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C:\golf 2024\"/>
    </mc:Choice>
  </mc:AlternateContent>
  <bookViews>
    <workbookView xWindow="0" yWindow="0" windowWidth="19200" windowHeight="7050" tabRatio="644" activeTab="2"/>
  </bookViews>
  <sheets>
    <sheet name="Group A" sheetId="17" r:id="rId1"/>
    <sheet name="Group B" sheetId="20" r:id="rId2"/>
    <sheet name="Group C" sheetId="21" r:id="rId3"/>
    <sheet name="scoreA" sheetId="15" state="hidden" r:id="rId4"/>
    <sheet name="scoreB" sheetId="19" state="hidden" r:id="rId5"/>
    <sheet name="scoreC" sheetId="22" state="hidden" r:id="rId6"/>
    <sheet name="Grafico1" sheetId="23" state="hidden" r:id="rId7"/>
    <sheet name="results" sheetId="12" r:id="rId8"/>
  </sheets>
  <definedNames>
    <definedName name="_xlnm._FilterDatabase" localSheetId="0" hidden="1">'Group A'!$F$7:$F$46</definedName>
    <definedName name="_xlnm._FilterDatabase" localSheetId="1" hidden="1">'Group B'!$F$7:$F$46</definedName>
    <definedName name="_xlnm._FilterDatabase" localSheetId="2" hidden="1">'Group C'!$F$7:$F$46</definedName>
    <definedName name="_xlnm._FilterDatabase" localSheetId="7" hidden="1">results!$C$7:$C$126</definedName>
    <definedName name="_xlnm._FilterDatabase" localSheetId="3" hidden="1">scoreA!$H$7:$H$126</definedName>
    <definedName name="_xlnm._FilterDatabase" localSheetId="4" hidden="1">scoreB!$H$7:$H$126</definedName>
    <definedName name="_xlnm._FilterDatabase" localSheetId="5" hidden="1">scoreC!$H$7:$H$126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" i="12" l="1"/>
  <c r="W13" i="12"/>
  <c r="W19" i="12"/>
  <c r="W22" i="12"/>
  <c r="W31" i="12"/>
  <c r="W33" i="12"/>
  <c r="W38" i="12"/>
  <c r="W39" i="12"/>
  <c r="W40" i="12"/>
  <c r="W41" i="12"/>
  <c r="W50" i="12"/>
  <c r="W51" i="12"/>
  <c r="W52" i="12"/>
  <c r="W65" i="12"/>
  <c r="W67" i="12"/>
  <c r="W75" i="12"/>
  <c r="W78" i="12"/>
  <c r="W80" i="12"/>
  <c r="W83" i="12"/>
  <c r="W111" i="12"/>
  <c r="W112" i="12"/>
  <c r="W117" i="12"/>
  <c r="W123" i="12"/>
  <c r="W124" i="12"/>
  <c r="W125" i="12"/>
  <c r="W126" i="12"/>
  <c r="W138" i="12"/>
  <c r="W9" i="12"/>
  <c r="W12" i="12"/>
  <c r="W23" i="12"/>
  <c r="W27" i="12"/>
  <c r="W47" i="12"/>
  <c r="W66" i="12"/>
  <c r="W70" i="12"/>
  <c r="W82" i="12"/>
  <c r="W89" i="12"/>
  <c r="W93" i="12"/>
  <c r="W100" i="12"/>
  <c r="W107" i="12"/>
  <c r="W116" i="12"/>
  <c r="W118" i="12"/>
  <c r="W130" i="12"/>
  <c r="W131" i="12"/>
  <c r="W137" i="12"/>
  <c r="W94" i="12"/>
  <c r="W71" i="12"/>
  <c r="W79" i="12"/>
  <c r="W17" i="12"/>
  <c r="W14" i="12"/>
  <c r="W15" i="12"/>
  <c r="W135" i="12"/>
  <c r="W136" i="12"/>
  <c r="W46" i="12"/>
  <c r="W72" i="12"/>
  <c r="W129" i="12"/>
  <c r="W101" i="12"/>
  <c r="W102" i="12"/>
  <c r="W97" i="12"/>
  <c r="W119" i="12"/>
  <c r="W96" i="12"/>
  <c r="W114" i="12"/>
  <c r="W32" i="12"/>
  <c r="W62" i="12"/>
  <c r="W26" i="12"/>
  <c r="W48" i="12"/>
  <c r="W103" i="12"/>
  <c r="W120" i="12"/>
  <c r="W73" i="12"/>
  <c r="W84" i="12"/>
  <c r="W69" i="12"/>
  <c r="W68" i="12"/>
  <c r="W11" i="12"/>
  <c r="W18" i="12"/>
  <c r="W76" i="12"/>
  <c r="W77" i="12"/>
  <c r="W24" i="12"/>
  <c r="W25" i="12"/>
  <c r="W91" i="12"/>
  <c r="W92" i="12"/>
  <c r="W98" i="12"/>
  <c r="W8" i="12"/>
  <c r="W81" i="12"/>
  <c r="W86" i="12"/>
  <c r="W34" i="12"/>
  <c r="W16" i="12"/>
  <c r="W90" i="12"/>
  <c r="W36" i="12"/>
  <c r="W113" i="12"/>
  <c r="W42" i="12"/>
  <c r="W35" i="12"/>
  <c r="W56" i="12"/>
  <c r="W133" i="12"/>
  <c r="W99" i="12"/>
  <c r="W64" i="12"/>
  <c r="W109" i="12"/>
  <c r="W21" i="12"/>
  <c r="W87" i="12"/>
  <c r="W88" i="12"/>
  <c r="W53" i="12"/>
  <c r="W74" i="12"/>
  <c r="W134" i="12"/>
  <c r="W20" i="12"/>
  <c r="W49" i="12"/>
  <c r="W37" i="12"/>
  <c r="W61" i="12"/>
  <c r="W43" i="12"/>
  <c r="W29" i="12"/>
  <c r="W30" i="12"/>
  <c r="W55" i="12"/>
  <c r="W54" i="12"/>
  <c r="W104" i="12"/>
  <c r="W108" i="12"/>
  <c r="W127" i="12"/>
  <c r="W115" i="12"/>
  <c r="W110" i="12"/>
  <c r="W105" i="12"/>
  <c r="W106" i="12"/>
  <c r="W132" i="12"/>
  <c r="W85" i="12"/>
  <c r="W59" i="12"/>
  <c r="W60" i="12"/>
  <c r="W121" i="12"/>
  <c r="W63" i="12"/>
  <c r="W128" i="12"/>
  <c r="W28" i="12"/>
  <c r="W44" i="12"/>
  <c r="W58" i="12"/>
  <c r="W122" i="12"/>
  <c r="W95" i="12"/>
  <c r="W45" i="12"/>
  <c r="W57" i="12"/>
  <c r="W139" i="12"/>
  <c r="W140" i="12"/>
  <c r="W141" i="12"/>
  <c r="W142" i="12"/>
  <c r="W143" i="12"/>
  <c r="W144" i="12"/>
  <c r="W145" i="12"/>
  <c r="W146" i="12"/>
  <c r="W147" i="12"/>
  <c r="W148" i="12"/>
  <c r="W149" i="12"/>
  <c r="W150" i="12"/>
  <c r="W151" i="12"/>
  <c r="W152" i="12"/>
  <c r="W153" i="12"/>
  <c r="W154" i="12"/>
  <c r="W155" i="12"/>
  <c r="W156" i="12"/>
  <c r="W157" i="12"/>
  <c r="W158" i="12"/>
  <c r="W159" i="12"/>
  <c r="W160" i="12"/>
  <c r="W161" i="12"/>
  <c r="W162" i="12"/>
  <c r="W163" i="12"/>
  <c r="W164" i="12"/>
  <c r="W165" i="12"/>
  <c r="W166" i="12"/>
  <c r="W7" i="12"/>
  <c r="V156" i="15" l="1"/>
  <c r="W156" i="15"/>
  <c r="X156" i="15"/>
  <c r="Y156" i="15"/>
  <c r="Z156" i="15"/>
  <c r="AA156" i="15"/>
  <c r="AB156" i="15"/>
  <c r="AC156" i="15"/>
  <c r="AD156" i="15"/>
  <c r="AE156" i="15"/>
  <c r="V157" i="15"/>
  <c r="W157" i="15"/>
  <c r="X157" i="15"/>
  <c r="Y157" i="15"/>
  <c r="Z157" i="15"/>
  <c r="AA157" i="15"/>
  <c r="AB157" i="15"/>
  <c r="AC157" i="15"/>
  <c r="AD157" i="15"/>
  <c r="AE157" i="15"/>
  <c r="V158" i="15"/>
  <c r="W158" i="15"/>
  <c r="X158" i="15"/>
  <c r="Y158" i="15"/>
  <c r="Z158" i="15"/>
  <c r="AA158" i="15"/>
  <c r="AB158" i="15"/>
  <c r="AC158" i="15"/>
  <c r="AD158" i="15"/>
  <c r="AE158" i="15"/>
  <c r="V159" i="15"/>
  <c r="W159" i="15"/>
  <c r="X159" i="15"/>
  <c r="Y159" i="15"/>
  <c r="Z159" i="15"/>
  <c r="AA159" i="15"/>
  <c r="AB159" i="15"/>
  <c r="AC159" i="15"/>
  <c r="AD159" i="15"/>
  <c r="AE159" i="15"/>
  <c r="V160" i="15"/>
  <c r="W160" i="15"/>
  <c r="X160" i="15"/>
  <c r="Y160" i="15"/>
  <c r="Z160" i="15"/>
  <c r="AA160" i="15"/>
  <c r="AB160" i="15"/>
  <c r="AC160" i="15"/>
  <c r="AD160" i="15"/>
  <c r="AE160" i="15"/>
  <c r="V158" i="19" l="1"/>
  <c r="W158" i="19"/>
  <c r="X158" i="19"/>
  <c r="Y158" i="19"/>
  <c r="Z158" i="19"/>
  <c r="AA158" i="19"/>
  <c r="AB158" i="19"/>
  <c r="AC158" i="19"/>
  <c r="AD158" i="19"/>
  <c r="AE158" i="19"/>
  <c r="V159" i="19"/>
  <c r="W159" i="19"/>
  <c r="X159" i="19"/>
  <c r="Y159" i="19"/>
  <c r="Z159" i="19"/>
  <c r="AA159" i="19"/>
  <c r="AB159" i="19"/>
  <c r="AC159" i="19"/>
  <c r="AD159" i="19"/>
  <c r="AE159" i="19"/>
  <c r="V160" i="19"/>
  <c r="W160" i="19"/>
  <c r="X160" i="19"/>
  <c r="Y160" i="19"/>
  <c r="Z160" i="19"/>
  <c r="AA160" i="19"/>
  <c r="AB160" i="19"/>
  <c r="AC160" i="19"/>
  <c r="AD160" i="19"/>
  <c r="AE160" i="19"/>
  <c r="V156" i="19" l="1"/>
  <c r="W156" i="19"/>
  <c r="X156" i="19"/>
  <c r="Y156" i="19"/>
  <c r="Z156" i="19"/>
  <c r="AA156" i="19"/>
  <c r="AB156" i="19"/>
  <c r="AC156" i="19"/>
  <c r="AD156" i="19"/>
  <c r="AE156" i="19"/>
  <c r="V157" i="19"/>
  <c r="W157" i="19"/>
  <c r="X157" i="19"/>
  <c r="Y157" i="19"/>
  <c r="Z157" i="19"/>
  <c r="AA157" i="19"/>
  <c r="AB157" i="19"/>
  <c r="AC157" i="19"/>
  <c r="AD157" i="19"/>
  <c r="AE157" i="19"/>
  <c r="Y60" i="12"/>
  <c r="Y146" i="12"/>
  <c r="Y62" i="12"/>
  <c r="Y161" i="12"/>
  <c r="Y162" i="12"/>
  <c r="Y163" i="12"/>
  <c r="Y164" i="12"/>
  <c r="Y165" i="12"/>
  <c r="Y166" i="12"/>
  <c r="B3" i="12"/>
  <c r="Q146" i="22" l="1"/>
  <c r="T146" i="15"/>
  <c r="Q146" i="19"/>
  <c r="H146" i="15"/>
  <c r="Q146" i="15"/>
  <c r="V4" i="12"/>
  <c r="T4" i="12"/>
  <c r="R4" i="12"/>
  <c r="P4" i="12"/>
  <c r="N4" i="12"/>
  <c r="L4" i="12"/>
  <c r="J4" i="12"/>
  <c r="H4" i="12"/>
  <c r="F4" i="12"/>
  <c r="D4" i="12"/>
  <c r="V147" i="22"/>
  <c r="W147" i="22"/>
  <c r="X147" i="22"/>
  <c r="Y147" i="22"/>
  <c r="Z147" i="22"/>
  <c r="AA147" i="22"/>
  <c r="AB147" i="22"/>
  <c r="AC147" i="22"/>
  <c r="AD147" i="22"/>
  <c r="AE147" i="22"/>
  <c r="V148" i="22"/>
  <c r="W148" i="22"/>
  <c r="X148" i="22"/>
  <c r="Y148" i="22"/>
  <c r="Z148" i="22"/>
  <c r="AA148" i="22"/>
  <c r="AB148" i="22"/>
  <c r="AC148" i="22"/>
  <c r="AD148" i="22"/>
  <c r="AE148" i="22"/>
  <c r="V149" i="22"/>
  <c r="W149" i="22"/>
  <c r="X149" i="22"/>
  <c r="Y149" i="22"/>
  <c r="Z149" i="22"/>
  <c r="AA149" i="22"/>
  <c r="AB149" i="22"/>
  <c r="AC149" i="22"/>
  <c r="AD149" i="22"/>
  <c r="AE149" i="22"/>
  <c r="V150" i="22"/>
  <c r="W150" i="22"/>
  <c r="X150" i="22"/>
  <c r="Y150" i="22"/>
  <c r="Z150" i="22"/>
  <c r="AA150" i="22"/>
  <c r="AB150" i="22"/>
  <c r="AC150" i="22"/>
  <c r="AD150" i="22"/>
  <c r="AE150" i="22"/>
  <c r="V151" i="22"/>
  <c r="W151" i="22"/>
  <c r="X151" i="22"/>
  <c r="Y151" i="22"/>
  <c r="Z151" i="22"/>
  <c r="AA151" i="22"/>
  <c r="AB151" i="22"/>
  <c r="AC151" i="22"/>
  <c r="AD151" i="22"/>
  <c r="AE151" i="22"/>
  <c r="V152" i="22"/>
  <c r="W152" i="22"/>
  <c r="X152" i="22"/>
  <c r="Y152" i="22"/>
  <c r="Z152" i="22"/>
  <c r="AA152" i="22"/>
  <c r="AB152" i="22"/>
  <c r="AC152" i="22"/>
  <c r="AD152" i="22"/>
  <c r="AE152" i="22"/>
  <c r="V153" i="22"/>
  <c r="W153" i="22"/>
  <c r="X153" i="22"/>
  <c r="Y153" i="22"/>
  <c r="Z153" i="22"/>
  <c r="AA153" i="22"/>
  <c r="AB153" i="22"/>
  <c r="AC153" i="22"/>
  <c r="AD153" i="22"/>
  <c r="AE153" i="22"/>
  <c r="V154" i="22"/>
  <c r="W154" i="22"/>
  <c r="X154" i="22"/>
  <c r="Y154" i="22"/>
  <c r="Z154" i="22"/>
  <c r="AA154" i="22"/>
  <c r="AB154" i="22"/>
  <c r="AC154" i="22"/>
  <c r="AD154" i="22"/>
  <c r="AE154" i="22"/>
  <c r="V155" i="22"/>
  <c r="W155" i="22"/>
  <c r="X155" i="22"/>
  <c r="Y155" i="22"/>
  <c r="Z155" i="22"/>
  <c r="AA155" i="22"/>
  <c r="AB155" i="22"/>
  <c r="AC155" i="22"/>
  <c r="AD155" i="22"/>
  <c r="AE155" i="22"/>
  <c r="V156" i="22"/>
  <c r="W156" i="22"/>
  <c r="X156" i="22"/>
  <c r="Y156" i="22"/>
  <c r="Z156" i="22"/>
  <c r="AA156" i="22"/>
  <c r="AB156" i="22"/>
  <c r="AC156" i="22"/>
  <c r="AD156" i="22"/>
  <c r="AE156" i="22"/>
  <c r="V147" i="19"/>
  <c r="W147" i="19"/>
  <c r="X147" i="19"/>
  <c r="Y147" i="19"/>
  <c r="Z147" i="19"/>
  <c r="AA147" i="19"/>
  <c r="AB147" i="19"/>
  <c r="AC147" i="19"/>
  <c r="AD147" i="19"/>
  <c r="AE147" i="19"/>
  <c r="V148" i="19"/>
  <c r="W148" i="19"/>
  <c r="X148" i="19"/>
  <c r="Y148" i="19"/>
  <c r="Z148" i="19"/>
  <c r="AA148" i="19"/>
  <c r="AB148" i="19"/>
  <c r="AC148" i="19"/>
  <c r="AD148" i="19"/>
  <c r="AE148" i="19"/>
  <c r="V149" i="19"/>
  <c r="W149" i="19"/>
  <c r="X149" i="19"/>
  <c r="Y149" i="19"/>
  <c r="Z149" i="19"/>
  <c r="AA149" i="19"/>
  <c r="AB149" i="19"/>
  <c r="AC149" i="19"/>
  <c r="AD149" i="19"/>
  <c r="AE149" i="19"/>
  <c r="V150" i="19"/>
  <c r="W150" i="19"/>
  <c r="X150" i="19"/>
  <c r="Y150" i="19"/>
  <c r="Z150" i="19"/>
  <c r="AA150" i="19"/>
  <c r="AB150" i="19"/>
  <c r="AC150" i="19"/>
  <c r="AD150" i="19"/>
  <c r="AE150" i="19"/>
  <c r="V151" i="19"/>
  <c r="W151" i="19"/>
  <c r="X151" i="19"/>
  <c r="Y151" i="19"/>
  <c r="Z151" i="19"/>
  <c r="AA151" i="19"/>
  <c r="AB151" i="19"/>
  <c r="AC151" i="19"/>
  <c r="AD151" i="19"/>
  <c r="AE151" i="19"/>
  <c r="V152" i="19"/>
  <c r="W152" i="19"/>
  <c r="X152" i="19"/>
  <c r="Y152" i="19"/>
  <c r="Z152" i="19"/>
  <c r="AA152" i="19"/>
  <c r="AB152" i="19"/>
  <c r="AC152" i="19"/>
  <c r="AD152" i="19"/>
  <c r="AE152" i="19"/>
  <c r="V153" i="19"/>
  <c r="W153" i="19"/>
  <c r="X153" i="19"/>
  <c r="Y153" i="19"/>
  <c r="Z153" i="19"/>
  <c r="AA153" i="19"/>
  <c r="AB153" i="19"/>
  <c r="AC153" i="19"/>
  <c r="AD153" i="19"/>
  <c r="AE153" i="19"/>
  <c r="V154" i="19"/>
  <c r="W154" i="19"/>
  <c r="X154" i="19"/>
  <c r="Y154" i="19"/>
  <c r="Z154" i="19"/>
  <c r="AA154" i="19"/>
  <c r="AB154" i="19"/>
  <c r="AC154" i="19"/>
  <c r="AD154" i="19"/>
  <c r="AE154" i="19"/>
  <c r="V155" i="19"/>
  <c r="W155" i="19"/>
  <c r="X155" i="19"/>
  <c r="Y155" i="19"/>
  <c r="Z155" i="19"/>
  <c r="AA155" i="19"/>
  <c r="AB155" i="19"/>
  <c r="AC155" i="19"/>
  <c r="AD155" i="19"/>
  <c r="AE155" i="19"/>
  <c r="Y136" i="12"/>
  <c r="V151" i="15"/>
  <c r="W151" i="15"/>
  <c r="X151" i="15"/>
  <c r="Y151" i="15"/>
  <c r="Z151" i="15"/>
  <c r="AA151" i="15"/>
  <c r="AB151" i="15"/>
  <c r="AC151" i="15"/>
  <c r="AD151" i="15"/>
  <c r="AE151" i="15"/>
  <c r="V152" i="15"/>
  <c r="W152" i="15"/>
  <c r="X152" i="15"/>
  <c r="Y152" i="15"/>
  <c r="Z152" i="15"/>
  <c r="AA152" i="15"/>
  <c r="AB152" i="15"/>
  <c r="AC152" i="15"/>
  <c r="AD152" i="15"/>
  <c r="AE152" i="15"/>
  <c r="V153" i="15"/>
  <c r="W153" i="15"/>
  <c r="X153" i="15"/>
  <c r="Y153" i="15"/>
  <c r="Z153" i="15"/>
  <c r="AA153" i="15"/>
  <c r="AB153" i="15"/>
  <c r="AC153" i="15"/>
  <c r="AD153" i="15"/>
  <c r="AE153" i="15"/>
  <c r="V154" i="15"/>
  <c r="W154" i="15"/>
  <c r="X154" i="15"/>
  <c r="Y154" i="15"/>
  <c r="Z154" i="15"/>
  <c r="AA154" i="15"/>
  <c r="AB154" i="15"/>
  <c r="AC154" i="15"/>
  <c r="AD154" i="15"/>
  <c r="AE154" i="15"/>
  <c r="V155" i="15"/>
  <c r="W155" i="15"/>
  <c r="X155" i="15"/>
  <c r="Y155" i="15"/>
  <c r="Z155" i="15"/>
  <c r="AA155" i="15"/>
  <c r="AB155" i="15"/>
  <c r="AC155" i="15"/>
  <c r="AD155" i="15"/>
  <c r="AE155" i="15"/>
  <c r="V147" i="15"/>
  <c r="W147" i="15"/>
  <c r="X147" i="15"/>
  <c r="Y147" i="15"/>
  <c r="Z147" i="15"/>
  <c r="AA147" i="15"/>
  <c r="AB147" i="15"/>
  <c r="AC147" i="15"/>
  <c r="AD147" i="15"/>
  <c r="AE147" i="15"/>
  <c r="V148" i="15"/>
  <c r="W148" i="15"/>
  <c r="X148" i="15"/>
  <c r="Y148" i="15"/>
  <c r="Z148" i="15"/>
  <c r="AA148" i="15"/>
  <c r="AB148" i="15"/>
  <c r="AC148" i="15"/>
  <c r="AD148" i="15"/>
  <c r="AE148" i="15"/>
  <c r="V149" i="15"/>
  <c r="W149" i="15"/>
  <c r="X149" i="15"/>
  <c r="Y149" i="15"/>
  <c r="Z149" i="15"/>
  <c r="AA149" i="15"/>
  <c r="AB149" i="15"/>
  <c r="AC149" i="15"/>
  <c r="AD149" i="15"/>
  <c r="AE149" i="15"/>
  <c r="V150" i="15"/>
  <c r="W150" i="15"/>
  <c r="X150" i="15"/>
  <c r="Y150" i="15"/>
  <c r="Z150" i="15"/>
  <c r="AA150" i="15"/>
  <c r="AB150" i="15"/>
  <c r="AC150" i="15"/>
  <c r="AD150" i="15"/>
  <c r="AE150" i="15"/>
  <c r="B2" i="12" l="1"/>
  <c r="B4" i="12" s="1"/>
  <c r="Y65" i="12"/>
  <c r="V8" i="19"/>
  <c r="Y75" i="12"/>
  <c r="W8" i="19"/>
  <c r="X8" i="19"/>
  <c r="Y8" i="19"/>
  <c r="Z8" i="19"/>
  <c r="AA8" i="19"/>
  <c r="AB8" i="19"/>
  <c r="AC8" i="19"/>
  <c r="AD8" i="19"/>
  <c r="AE8" i="19"/>
  <c r="V9" i="19"/>
  <c r="Y22" i="12"/>
  <c r="U22" i="15" s="1"/>
  <c r="W9" i="19"/>
  <c r="X9" i="19"/>
  <c r="Y9" i="19"/>
  <c r="Z9" i="19"/>
  <c r="AA9" i="19"/>
  <c r="AB9" i="19"/>
  <c r="AC9" i="19"/>
  <c r="AD9" i="19"/>
  <c r="AE9" i="19"/>
  <c r="Y124" i="12"/>
  <c r="Y52" i="12"/>
  <c r="Y80" i="12"/>
  <c r="V13" i="19"/>
  <c r="Y123" i="12"/>
  <c r="W13" i="19"/>
  <c r="X13" i="19"/>
  <c r="Y13" i="19"/>
  <c r="Z13" i="19"/>
  <c r="AA13" i="19"/>
  <c r="AB13" i="19"/>
  <c r="AC13" i="19"/>
  <c r="AD13" i="19"/>
  <c r="AE13" i="19"/>
  <c r="Y126" i="12"/>
  <c r="T126" i="19" s="1"/>
  <c r="V15" i="19"/>
  <c r="Y125" i="12"/>
  <c r="W15" i="19"/>
  <c r="X15" i="19"/>
  <c r="Y15" i="19"/>
  <c r="Z15" i="19"/>
  <c r="AA15" i="19"/>
  <c r="AB15" i="19"/>
  <c r="AC15" i="19"/>
  <c r="AD15" i="19"/>
  <c r="AE15" i="19"/>
  <c r="Y117" i="12"/>
  <c r="Y51" i="12"/>
  <c r="M51" i="22" s="1"/>
  <c r="V18" i="19"/>
  <c r="Y13" i="12"/>
  <c r="W18" i="19"/>
  <c r="X18" i="19"/>
  <c r="Y18" i="19"/>
  <c r="Z18" i="19"/>
  <c r="AA18" i="19"/>
  <c r="AB18" i="19"/>
  <c r="AC18" i="19"/>
  <c r="AD18" i="19"/>
  <c r="AE18" i="19"/>
  <c r="V19" i="19"/>
  <c r="Y7" i="12"/>
  <c r="W19" i="19"/>
  <c r="X19" i="19"/>
  <c r="Y19" i="19"/>
  <c r="Z19" i="19"/>
  <c r="AA19" i="19"/>
  <c r="AB19" i="19"/>
  <c r="AC19" i="19"/>
  <c r="AD19" i="19"/>
  <c r="AE19" i="19"/>
  <c r="Y19" i="12"/>
  <c r="U19" i="22" s="1"/>
  <c r="Y38" i="12"/>
  <c r="V22" i="19"/>
  <c r="Y83" i="12"/>
  <c r="W22" i="19"/>
  <c r="X22" i="19"/>
  <c r="Y22" i="19"/>
  <c r="Z22" i="19"/>
  <c r="AA22" i="19"/>
  <c r="AB22" i="19"/>
  <c r="AC22" i="19"/>
  <c r="AD22" i="19"/>
  <c r="AE22" i="19"/>
  <c r="Y33" i="12"/>
  <c r="Y138" i="12"/>
  <c r="V25" i="19"/>
  <c r="Y67" i="12"/>
  <c r="W25" i="19"/>
  <c r="X25" i="19"/>
  <c r="Y25" i="19"/>
  <c r="Z25" i="19"/>
  <c r="AA25" i="19"/>
  <c r="AB25" i="19"/>
  <c r="AC25" i="19"/>
  <c r="AD25" i="19"/>
  <c r="AE25" i="19"/>
  <c r="Y40" i="12"/>
  <c r="V27" i="19"/>
  <c r="Y31" i="12"/>
  <c r="W27" i="19"/>
  <c r="X27" i="19"/>
  <c r="Y27" i="19"/>
  <c r="Z27" i="19"/>
  <c r="AA27" i="19"/>
  <c r="AB27" i="19"/>
  <c r="AC27" i="19"/>
  <c r="AD27" i="19"/>
  <c r="AE27" i="19"/>
  <c r="Y10" i="12"/>
  <c r="V29" i="19"/>
  <c r="Y78" i="12"/>
  <c r="W29" i="19"/>
  <c r="X29" i="19"/>
  <c r="Y29" i="19"/>
  <c r="Z29" i="19"/>
  <c r="AA29" i="19"/>
  <c r="AB29" i="19"/>
  <c r="AC29" i="19"/>
  <c r="AD29" i="19"/>
  <c r="AE29" i="19"/>
  <c r="V30" i="19"/>
  <c r="Y50" i="12"/>
  <c r="W30" i="19"/>
  <c r="X30" i="19"/>
  <c r="Y30" i="19"/>
  <c r="Z30" i="19"/>
  <c r="AA30" i="19"/>
  <c r="AB30" i="19"/>
  <c r="AC30" i="19"/>
  <c r="AD30" i="19"/>
  <c r="AE30" i="19"/>
  <c r="V31" i="19"/>
  <c r="Y9" i="12"/>
  <c r="W31" i="19"/>
  <c r="X31" i="19"/>
  <c r="Y31" i="19"/>
  <c r="Z31" i="19"/>
  <c r="AA31" i="19"/>
  <c r="AB31" i="19"/>
  <c r="AC31" i="19"/>
  <c r="AD31" i="19"/>
  <c r="AE31" i="19"/>
  <c r="Y12" i="12"/>
  <c r="V33" i="19"/>
  <c r="Y23" i="12"/>
  <c r="W33" i="19"/>
  <c r="X33" i="19"/>
  <c r="Y33" i="19"/>
  <c r="Z33" i="19"/>
  <c r="AA33" i="19"/>
  <c r="AB33" i="19"/>
  <c r="AC33" i="19"/>
  <c r="AD33" i="19"/>
  <c r="AE33" i="19"/>
  <c r="Y27" i="12"/>
  <c r="Y47" i="12"/>
  <c r="U45" i="15" s="1"/>
  <c r="V36" i="19"/>
  <c r="Y66" i="12"/>
  <c r="W36" i="19"/>
  <c r="X36" i="19"/>
  <c r="Y36" i="19"/>
  <c r="Z36" i="19"/>
  <c r="AA36" i="19"/>
  <c r="AB36" i="19"/>
  <c r="AC36" i="19"/>
  <c r="AD36" i="19"/>
  <c r="AE36" i="19"/>
  <c r="Y70" i="12"/>
  <c r="F70" i="22" s="1"/>
  <c r="R70" i="22" s="1"/>
  <c r="V38" i="19"/>
  <c r="Y82" i="12"/>
  <c r="W38" i="19"/>
  <c r="X38" i="19"/>
  <c r="Y38" i="19"/>
  <c r="Z38" i="19"/>
  <c r="AA38" i="19"/>
  <c r="AB38" i="19"/>
  <c r="AC38" i="19"/>
  <c r="AD38" i="19"/>
  <c r="AE38" i="19"/>
  <c r="V39" i="19"/>
  <c r="Y89" i="12"/>
  <c r="W39" i="19"/>
  <c r="X39" i="19"/>
  <c r="Y39" i="19"/>
  <c r="Z39" i="19"/>
  <c r="AA39" i="19"/>
  <c r="AB39" i="19"/>
  <c r="AC39" i="19"/>
  <c r="AD39" i="19"/>
  <c r="AE39" i="19"/>
  <c r="Y93" i="12"/>
  <c r="V41" i="19"/>
  <c r="Y100" i="12"/>
  <c r="W41" i="19"/>
  <c r="X41" i="19"/>
  <c r="Y41" i="19"/>
  <c r="Z41" i="19"/>
  <c r="AA41" i="19"/>
  <c r="AB41" i="19"/>
  <c r="AC41" i="19"/>
  <c r="AD41" i="19"/>
  <c r="AE41" i="19"/>
  <c r="Y107" i="12"/>
  <c r="Y116" i="12"/>
  <c r="Y118" i="12"/>
  <c r="V45" i="19"/>
  <c r="Y130" i="12"/>
  <c r="W45" i="19"/>
  <c r="X45" i="19"/>
  <c r="Y45" i="19"/>
  <c r="Z45" i="19"/>
  <c r="AA45" i="19"/>
  <c r="AB45" i="19"/>
  <c r="AC45" i="19"/>
  <c r="AD45" i="19"/>
  <c r="AE45" i="19"/>
  <c r="V46" i="19"/>
  <c r="Y131" i="12"/>
  <c r="W46" i="19"/>
  <c r="X46" i="19"/>
  <c r="Y46" i="19"/>
  <c r="Z46" i="19"/>
  <c r="AA46" i="19"/>
  <c r="AB46" i="19"/>
  <c r="AC46" i="19"/>
  <c r="AD46" i="19"/>
  <c r="AE46" i="19"/>
  <c r="V47" i="19"/>
  <c r="Y137" i="12"/>
  <c r="W47" i="19"/>
  <c r="X47" i="19"/>
  <c r="Y47" i="19"/>
  <c r="Z47" i="19"/>
  <c r="AA47" i="19"/>
  <c r="AB47" i="19"/>
  <c r="AC47" i="19"/>
  <c r="AD47" i="19"/>
  <c r="AE47" i="19"/>
  <c r="V48" i="19"/>
  <c r="Y94" i="12"/>
  <c r="W48" i="19"/>
  <c r="X48" i="19"/>
  <c r="Y48" i="19"/>
  <c r="Z48" i="19"/>
  <c r="AA48" i="19"/>
  <c r="AB48" i="19"/>
  <c r="AC48" i="19"/>
  <c r="AD48" i="19"/>
  <c r="AE48" i="19"/>
  <c r="V49" i="19"/>
  <c r="Y71" i="12"/>
  <c r="W49" i="19"/>
  <c r="X49" i="19"/>
  <c r="Y49" i="19"/>
  <c r="Z49" i="19"/>
  <c r="AA49" i="19"/>
  <c r="AB49" i="19"/>
  <c r="AC49" i="19"/>
  <c r="AD49" i="19"/>
  <c r="AE49" i="19"/>
  <c r="V50" i="19"/>
  <c r="Y79" i="12"/>
  <c r="W50" i="19"/>
  <c r="X50" i="19"/>
  <c r="Y50" i="19"/>
  <c r="Z50" i="19"/>
  <c r="AA50" i="19"/>
  <c r="AB50" i="19"/>
  <c r="AC50" i="19"/>
  <c r="AD50" i="19"/>
  <c r="AE50" i="19"/>
  <c r="V51" i="19"/>
  <c r="Y17" i="12"/>
  <c r="W51" i="19"/>
  <c r="X51" i="19"/>
  <c r="Y51" i="19"/>
  <c r="Z51" i="19"/>
  <c r="AA51" i="19"/>
  <c r="AB51" i="19"/>
  <c r="AC51" i="19"/>
  <c r="AD51" i="19"/>
  <c r="AE51" i="19"/>
  <c r="Y14" i="12"/>
  <c r="V53" i="19"/>
  <c r="Y15" i="12"/>
  <c r="W53" i="19"/>
  <c r="X53" i="19"/>
  <c r="Y53" i="19"/>
  <c r="Z53" i="19"/>
  <c r="AA53" i="19"/>
  <c r="AB53" i="19"/>
  <c r="AC53" i="19"/>
  <c r="AD53" i="19"/>
  <c r="AE53" i="19"/>
  <c r="V54" i="19"/>
  <c r="Y135" i="12"/>
  <c r="T129" i="19" s="1"/>
  <c r="W54" i="19"/>
  <c r="X54" i="19"/>
  <c r="Y54" i="19"/>
  <c r="Z54" i="19"/>
  <c r="AA54" i="19"/>
  <c r="AB54" i="19"/>
  <c r="AC54" i="19"/>
  <c r="AD54" i="19"/>
  <c r="AE54" i="19"/>
  <c r="Y46" i="12"/>
  <c r="Y72" i="12"/>
  <c r="V57" i="19"/>
  <c r="Y129" i="12"/>
  <c r="W57" i="19"/>
  <c r="X57" i="19"/>
  <c r="Y57" i="19"/>
  <c r="Z57" i="19"/>
  <c r="AA57" i="19"/>
  <c r="AB57" i="19"/>
  <c r="AC57" i="19"/>
  <c r="AD57" i="19"/>
  <c r="AE57" i="19"/>
  <c r="V58" i="19"/>
  <c r="Y101" i="12"/>
  <c r="U91" i="15" s="1"/>
  <c r="W58" i="19"/>
  <c r="X58" i="19"/>
  <c r="Y58" i="19"/>
  <c r="Z58" i="19"/>
  <c r="AA58" i="19"/>
  <c r="AB58" i="19"/>
  <c r="AC58" i="19"/>
  <c r="AD58" i="19"/>
  <c r="AE58" i="19"/>
  <c r="Y102" i="12"/>
  <c r="V60" i="19"/>
  <c r="Y97" i="12"/>
  <c r="W60" i="19"/>
  <c r="X60" i="19"/>
  <c r="Y60" i="19"/>
  <c r="Z60" i="19"/>
  <c r="AA60" i="19"/>
  <c r="AB60" i="19"/>
  <c r="AC60" i="19"/>
  <c r="AD60" i="19"/>
  <c r="AE60" i="19"/>
  <c r="V61" i="19"/>
  <c r="Y119" i="12"/>
  <c r="W61" i="19"/>
  <c r="X61" i="19"/>
  <c r="Y61" i="19"/>
  <c r="Z61" i="19"/>
  <c r="AA61" i="19"/>
  <c r="AB61" i="19"/>
  <c r="AC61" i="19"/>
  <c r="AD61" i="19"/>
  <c r="AE61" i="19"/>
  <c r="V62" i="19"/>
  <c r="Y96" i="12"/>
  <c r="W62" i="19"/>
  <c r="X62" i="19"/>
  <c r="Y62" i="19"/>
  <c r="Z62" i="19"/>
  <c r="AA62" i="19"/>
  <c r="AB62" i="19"/>
  <c r="AC62" i="19"/>
  <c r="AD62" i="19"/>
  <c r="AE62" i="19"/>
  <c r="V63" i="19"/>
  <c r="Y114" i="12"/>
  <c r="W63" i="19"/>
  <c r="X63" i="19"/>
  <c r="Y63" i="19"/>
  <c r="Z63" i="19"/>
  <c r="AA63" i="19"/>
  <c r="AB63" i="19"/>
  <c r="AC63" i="19"/>
  <c r="AD63" i="19"/>
  <c r="AE63" i="19"/>
  <c r="Y32" i="12"/>
  <c r="Y103" i="12"/>
  <c r="V66" i="19"/>
  <c r="Y120" i="12"/>
  <c r="W66" i="19"/>
  <c r="X66" i="19"/>
  <c r="Y66" i="19"/>
  <c r="Z66" i="19"/>
  <c r="AA66" i="19"/>
  <c r="AB66" i="19"/>
  <c r="AC66" i="19"/>
  <c r="AD66" i="19"/>
  <c r="AE66" i="19"/>
  <c r="Y73" i="12"/>
  <c r="Y84" i="12"/>
  <c r="V69" i="19"/>
  <c r="Y69" i="12"/>
  <c r="W69" i="19"/>
  <c r="X69" i="19"/>
  <c r="Y69" i="19"/>
  <c r="Z69" i="19"/>
  <c r="AA69" i="19"/>
  <c r="AB69" i="19"/>
  <c r="AC69" i="19"/>
  <c r="AD69" i="19"/>
  <c r="AE69" i="19"/>
  <c r="V70" i="19"/>
  <c r="Y68" i="12"/>
  <c r="W70" i="19"/>
  <c r="X70" i="19"/>
  <c r="Y70" i="19"/>
  <c r="Z70" i="19"/>
  <c r="AA70" i="19"/>
  <c r="AB70" i="19"/>
  <c r="AC70" i="19"/>
  <c r="AD70" i="19"/>
  <c r="AE70" i="19"/>
  <c r="V71" i="19"/>
  <c r="Y11" i="12"/>
  <c r="W71" i="19"/>
  <c r="X71" i="19"/>
  <c r="Y71" i="19"/>
  <c r="Z71" i="19"/>
  <c r="AA71" i="19"/>
  <c r="AB71" i="19"/>
  <c r="AC71" i="19"/>
  <c r="AD71" i="19"/>
  <c r="AE71" i="19"/>
  <c r="Y18" i="12"/>
  <c r="U18" i="19" s="1"/>
  <c r="Y76" i="12"/>
  <c r="Y77" i="12"/>
  <c r="V75" i="19"/>
  <c r="Y25" i="12"/>
  <c r="W75" i="19"/>
  <c r="X75" i="19"/>
  <c r="Y75" i="19"/>
  <c r="Z75" i="19"/>
  <c r="AA75" i="19"/>
  <c r="AB75" i="19"/>
  <c r="AC75" i="19"/>
  <c r="AD75" i="19"/>
  <c r="AE75" i="19"/>
  <c r="V76" i="19"/>
  <c r="Y91" i="12"/>
  <c r="W76" i="19"/>
  <c r="X76" i="19"/>
  <c r="Y76" i="19"/>
  <c r="Z76" i="19"/>
  <c r="AA76" i="19"/>
  <c r="AB76" i="19"/>
  <c r="AC76" i="19"/>
  <c r="AD76" i="19"/>
  <c r="AE76" i="19"/>
  <c r="Y92" i="12"/>
  <c r="V78" i="19"/>
  <c r="Y81" i="12"/>
  <c r="W78" i="19"/>
  <c r="X78" i="19"/>
  <c r="Y78" i="19"/>
  <c r="Z78" i="19"/>
  <c r="AA78" i="19"/>
  <c r="AB78" i="19"/>
  <c r="AC78" i="19"/>
  <c r="AD78" i="19"/>
  <c r="AE78" i="19"/>
  <c r="Y86" i="12"/>
  <c r="Y34" i="12"/>
  <c r="Y16" i="12"/>
  <c r="V82" i="19"/>
  <c r="Y90" i="12"/>
  <c r="T81" i="22" s="1"/>
  <c r="W82" i="19"/>
  <c r="X82" i="19"/>
  <c r="Y82" i="19"/>
  <c r="Z82" i="19"/>
  <c r="AA82" i="19"/>
  <c r="AB82" i="19"/>
  <c r="AC82" i="19"/>
  <c r="AD82" i="19"/>
  <c r="AE82" i="19"/>
  <c r="V83" i="19"/>
  <c r="Y36" i="12"/>
  <c r="W83" i="19"/>
  <c r="X83" i="19"/>
  <c r="Y83" i="19"/>
  <c r="Z83" i="19"/>
  <c r="AA83" i="19"/>
  <c r="AB83" i="19"/>
  <c r="AC83" i="19"/>
  <c r="AD83" i="19"/>
  <c r="AE83" i="19"/>
  <c r="Y113" i="12"/>
  <c r="Y42" i="12"/>
  <c r="Y35" i="12"/>
  <c r="Y56" i="12"/>
  <c r="U43" i="15" s="1"/>
  <c r="V88" i="19"/>
  <c r="Y133" i="12"/>
  <c r="W88" i="19"/>
  <c r="X88" i="19"/>
  <c r="Y88" i="19"/>
  <c r="Z88" i="19"/>
  <c r="AA88" i="19"/>
  <c r="AB88" i="19"/>
  <c r="AC88" i="19"/>
  <c r="AD88" i="19"/>
  <c r="AE88" i="19"/>
  <c r="Y64" i="12"/>
  <c r="H45" i="22" s="1"/>
  <c r="Y109" i="12"/>
  <c r="V91" i="19"/>
  <c r="Y21" i="12"/>
  <c r="W91" i="19"/>
  <c r="X91" i="19"/>
  <c r="Y91" i="19"/>
  <c r="Z91" i="19"/>
  <c r="AA91" i="19"/>
  <c r="AB91" i="19"/>
  <c r="AC91" i="19"/>
  <c r="AD91" i="19"/>
  <c r="AE91" i="19"/>
  <c r="Y87" i="12"/>
  <c r="V93" i="19"/>
  <c r="Y88" i="12"/>
  <c r="W93" i="19"/>
  <c r="X93" i="19"/>
  <c r="Y93" i="19"/>
  <c r="Z93" i="19"/>
  <c r="AA93" i="19"/>
  <c r="AB93" i="19"/>
  <c r="AC93" i="19"/>
  <c r="AD93" i="19"/>
  <c r="AE93" i="19"/>
  <c r="V94" i="19"/>
  <c r="Y53" i="12"/>
  <c r="W94" i="19"/>
  <c r="X94" i="19"/>
  <c r="Y94" i="19"/>
  <c r="Z94" i="19"/>
  <c r="AA94" i="19"/>
  <c r="AB94" i="19"/>
  <c r="AC94" i="19"/>
  <c r="AD94" i="19"/>
  <c r="AE94" i="19"/>
  <c r="V95" i="19"/>
  <c r="Y74" i="12"/>
  <c r="W95" i="19"/>
  <c r="X95" i="19"/>
  <c r="Y95" i="19"/>
  <c r="Z95" i="19"/>
  <c r="AA95" i="19"/>
  <c r="AB95" i="19"/>
  <c r="AC95" i="19"/>
  <c r="AD95" i="19"/>
  <c r="AE95" i="19"/>
  <c r="Y134" i="12"/>
  <c r="Y20" i="12"/>
  <c r="T20" i="22" s="1"/>
  <c r="V98" i="19"/>
  <c r="Y49" i="12"/>
  <c r="W98" i="19"/>
  <c r="X98" i="19"/>
  <c r="Y98" i="19"/>
  <c r="Z98" i="19"/>
  <c r="AA98" i="19"/>
  <c r="AB98" i="19"/>
  <c r="AC98" i="19"/>
  <c r="AD98" i="19"/>
  <c r="AE98" i="19"/>
  <c r="Y61" i="12"/>
  <c r="T112" i="22" s="1"/>
  <c r="Y43" i="12"/>
  <c r="F113" i="15" s="1"/>
  <c r="R113" i="15" s="1"/>
  <c r="Y29" i="12"/>
  <c r="Y30" i="12"/>
  <c r="V103" i="19"/>
  <c r="Y55" i="12"/>
  <c r="W103" i="19"/>
  <c r="X103" i="19"/>
  <c r="Y103" i="19"/>
  <c r="Z103" i="19"/>
  <c r="AA103" i="19"/>
  <c r="AB103" i="19"/>
  <c r="AC103" i="19"/>
  <c r="AD103" i="19"/>
  <c r="AE103" i="19"/>
  <c r="Y54" i="12"/>
  <c r="Y104" i="12"/>
  <c r="U104" i="22" s="1"/>
  <c r="V106" i="19"/>
  <c r="Y108" i="12"/>
  <c r="W106" i="19"/>
  <c r="X106" i="19"/>
  <c r="Y106" i="19"/>
  <c r="Z106" i="19"/>
  <c r="AA106" i="19"/>
  <c r="AB106" i="19"/>
  <c r="AC106" i="19"/>
  <c r="AD106" i="19"/>
  <c r="AE106" i="19"/>
  <c r="Y127" i="12"/>
  <c r="Y115" i="12"/>
  <c r="Y110" i="12"/>
  <c r="Y105" i="12"/>
  <c r="V111" i="19"/>
  <c r="Y106" i="12"/>
  <c r="W111" i="19"/>
  <c r="X111" i="19"/>
  <c r="Y111" i="19"/>
  <c r="Z111" i="19"/>
  <c r="AA111" i="19"/>
  <c r="AB111" i="19"/>
  <c r="AC111" i="19"/>
  <c r="AD111" i="19"/>
  <c r="AE111" i="19"/>
  <c r="Y132" i="12"/>
  <c r="V113" i="19"/>
  <c r="Y85" i="12"/>
  <c r="W113" i="19"/>
  <c r="X113" i="19"/>
  <c r="Y113" i="19"/>
  <c r="Z113" i="19"/>
  <c r="AA113" i="19"/>
  <c r="AB113" i="19"/>
  <c r="AC113" i="19"/>
  <c r="AD113" i="19"/>
  <c r="AE113" i="19"/>
  <c r="Y59" i="12"/>
  <c r="Y121" i="12"/>
  <c r="Y63" i="12"/>
  <c r="Y28" i="12"/>
  <c r="Y44" i="12"/>
  <c r="Y122" i="12"/>
  <c r="U135" i="15" s="1"/>
  <c r="V120" i="19"/>
  <c r="Y45" i="12"/>
  <c r="W120" i="19"/>
  <c r="X120" i="19"/>
  <c r="Y120" i="19"/>
  <c r="Z120" i="19"/>
  <c r="AA120" i="19"/>
  <c r="AB120" i="19"/>
  <c r="AC120" i="19"/>
  <c r="AD120" i="19"/>
  <c r="AE120" i="19"/>
  <c r="V121" i="19"/>
  <c r="Y57" i="12"/>
  <c r="T138" i="19" s="1"/>
  <c r="W121" i="19"/>
  <c r="X121" i="19"/>
  <c r="Y121" i="19"/>
  <c r="Z121" i="19"/>
  <c r="AA121" i="19"/>
  <c r="AB121" i="19"/>
  <c r="AC121" i="19"/>
  <c r="AD121" i="19"/>
  <c r="AE121" i="19"/>
  <c r="V122" i="19"/>
  <c r="Y139" i="12"/>
  <c r="U139" i="15" s="1"/>
  <c r="W122" i="19"/>
  <c r="X122" i="19"/>
  <c r="Y122" i="19"/>
  <c r="Z122" i="19"/>
  <c r="AA122" i="19"/>
  <c r="AB122" i="19"/>
  <c r="AC122" i="19"/>
  <c r="AD122" i="19"/>
  <c r="AE122" i="19"/>
  <c r="Y140" i="12"/>
  <c r="V124" i="19"/>
  <c r="Y141" i="12"/>
  <c r="W124" i="19"/>
  <c r="X124" i="19"/>
  <c r="Y124" i="19"/>
  <c r="Z124" i="19"/>
  <c r="AA124" i="19"/>
  <c r="AB124" i="19"/>
  <c r="AC124" i="19"/>
  <c r="AD124" i="19"/>
  <c r="AE124" i="19"/>
  <c r="V125" i="19"/>
  <c r="Y143" i="12"/>
  <c r="W125" i="19"/>
  <c r="X125" i="19"/>
  <c r="Y125" i="19"/>
  <c r="Z125" i="19"/>
  <c r="AA125" i="19"/>
  <c r="AB125" i="19"/>
  <c r="AC125" i="19"/>
  <c r="AD125" i="19"/>
  <c r="AE125" i="19"/>
  <c r="V126" i="19"/>
  <c r="Y144" i="12"/>
  <c r="W126" i="19"/>
  <c r="X126" i="19"/>
  <c r="Y126" i="19"/>
  <c r="Z126" i="19"/>
  <c r="AA126" i="19"/>
  <c r="AB126" i="19"/>
  <c r="AC126" i="19"/>
  <c r="AD126" i="19"/>
  <c r="AE126" i="19"/>
  <c r="Y145" i="12"/>
  <c r="U145" i="15" s="1"/>
  <c r="Y147" i="12"/>
  <c r="V129" i="19"/>
  <c r="Y148" i="12"/>
  <c r="W129" i="19"/>
  <c r="X129" i="19"/>
  <c r="Y129" i="19"/>
  <c r="Z129" i="19"/>
  <c r="AA129" i="19"/>
  <c r="AB129" i="19"/>
  <c r="AC129" i="19"/>
  <c r="AD129" i="19"/>
  <c r="AE129" i="19"/>
  <c r="Y149" i="12"/>
  <c r="V131" i="19"/>
  <c r="Y150" i="12"/>
  <c r="W131" i="19"/>
  <c r="X131" i="19"/>
  <c r="Y131" i="19"/>
  <c r="Z131" i="19"/>
  <c r="AA131" i="19"/>
  <c r="AB131" i="19"/>
  <c r="AC131" i="19"/>
  <c r="AD131" i="19"/>
  <c r="AE131" i="19"/>
  <c r="Y151" i="12"/>
  <c r="V133" i="19"/>
  <c r="Y154" i="12"/>
  <c r="W133" i="19"/>
  <c r="X133" i="19"/>
  <c r="Y133" i="19"/>
  <c r="Z133" i="19"/>
  <c r="AA133" i="19"/>
  <c r="AB133" i="19"/>
  <c r="AC133" i="19"/>
  <c r="AD133" i="19"/>
  <c r="AE133" i="19"/>
  <c r="Y156" i="12"/>
  <c r="V135" i="19"/>
  <c r="Y157" i="12"/>
  <c r="W135" i="19"/>
  <c r="X135" i="19"/>
  <c r="Y135" i="19"/>
  <c r="Z135" i="19"/>
  <c r="AA135" i="19"/>
  <c r="AB135" i="19"/>
  <c r="AC135" i="19"/>
  <c r="AD135" i="19"/>
  <c r="AE135" i="19"/>
  <c r="V136" i="19"/>
  <c r="Y159" i="12"/>
  <c r="W136" i="19"/>
  <c r="X136" i="19"/>
  <c r="Y136" i="19"/>
  <c r="Z136" i="19"/>
  <c r="AA136" i="19"/>
  <c r="AB136" i="19"/>
  <c r="AC136" i="19"/>
  <c r="AD136" i="19"/>
  <c r="AE136" i="19"/>
  <c r="V137" i="19"/>
  <c r="Y160" i="12"/>
  <c r="W137" i="19"/>
  <c r="X137" i="19"/>
  <c r="Y137" i="19"/>
  <c r="Z137" i="19"/>
  <c r="AA137" i="19"/>
  <c r="AB137" i="19"/>
  <c r="AC137" i="19"/>
  <c r="AD137" i="19"/>
  <c r="AE137" i="19"/>
  <c r="Y26" i="12"/>
  <c r="Y142" i="12"/>
  <c r="F142" i="22" s="1"/>
  <c r="R142" i="22" s="1"/>
  <c r="Y8" i="12"/>
  <c r="Y128" i="12"/>
  <c r="Y41" i="12"/>
  <c r="L17" i="15" s="1"/>
  <c r="Y158" i="12"/>
  <c r="Y39" i="12"/>
  <c r="G15" i="15" s="1"/>
  <c r="Y48" i="12"/>
  <c r="Y37" i="12"/>
  <c r="AE146" i="19"/>
  <c r="AD146" i="19"/>
  <c r="AC146" i="19"/>
  <c r="AB146" i="19"/>
  <c r="AA146" i="19"/>
  <c r="Z146" i="19"/>
  <c r="Y146" i="19"/>
  <c r="X146" i="19"/>
  <c r="W146" i="19"/>
  <c r="V146" i="19"/>
  <c r="AE145" i="19"/>
  <c r="AD145" i="19"/>
  <c r="AC145" i="19"/>
  <c r="AB145" i="19"/>
  <c r="AA145" i="19"/>
  <c r="Z145" i="19"/>
  <c r="Y145" i="19"/>
  <c r="X145" i="19"/>
  <c r="W145" i="19"/>
  <c r="V145" i="19"/>
  <c r="AE144" i="19"/>
  <c r="AD144" i="19"/>
  <c r="AC144" i="19"/>
  <c r="AB144" i="19"/>
  <c r="AA144" i="19"/>
  <c r="Z144" i="19"/>
  <c r="Y144" i="19"/>
  <c r="X144" i="19"/>
  <c r="W144" i="19"/>
  <c r="V144" i="19"/>
  <c r="AE143" i="19"/>
  <c r="AD143" i="19"/>
  <c r="AC143" i="19"/>
  <c r="AB143" i="19"/>
  <c r="AA143" i="19"/>
  <c r="Z143" i="19"/>
  <c r="Y143" i="19"/>
  <c r="X143" i="19"/>
  <c r="W143" i="19"/>
  <c r="V143" i="19"/>
  <c r="AE142" i="19"/>
  <c r="AD142" i="19"/>
  <c r="AC142" i="19"/>
  <c r="AB142" i="19"/>
  <c r="AA142" i="19"/>
  <c r="Z142" i="19"/>
  <c r="Y142" i="19"/>
  <c r="X142" i="19"/>
  <c r="W142" i="19"/>
  <c r="V142" i="19"/>
  <c r="AE141" i="19"/>
  <c r="AD141" i="19"/>
  <c r="AC141" i="19"/>
  <c r="AB141" i="19"/>
  <c r="AA141" i="19"/>
  <c r="Z141" i="19"/>
  <c r="Y141" i="19"/>
  <c r="X141" i="19"/>
  <c r="W141" i="19"/>
  <c r="V141" i="19"/>
  <c r="AE140" i="19"/>
  <c r="AD140" i="19"/>
  <c r="AC140" i="19"/>
  <c r="AB140" i="19"/>
  <c r="AA140" i="19"/>
  <c r="Z140" i="19"/>
  <c r="Y140" i="19"/>
  <c r="X140" i="19"/>
  <c r="W140" i="19"/>
  <c r="V140" i="19"/>
  <c r="AE139" i="19"/>
  <c r="AD139" i="19"/>
  <c r="AC139" i="19"/>
  <c r="AB139" i="19"/>
  <c r="AA139" i="19"/>
  <c r="Z139" i="19"/>
  <c r="Y139" i="19"/>
  <c r="X139" i="19"/>
  <c r="W139" i="19"/>
  <c r="V139" i="19"/>
  <c r="AE138" i="19"/>
  <c r="AD138" i="19"/>
  <c r="AC138" i="19"/>
  <c r="AB138" i="19"/>
  <c r="AA138" i="19"/>
  <c r="Z138" i="19"/>
  <c r="Y138" i="19"/>
  <c r="X138" i="19"/>
  <c r="W138" i="19"/>
  <c r="V138" i="19"/>
  <c r="AE134" i="19"/>
  <c r="AD134" i="19"/>
  <c r="AC134" i="19"/>
  <c r="AB134" i="19"/>
  <c r="AA134" i="19"/>
  <c r="Z134" i="19"/>
  <c r="Y134" i="19"/>
  <c r="X134" i="19"/>
  <c r="W134" i="19"/>
  <c r="V134" i="19"/>
  <c r="AE132" i="19"/>
  <c r="AD132" i="19"/>
  <c r="AC132" i="19"/>
  <c r="AB132" i="19"/>
  <c r="AA132" i="19"/>
  <c r="Z132" i="19"/>
  <c r="Y132" i="19"/>
  <c r="X132" i="19"/>
  <c r="W132" i="19"/>
  <c r="V132" i="19"/>
  <c r="AE130" i="19"/>
  <c r="AD130" i="19"/>
  <c r="AC130" i="19"/>
  <c r="AB130" i="19"/>
  <c r="AA130" i="19"/>
  <c r="Z130" i="19"/>
  <c r="Y130" i="19"/>
  <c r="X130" i="19"/>
  <c r="W130" i="19"/>
  <c r="V130" i="19"/>
  <c r="AE128" i="19"/>
  <c r="AD128" i="19"/>
  <c r="AC128" i="19"/>
  <c r="AB128" i="19"/>
  <c r="AA128" i="19"/>
  <c r="Z128" i="19"/>
  <c r="Y128" i="19"/>
  <c r="X128" i="19"/>
  <c r="W128" i="19"/>
  <c r="I128" i="19" s="1"/>
  <c r="V128" i="19"/>
  <c r="AE127" i="19"/>
  <c r="AD127" i="19"/>
  <c r="AC127" i="19"/>
  <c r="AB127" i="19"/>
  <c r="AA127" i="19"/>
  <c r="Z127" i="19"/>
  <c r="Y127" i="19"/>
  <c r="X127" i="19"/>
  <c r="W127" i="19"/>
  <c r="V127" i="19"/>
  <c r="AE123" i="19"/>
  <c r="AD123" i="19"/>
  <c r="AC123" i="19"/>
  <c r="AB123" i="19"/>
  <c r="AA123" i="19"/>
  <c r="Z123" i="19"/>
  <c r="Y123" i="19"/>
  <c r="X123" i="19"/>
  <c r="W123" i="19"/>
  <c r="V123" i="19"/>
  <c r="AE119" i="19"/>
  <c r="AD119" i="19"/>
  <c r="AC119" i="19"/>
  <c r="AB119" i="19"/>
  <c r="AA119" i="19"/>
  <c r="Z119" i="19"/>
  <c r="Y119" i="19"/>
  <c r="X119" i="19"/>
  <c r="W119" i="19"/>
  <c r="V119" i="19"/>
  <c r="AE118" i="19"/>
  <c r="AD118" i="19"/>
  <c r="AC118" i="19"/>
  <c r="AB118" i="19"/>
  <c r="AA118" i="19"/>
  <c r="Z118" i="19"/>
  <c r="Y118" i="19"/>
  <c r="X118" i="19"/>
  <c r="W118" i="19"/>
  <c r="V118" i="19"/>
  <c r="AE117" i="19"/>
  <c r="AD117" i="19"/>
  <c r="AC117" i="19"/>
  <c r="AB117" i="19"/>
  <c r="AA117" i="19"/>
  <c r="Z117" i="19"/>
  <c r="Y117" i="19"/>
  <c r="X117" i="19"/>
  <c r="W117" i="19"/>
  <c r="V117" i="19"/>
  <c r="AE116" i="19"/>
  <c r="AD116" i="19"/>
  <c r="AC116" i="19"/>
  <c r="AB116" i="19"/>
  <c r="AA116" i="19"/>
  <c r="Z116" i="19"/>
  <c r="Y116" i="19"/>
  <c r="X116" i="19"/>
  <c r="W116" i="19"/>
  <c r="V116" i="19"/>
  <c r="AE115" i="19"/>
  <c r="AD115" i="19"/>
  <c r="AC115" i="19"/>
  <c r="AB115" i="19"/>
  <c r="AA115" i="19"/>
  <c r="Z115" i="19"/>
  <c r="Y115" i="19"/>
  <c r="X115" i="19"/>
  <c r="W115" i="19"/>
  <c r="V115" i="19"/>
  <c r="AE114" i="19"/>
  <c r="AD114" i="19"/>
  <c r="AC114" i="19"/>
  <c r="AB114" i="19"/>
  <c r="AA114" i="19"/>
  <c r="Z114" i="19"/>
  <c r="Y114" i="19"/>
  <c r="X114" i="19"/>
  <c r="W114" i="19"/>
  <c r="V114" i="19"/>
  <c r="AE112" i="19"/>
  <c r="AD112" i="19"/>
  <c r="AC112" i="19"/>
  <c r="AB112" i="19"/>
  <c r="AA112" i="19"/>
  <c r="Z112" i="19"/>
  <c r="Y112" i="19"/>
  <c r="X112" i="19"/>
  <c r="W112" i="19"/>
  <c r="V112" i="19"/>
  <c r="AE110" i="19"/>
  <c r="AD110" i="19"/>
  <c r="AC110" i="19"/>
  <c r="AB110" i="19"/>
  <c r="AA110" i="19"/>
  <c r="Z110" i="19"/>
  <c r="Y110" i="19"/>
  <c r="X110" i="19"/>
  <c r="W110" i="19"/>
  <c r="V110" i="19"/>
  <c r="AE109" i="19"/>
  <c r="AD109" i="19"/>
  <c r="AC109" i="19"/>
  <c r="AB109" i="19"/>
  <c r="AA109" i="19"/>
  <c r="Z109" i="19"/>
  <c r="Y109" i="19"/>
  <c r="X109" i="19"/>
  <c r="W109" i="19"/>
  <c r="V109" i="19"/>
  <c r="AE108" i="19"/>
  <c r="AD108" i="19"/>
  <c r="AC108" i="19"/>
  <c r="AB108" i="19"/>
  <c r="AA108" i="19"/>
  <c r="Z108" i="19"/>
  <c r="Y108" i="19"/>
  <c r="X108" i="19"/>
  <c r="W108" i="19"/>
  <c r="V108" i="19"/>
  <c r="AE107" i="19"/>
  <c r="AD107" i="19"/>
  <c r="AC107" i="19"/>
  <c r="AB107" i="19"/>
  <c r="AA107" i="19"/>
  <c r="Z107" i="19"/>
  <c r="Y107" i="19"/>
  <c r="X107" i="19"/>
  <c r="W107" i="19"/>
  <c r="V107" i="19"/>
  <c r="AE105" i="19"/>
  <c r="AD105" i="19"/>
  <c r="AC105" i="19"/>
  <c r="AB105" i="19"/>
  <c r="AA105" i="19"/>
  <c r="Z105" i="19"/>
  <c r="Y105" i="19"/>
  <c r="X105" i="19"/>
  <c r="W105" i="19"/>
  <c r="V105" i="19"/>
  <c r="AE104" i="19"/>
  <c r="AD104" i="19"/>
  <c r="AC104" i="19"/>
  <c r="AB104" i="19"/>
  <c r="AA104" i="19"/>
  <c r="Z104" i="19"/>
  <c r="Y104" i="19"/>
  <c r="X104" i="19"/>
  <c r="W104" i="19"/>
  <c r="V104" i="19"/>
  <c r="AE102" i="19"/>
  <c r="AD102" i="19"/>
  <c r="AC102" i="19"/>
  <c r="AB102" i="19"/>
  <c r="AA102" i="19"/>
  <c r="Z102" i="19"/>
  <c r="Y102" i="19"/>
  <c r="X102" i="19"/>
  <c r="W102" i="19"/>
  <c r="V102" i="19"/>
  <c r="AE101" i="19"/>
  <c r="AD101" i="19"/>
  <c r="AC101" i="19"/>
  <c r="AB101" i="19"/>
  <c r="AA101" i="19"/>
  <c r="Z101" i="19"/>
  <c r="Y101" i="19"/>
  <c r="X101" i="19"/>
  <c r="W101" i="19"/>
  <c r="V101" i="19"/>
  <c r="AE100" i="19"/>
  <c r="AD100" i="19"/>
  <c r="AC100" i="19"/>
  <c r="AB100" i="19"/>
  <c r="AA100" i="19"/>
  <c r="Z100" i="19"/>
  <c r="Y100" i="19"/>
  <c r="X100" i="19"/>
  <c r="W100" i="19"/>
  <c r="V100" i="19"/>
  <c r="AE99" i="19"/>
  <c r="AD99" i="19"/>
  <c r="AC99" i="19"/>
  <c r="AB99" i="19"/>
  <c r="AA99" i="19"/>
  <c r="Z99" i="19"/>
  <c r="Y99" i="19"/>
  <c r="X99" i="19"/>
  <c r="W99" i="19"/>
  <c r="V99" i="19"/>
  <c r="AE97" i="19"/>
  <c r="AD97" i="19"/>
  <c r="AC97" i="19"/>
  <c r="AB97" i="19"/>
  <c r="AA97" i="19"/>
  <c r="Z97" i="19"/>
  <c r="Y97" i="19"/>
  <c r="X97" i="19"/>
  <c r="W97" i="19"/>
  <c r="V97" i="19"/>
  <c r="AE96" i="19"/>
  <c r="AD96" i="19"/>
  <c r="AC96" i="19"/>
  <c r="AB96" i="19"/>
  <c r="AA96" i="19"/>
  <c r="Z96" i="19"/>
  <c r="Y96" i="19"/>
  <c r="X96" i="19"/>
  <c r="W96" i="19"/>
  <c r="V96" i="19"/>
  <c r="AE92" i="19"/>
  <c r="AD92" i="19"/>
  <c r="AC92" i="19"/>
  <c r="AB92" i="19"/>
  <c r="AA92" i="19"/>
  <c r="Z92" i="19"/>
  <c r="Y92" i="19"/>
  <c r="X92" i="19"/>
  <c r="W92" i="19"/>
  <c r="V92" i="19"/>
  <c r="AE90" i="19"/>
  <c r="AD90" i="19"/>
  <c r="AC90" i="19"/>
  <c r="AB90" i="19"/>
  <c r="AA90" i="19"/>
  <c r="Z90" i="19"/>
  <c r="Y90" i="19"/>
  <c r="X90" i="19"/>
  <c r="W90" i="19"/>
  <c r="V90" i="19"/>
  <c r="AE89" i="19"/>
  <c r="AD89" i="19"/>
  <c r="AC89" i="19"/>
  <c r="AB89" i="19"/>
  <c r="AA89" i="19"/>
  <c r="Z89" i="19"/>
  <c r="Y89" i="19"/>
  <c r="X89" i="19"/>
  <c r="W89" i="19"/>
  <c r="V89" i="19"/>
  <c r="AE87" i="19"/>
  <c r="AD87" i="19"/>
  <c r="AC87" i="19"/>
  <c r="AB87" i="19"/>
  <c r="AA87" i="19"/>
  <c r="Z87" i="19"/>
  <c r="Y87" i="19"/>
  <c r="X87" i="19"/>
  <c r="W87" i="19"/>
  <c r="V87" i="19"/>
  <c r="AE86" i="19"/>
  <c r="AD86" i="19"/>
  <c r="AC86" i="19"/>
  <c r="AB86" i="19"/>
  <c r="AA86" i="19"/>
  <c r="Z86" i="19"/>
  <c r="Y86" i="19"/>
  <c r="X86" i="19"/>
  <c r="W86" i="19"/>
  <c r="V86" i="19"/>
  <c r="AE85" i="19"/>
  <c r="AD85" i="19"/>
  <c r="AC85" i="19"/>
  <c r="AB85" i="19"/>
  <c r="AA85" i="19"/>
  <c r="Z85" i="19"/>
  <c r="Y85" i="19"/>
  <c r="X85" i="19"/>
  <c r="W85" i="19"/>
  <c r="V85" i="19"/>
  <c r="AE84" i="19"/>
  <c r="AD84" i="19"/>
  <c r="AC84" i="19"/>
  <c r="AB84" i="19"/>
  <c r="AA84" i="19"/>
  <c r="Z84" i="19"/>
  <c r="Y84" i="19"/>
  <c r="X84" i="19"/>
  <c r="W84" i="19"/>
  <c r="V84" i="19"/>
  <c r="AE81" i="19"/>
  <c r="AD81" i="19"/>
  <c r="AC81" i="19"/>
  <c r="AB81" i="19"/>
  <c r="AA81" i="19"/>
  <c r="Z81" i="19"/>
  <c r="Y81" i="19"/>
  <c r="X81" i="19"/>
  <c r="W81" i="19"/>
  <c r="V81" i="19"/>
  <c r="AE80" i="19"/>
  <c r="AD80" i="19"/>
  <c r="AC80" i="19"/>
  <c r="AB80" i="19"/>
  <c r="AA80" i="19"/>
  <c r="Z80" i="19"/>
  <c r="Y80" i="19"/>
  <c r="X80" i="19"/>
  <c r="W80" i="19"/>
  <c r="V80" i="19"/>
  <c r="AE79" i="19"/>
  <c r="AD79" i="19"/>
  <c r="AC79" i="19"/>
  <c r="AB79" i="19"/>
  <c r="AA79" i="19"/>
  <c r="Z79" i="19"/>
  <c r="Y79" i="19"/>
  <c r="X79" i="19"/>
  <c r="W79" i="19"/>
  <c r="V79" i="19"/>
  <c r="AE77" i="19"/>
  <c r="AD77" i="19"/>
  <c r="AC77" i="19"/>
  <c r="AB77" i="19"/>
  <c r="AA77" i="19"/>
  <c r="Z77" i="19"/>
  <c r="Y77" i="19"/>
  <c r="X77" i="19"/>
  <c r="W77" i="19"/>
  <c r="V77" i="19"/>
  <c r="AE74" i="19"/>
  <c r="AD74" i="19"/>
  <c r="AC74" i="19"/>
  <c r="AB74" i="19"/>
  <c r="AA74" i="19"/>
  <c r="Z74" i="19"/>
  <c r="Y74" i="19"/>
  <c r="X74" i="19"/>
  <c r="W74" i="19"/>
  <c r="V74" i="19"/>
  <c r="AE73" i="19"/>
  <c r="AD73" i="19"/>
  <c r="AC73" i="19"/>
  <c r="AB73" i="19"/>
  <c r="AA73" i="19"/>
  <c r="Z73" i="19"/>
  <c r="Y73" i="19"/>
  <c r="X73" i="19"/>
  <c r="W73" i="19"/>
  <c r="V73" i="19"/>
  <c r="AE72" i="19"/>
  <c r="AD72" i="19"/>
  <c r="AC72" i="19"/>
  <c r="AB72" i="19"/>
  <c r="AA72" i="19"/>
  <c r="Z72" i="19"/>
  <c r="Y72" i="19"/>
  <c r="X72" i="19"/>
  <c r="W72" i="19"/>
  <c r="V72" i="19"/>
  <c r="AE68" i="19"/>
  <c r="AD68" i="19"/>
  <c r="AC68" i="19"/>
  <c r="AB68" i="19"/>
  <c r="AA68" i="19"/>
  <c r="Z68" i="19"/>
  <c r="Y68" i="19"/>
  <c r="X68" i="19"/>
  <c r="W68" i="19"/>
  <c r="V68" i="19"/>
  <c r="AE67" i="19"/>
  <c r="AD67" i="19"/>
  <c r="AC67" i="19"/>
  <c r="AB67" i="19"/>
  <c r="AA67" i="19"/>
  <c r="Z67" i="19"/>
  <c r="Y67" i="19"/>
  <c r="X67" i="19"/>
  <c r="W67" i="19"/>
  <c r="V67" i="19"/>
  <c r="AE65" i="19"/>
  <c r="AD65" i="19"/>
  <c r="AC65" i="19"/>
  <c r="AB65" i="19"/>
  <c r="AA65" i="19"/>
  <c r="Z65" i="19"/>
  <c r="Y65" i="19"/>
  <c r="X65" i="19"/>
  <c r="W65" i="19"/>
  <c r="V65" i="19"/>
  <c r="AE64" i="19"/>
  <c r="AD64" i="19"/>
  <c r="AC64" i="19"/>
  <c r="AB64" i="19"/>
  <c r="AA64" i="19"/>
  <c r="Z64" i="19"/>
  <c r="Y64" i="19"/>
  <c r="X64" i="19"/>
  <c r="W64" i="19"/>
  <c r="V64" i="19"/>
  <c r="AE59" i="19"/>
  <c r="AD59" i="19"/>
  <c r="AC59" i="19"/>
  <c r="AB59" i="19"/>
  <c r="AA59" i="19"/>
  <c r="Z59" i="19"/>
  <c r="Y59" i="19"/>
  <c r="X59" i="19"/>
  <c r="W59" i="19"/>
  <c r="V59" i="19"/>
  <c r="AE56" i="19"/>
  <c r="AD56" i="19"/>
  <c r="AC56" i="19"/>
  <c r="AB56" i="19"/>
  <c r="AA56" i="19"/>
  <c r="Z56" i="19"/>
  <c r="Y56" i="19"/>
  <c r="X56" i="19"/>
  <c r="W56" i="19"/>
  <c r="V56" i="19"/>
  <c r="AE55" i="19"/>
  <c r="AD55" i="19"/>
  <c r="AC55" i="19"/>
  <c r="AB55" i="19"/>
  <c r="AA55" i="19"/>
  <c r="Z55" i="19"/>
  <c r="Y55" i="19"/>
  <c r="X55" i="19"/>
  <c r="W55" i="19"/>
  <c r="V55" i="19"/>
  <c r="AE52" i="19"/>
  <c r="AD52" i="19"/>
  <c r="AC52" i="19"/>
  <c r="AB52" i="19"/>
  <c r="AA52" i="19"/>
  <c r="Z52" i="19"/>
  <c r="Y52" i="19"/>
  <c r="X52" i="19"/>
  <c r="W52" i="19"/>
  <c r="V52" i="19"/>
  <c r="AE44" i="19"/>
  <c r="AD44" i="19"/>
  <c r="AC44" i="19"/>
  <c r="AB44" i="19"/>
  <c r="AA44" i="19"/>
  <c r="Z44" i="19"/>
  <c r="Y44" i="19"/>
  <c r="X44" i="19"/>
  <c r="W44" i="19"/>
  <c r="V44" i="19"/>
  <c r="AE43" i="19"/>
  <c r="AD43" i="19"/>
  <c r="AC43" i="19"/>
  <c r="AB43" i="19"/>
  <c r="AA43" i="19"/>
  <c r="Z43" i="19"/>
  <c r="Y43" i="19"/>
  <c r="X43" i="19"/>
  <c r="W43" i="19"/>
  <c r="V43" i="19"/>
  <c r="AE42" i="19"/>
  <c r="AD42" i="19"/>
  <c r="AC42" i="19"/>
  <c r="AB42" i="19"/>
  <c r="AA42" i="19"/>
  <c r="Z42" i="19"/>
  <c r="Y42" i="19"/>
  <c r="X42" i="19"/>
  <c r="W42" i="19"/>
  <c r="V42" i="19"/>
  <c r="AE40" i="19"/>
  <c r="AD40" i="19"/>
  <c r="AC40" i="19"/>
  <c r="AB40" i="19"/>
  <c r="AA40" i="19"/>
  <c r="Z40" i="19"/>
  <c r="Y40" i="19"/>
  <c r="X40" i="19"/>
  <c r="W40" i="19"/>
  <c r="V40" i="19"/>
  <c r="AE37" i="19"/>
  <c r="AD37" i="19"/>
  <c r="AC37" i="19"/>
  <c r="AB37" i="19"/>
  <c r="AA37" i="19"/>
  <c r="Z37" i="19"/>
  <c r="Y37" i="19"/>
  <c r="X37" i="19"/>
  <c r="W37" i="19"/>
  <c r="V37" i="19"/>
  <c r="AE35" i="19"/>
  <c r="AD35" i="19"/>
  <c r="AC35" i="19"/>
  <c r="AB35" i="19"/>
  <c r="AA35" i="19"/>
  <c r="Z35" i="19"/>
  <c r="Y35" i="19"/>
  <c r="X35" i="19"/>
  <c r="W35" i="19"/>
  <c r="V35" i="19"/>
  <c r="AE34" i="19"/>
  <c r="AD34" i="19"/>
  <c r="AC34" i="19"/>
  <c r="AB34" i="19"/>
  <c r="AA34" i="19"/>
  <c r="Z34" i="19"/>
  <c r="Y34" i="19"/>
  <c r="X34" i="19"/>
  <c r="W34" i="19"/>
  <c r="V34" i="19"/>
  <c r="AE32" i="19"/>
  <c r="AD32" i="19"/>
  <c r="AC32" i="19"/>
  <c r="AB32" i="19"/>
  <c r="AA32" i="19"/>
  <c r="Z32" i="19"/>
  <c r="Y32" i="19"/>
  <c r="X32" i="19"/>
  <c r="W32" i="19"/>
  <c r="V32" i="19"/>
  <c r="AE28" i="19"/>
  <c r="AD28" i="19"/>
  <c r="AC28" i="19"/>
  <c r="AB28" i="19"/>
  <c r="AA28" i="19"/>
  <c r="Z28" i="19"/>
  <c r="Y28" i="19"/>
  <c r="X28" i="19"/>
  <c r="W28" i="19"/>
  <c r="V28" i="19"/>
  <c r="AE26" i="19"/>
  <c r="AD26" i="19"/>
  <c r="AC26" i="19"/>
  <c r="AB26" i="19"/>
  <c r="AA26" i="19"/>
  <c r="Z26" i="19"/>
  <c r="Y26" i="19"/>
  <c r="X26" i="19"/>
  <c r="W26" i="19"/>
  <c r="V26" i="19"/>
  <c r="AE24" i="19"/>
  <c r="AD24" i="19"/>
  <c r="AC24" i="19"/>
  <c r="AB24" i="19"/>
  <c r="AA24" i="19"/>
  <c r="Z24" i="19"/>
  <c r="Y24" i="19"/>
  <c r="X24" i="19"/>
  <c r="W24" i="19"/>
  <c r="V24" i="19"/>
  <c r="AE23" i="19"/>
  <c r="AD23" i="19"/>
  <c r="AC23" i="19"/>
  <c r="AB23" i="19"/>
  <c r="AA23" i="19"/>
  <c r="Z23" i="19"/>
  <c r="Y23" i="19"/>
  <c r="X23" i="19"/>
  <c r="W23" i="19"/>
  <c r="V23" i="19"/>
  <c r="AE21" i="19"/>
  <c r="AD21" i="19"/>
  <c r="AC21" i="19"/>
  <c r="AB21" i="19"/>
  <c r="AA21" i="19"/>
  <c r="Z21" i="19"/>
  <c r="Y21" i="19"/>
  <c r="X21" i="19"/>
  <c r="W21" i="19"/>
  <c r="V21" i="19"/>
  <c r="AE20" i="19"/>
  <c r="AD20" i="19"/>
  <c r="AC20" i="19"/>
  <c r="AB20" i="19"/>
  <c r="AA20" i="19"/>
  <c r="Z20" i="19"/>
  <c r="Y20" i="19"/>
  <c r="X20" i="19"/>
  <c r="W20" i="19"/>
  <c r="V20" i="19"/>
  <c r="AE17" i="19"/>
  <c r="AD17" i="19"/>
  <c r="AC17" i="19"/>
  <c r="AB17" i="19"/>
  <c r="AA17" i="19"/>
  <c r="Z17" i="19"/>
  <c r="Y17" i="19"/>
  <c r="X17" i="19"/>
  <c r="W17" i="19"/>
  <c r="V17" i="19"/>
  <c r="AE16" i="19"/>
  <c r="AD16" i="19"/>
  <c r="AC16" i="19"/>
  <c r="AB16" i="19"/>
  <c r="AA16" i="19"/>
  <c r="Z16" i="19"/>
  <c r="Y16" i="19"/>
  <c r="X16" i="19"/>
  <c r="W16" i="19"/>
  <c r="V16" i="19"/>
  <c r="AE14" i="19"/>
  <c r="AD14" i="19"/>
  <c r="AC14" i="19"/>
  <c r="AB14" i="19"/>
  <c r="AA14" i="19"/>
  <c r="Z14" i="19"/>
  <c r="Y14" i="19"/>
  <c r="X14" i="19"/>
  <c r="W14" i="19"/>
  <c r="V14" i="19"/>
  <c r="AE12" i="19"/>
  <c r="AD12" i="19"/>
  <c r="AC12" i="19"/>
  <c r="AB12" i="19"/>
  <c r="AA12" i="19"/>
  <c r="Z12" i="19"/>
  <c r="Y12" i="19"/>
  <c r="X12" i="19"/>
  <c r="W12" i="19"/>
  <c r="V12" i="19"/>
  <c r="AE11" i="19"/>
  <c r="AD11" i="19"/>
  <c r="AC11" i="19"/>
  <c r="AB11" i="19"/>
  <c r="AA11" i="19"/>
  <c r="Z11" i="19"/>
  <c r="Y11" i="19"/>
  <c r="X11" i="19"/>
  <c r="W11" i="19"/>
  <c r="V11" i="19"/>
  <c r="AE10" i="19"/>
  <c r="AD10" i="19"/>
  <c r="AC10" i="19"/>
  <c r="AB10" i="19"/>
  <c r="AA10" i="19"/>
  <c r="Z10" i="19"/>
  <c r="Y10" i="19"/>
  <c r="X10" i="19"/>
  <c r="W10" i="19"/>
  <c r="V10" i="19"/>
  <c r="AE7" i="19"/>
  <c r="AD7" i="19"/>
  <c r="AC7" i="19"/>
  <c r="AB7" i="19"/>
  <c r="AA7" i="19"/>
  <c r="Z7" i="19"/>
  <c r="Y7" i="19"/>
  <c r="X7" i="19"/>
  <c r="W7" i="19"/>
  <c r="V7" i="19"/>
  <c r="V134" i="22"/>
  <c r="W134" i="22"/>
  <c r="X134" i="22"/>
  <c r="Y134" i="22"/>
  <c r="Z134" i="22"/>
  <c r="AA134" i="22"/>
  <c r="AE134" i="22"/>
  <c r="AB134" i="22"/>
  <c r="AC134" i="22"/>
  <c r="AD134" i="22"/>
  <c r="V132" i="22"/>
  <c r="W132" i="22"/>
  <c r="X132" i="22"/>
  <c r="Y132" i="22"/>
  <c r="Z132" i="22"/>
  <c r="AA132" i="22"/>
  <c r="AE132" i="22"/>
  <c r="AB132" i="22"/>
  <c r="AC132" i="22"/>
  <c r="AD132" i="22"/>
  <c r="V130" i="22"/>
  <c r="W130" i="22"/>
  <c r="X130" i="22"/>
  <c r="Y130" i="22"/>
  <c r="Z130" i="22"/>
  <c r="AA130" i="22"/>
  <c r="AE130" i="22"/>
  <c r="AB130" i="22"/>
  <c r="AC130" i="22"/>
  <c r="AD130" i="22"/>
  <c r="V128" i="22"/>
  <c r="W128" i="22"/>
  <c r="X128" i="22"/>
  <c r="Y128" i="22"/>
  <c r="Z128" i="22"/>
  <c r="AA128" i="22"/>
  <c r="AE128" i="22"/>
  <c r="AB128" i="22"/>
  <c r="AC128" i="22"/>
  <c r="AD128" i="22"/>
  <c r="V127" i="22"/>
  <c r="W127" i="22"/>
  <c r="X127" i="22"/>
  <c r="Y127" i="22"/>
  <c r="Z127" i="22"/>
  <c r="AA127" i="22"/>
  <c r="AE127" i="22"/>
  <c r="AB127" i="22"/>
  <c r="AC127" i="22"/>
  <c r="AD127" i="22"/>
  <c r="V123" i="22"/>
  <c r="W123" i="22"/>
  <c r="X123" i="22"/>
  <c r="Y123" i="22"/>
  <c r="Z123" i="22"/>
  <c r="AA123" i="22"/>
  <c r="AE123" i="22"/>
  <c r="AB123" i="22"/>
  <c r="AC123" i="22"/>
  <c r="AD123" i="22"/>
  <c r="V119" i="22"/>
  <c r="W119" i="22"/>
  <c r="X119" i="22"/>
  <c r="Y119" i="22"/>
  <c r="Z119" i="22"/>
  <c r="AA119" i="22"/>
  <c r="AE119" i="22"/>
  <c r="AB119" i="22"/>
  <c r="AC119" i="22"/>
  <c r="AD119" i="22"/>
  <c r="V118" i="22"/>
  <c r="H118" i="22" s="1"/>
  <c r="W118" i="22"/>
  <c r="X118" i="22"/>
  <c r="Y118" i="22"/>
  <c r="Z118" i="22"/>
  <c r="AA118" i="22"/>
  <c r="AE118" i="22"/>
  <c r="AB118" i="22"/>
  <c r="AC118" i="22"/>
  <c r="AD118" i="22"/>
  <c r="V114" i="22"/>
  <c r="W114" i="22"/>
  <c r="X114" i="22"/>
  <c r="Y114" i="22"/>
  <c r="Z114" i="22"/>
  <c r="AA114" i="22"/>
  <c r="AE114" i="22"/>
  <c r="AB114" i="22"/>
  <c r="AC114" i="22"/>
  <c r="AD114" i="22"/>
  <c r="V112" i="22"/>
  <c r="W112" i="22"/>
  <c r="X112" i="22"/>
  <c r="Y112" i="22"/>
  <c r="Z112" i="22"/>
  <c r="AA112" i="22"/>
  <c r="AE112" i="22"/>
  <c r="AB112" i="22"/>
  <c r="AC112" i="22"/>
  <c r="AD112" i="22"/>
  <c r="V110" i="22"/>
  <c r="W110" i="22"/>
  <c r="X110" i="22"/>
  <c r="Y110" i="22"/>
  <c r="Z110" i="22"/>
  <c r="AA110" i="22"/>
  <c r="AE110" i="22"/>
  <c r="AB110" i="22"/>
  <c r="AC110" i="22"/>
  <c r="AD110" i="22"/>
  <c r="V109" i="22"/>
  <c r="W109" i="22"/>
  <c r="X109" i="22"/>
  <c r="Y109" i="22"/>
  <c r="Z109" i="22"/>
  <c r="AA109" i="22"/>
  <c r="AE109" i="22"/>
  <c r="AB109" i="22"/>
  <c r="AC109" i="22"/>
  <c r="AD109" i="22"/>
  <c r="V105" i="22"/>
  <c r="W105" i="22"/>
  <c r="X105" i="22"/>
  <c r="Y105" i="22"/>
  <c r="Z105" i="22"/>
  <c r="AA105" i="22"/>
  <c r="AE105" i="22"/>
  <c r="AB105" i="22"/>
  <c r="AC105" i="22"/>
  <c r="AD105" i="22"/>
  <c r="V104" i="22"/>
  <c r="W104" i="22"/>
  <c r="X104" i="22"/>
  <c r="Y104" i="22"/>
  <c r="Z104" i="22"/>
  <c r="AA104" i="22"/>
  <c r="AE104" i="22"/>
  <c r="AB104" i="22"/>
  <c r="AC104" i="22"/>
  <c r="AD104" i="22"/>
  <c r="V99" i="22"/>
  <c r="W99" i="22"/>
  <c r="X99" i="22"/>
  <c r="Y99" i="22"/>
  <c r="Z99" i="22"/>
  <c r="AA99" i="22"/>
  <c r="AE99" i="22"/>
  <c r="AB99" i="22"/>
  <c r="AC99" i="22"/>
  <c r="AD99" i="22"/>
  <c r="V96" i="22"/>
  <c r="W96" i="22"/>
  <c r="X96" i="22"/>
  <c r="Y96" i="22"/>
  <c r="Z96" i="22"/>
  <c r="AA96" i="22"/>
  <c r="AE96" i="22"/>
  <c r="AB96" i="22"/>
  <c r="AC96" i="22"/>
  <c r="AD96" i="22"/>
  <c r="V86" i="22"/>
  <c r="W86" i="22"/>
  <c r="X86" i="22"/>
  <c r="Y86" i="22"/>
  <c r="Z86" i="22"/>
  <c r="AA86" i="22"/>
  <c r="AE86" i="22"/>
  <c r="AB86" i="22"/>
  <c r="AC86" i="22"/>
  <c r="AD86" i="22"/>
  <c r="V85" i="22"/>
  <c r="W85" i="22"/>
  <c r="X85" i="22"/>
  <c r="Y85" i="22"/>
  <c r="Z85" i="22"/>
  <c r="AA85" i="22"/>
  <c r="AE85" i="22"/>
  <c r="AB85" i="22"/>
  <c r="AC85" i="22"/>
  <c r="AD85" i="22"/>
  <c r="V79" i="22"/>
  <c r="W79" i="22"/>
  <c r="X79" i="22"/>
  <c r="Y79" i="22"/>
  <c r="Z79" i="22"/>
  <c r="AA79" i="22"/>
  <c r="AE79" i="22"/>
  <c r="AB79" i="22"/>
  <c r="AC79" i="22"/>
  <c r="AD79" i="22"/>
  <c r="AB77" i="22"/>
  <c r="AC77" i="22"/>
  <c r="V77" i="22"/>
  <c r="W77" i="22"/>
  <c r="X77" i="22"/>
  <c r="Y77" i="22"/>
  <c r="Z77" i="22"/>
  <c r="AA77" i="22"/>
  <c r="AE77" i="22"/>
  <c r="AD77" i="22"/>
  <c r="V72" i="22"/>
  <c r="W72" i="22"/>
  <c r="X72" i="22"/>
  <c r="Y72" i="22"/>
  <c r="Z72" i="22"/>
  <c r="AA72" i="22"/>
  <c r="AE72" i="22"/>
  <c r="AB72" i="22"/>
  <c r="AC72" i="22"/>
  <c r="AD72" i="22"/>
  <c r="V67" i="22"/>
  <c r="W67" i="22"/>
  <c r="X67" i="22"/>
  <c r="Y67" i="22"/>
  <c r="Z67" i="22"/>
  <c r="AA67" i="22"/>
  <c r="AE67" i="22"/>
  <c r="AB67" i="22"/>
  <c r="AC67" i="22"/>
  <c r="AD67" i="22"/>
  <c r="V65" i="22"/>
  <c r="W65" i="22"/>
  <c r="X65" i="22"/>
  <c r="Y65" i="22"/>
  <c r="Z65" i="22"/>
  <c r="AA65" i="22"/>
  <c r="AE65" i="22"/>
  <c r="AB65" i="22"/>
  <c r="AC65" i="22"/>
  <c r="AD65" i="22"/>
  <c r="V64" i="22"/>
  <c r="W64" i="22"/>
  <c r="X64" i="22"/>
  <c r="Y64" i="22"/>
  <c r="Z64" i="22"/>
  <c r="AA64" i="22"/>
  <c r="AE64" i="22"/>
  <c r="AB64" i="22"/>
  <c r="AC64" i="22"/>
  <c r="AD64" i="22"/>
  <c r="V52" i="22"/>
  <c r="W52" i="22"/>
  <c r="X52" i="22"/>
  <c r="Y52" i="22"/>
  <c r="Z52" i="22"/>
  <c r="AA52" i="22"/>
  <c r="AE52" i="22"/>
  <c r="AB52" i="22"/>
  <c r="AC52" i="22"/>
  <c r="AD52" i="22"/>
  <c r="K52" i="22"/>
  <c r="M45" i="22"/>
  <c r="V40" i="22"/>
  <c r="W40" i="22"/>
  <c r="X40" i="22"/>
  <c r="Y40" i="22"/>
  <c r="Z40" i="22"/>
  <c r="AA40" i="22"/>
  <c r="AE40" i="22"/>
  <c r="AB40" i="22"/>
  <c r="AC40" i="22"/>
  <c r="AD40" i="22"/>
  <c r="H39" i="22"/>
  <c r="V37" i="22"/>
  <c r="W37" i="22"/>
  <c r="X37" i="22"/>
  <c r="Y37" i="22"/>
  <c r="Z37" i="22"/>
  <c r="AA37" i="22"/>
  <c r="AE37" i="22"/>
  <c r="AB37" i="22"/>
  <c r="AC37" i="22"/>
  <c r="AD37" i="22"/>
  <c r="V32" i="22"/>
  <c r="W32" i="22"/>
  <c r="X32" i="22"/>
  <c r="Y32" i="22"/>
  <c r="Z32" i="22"/>
  <c r="AA32" i="22"/>
  <c r="AE32" i="22"/>
  <c r="AB32" i="22"/>
  <c r="AC32" i="22"/>
  <c r="AD32" i="22"/>
  <c r="V28" i="22"/>
  <c r="W28" i="22"/>
  <c r="X28" i="22"/>
  <c r="Y28" i="22"/>
  <c r="Z28" i="22"/>
  <c r="AA28" i="22"/>
  <c r="AE28" i="22"/>
  <c r="AB28" i="22"/>
  <c r="AC28" i="22"/>
  <c r="AD28" i="22"/>
  <c r="V26" i="22"/>
  <c r="W26" i="22"/>
  <c r="X26" i="22"/>
  <c r="Y26" i="22"/>
  <c r="Z26" i="22"/>
  <c r="AA26" i="22"/>
  <c r="AE26" i="22"/>
  <c r="AB26" i="22"/>
  <c r="AC26" i="22"/>
  <c r="AD26" i="22"/>
  <c r="V20" i="22"/>
  <c r="W20" i="22"/>
  <c r="X20" i="22"/>
  <c r="Y20" i="22"/>
  <c r="Z20" i="22"/>
  <c r="AA20" i="22"/>
  <c r="AE20" i="22"/>
  <c r="AB20" i="22"/>
  <c r="AC20" i="22"/>
  <c r="AD20" i="22"/>
  <c r="H19" i="22"/>
  <c r="V17" i="22"/>
  <c r="W17" i="22"/>
  <c r="X17" i="22"/>
  <c r="Y17" i="22"/>
  <c r="Z17" i="22"/>
  <c r="AA17" i="22"/>
  <c r="AE17" i="22"/>
  <c r="AB17" i="22"/>
  <c r="AC17" i="22"/>
  <c r="AD17" i="22"/>
  <c r="V16" i="22"/>
  <c r="W16" i="22"/>
  <c r="X16" i="22"/>
  <c r="Y16" i="22"/>
  <c r="Z16" i="22"/>
  <c r="AA16" i="22"/>
  <c r="AE16" i="22"/>
  <c r="AB16" i="22"/>
  <c r="AC16" i="22"/>
  <c r="AD16" i="22"/>
  <c r="V14" i="22"/>
  <c r="W14" i="22"/>
  <c r="X14" i="22"/>
  <c r="Y14" i="22"/>
  <c r="Z14" i="22"/>
  <c r="AA14" i="22"/>
  <c r="AE14" i="22"/>
  <c r="AB14" i="22"/>
  <c r="AC14" i="22"/>
  <c r="AD14" i="22"/>
  <c r="V10" i="22"/>
  <c r="W10" i="22"/>
  <c r="X10" i="22"/>
  <c r="Y10" i="22"/>
  <c r="Z10" i="22"/>
  <c r="AA10" i="22"/>
  <c r="AE10" i="22"/>
  <c r="AB10" i="22"/>
  <c r="AC10" i="22"/>
  <c r="AD10" i="22"/>
  <c r="V7" i="22"/>
  <c r="W7" i="22"/>
  <c r="X7" i="22"/>
  <c r="Y7" i="22"/>
  <c r="Z7" i="22"/>
  <c r="AA7" i="22"/>
  <c r="AE7" i="22"/>
  <c r="AB7" i="22"/>
  <c r="AC7" i="22"/>
  <c r="AD7" i="22"/>
  <c r="AE146" i="22"/>
  <c r="AD146" i="22"/>
  <c r="AC146" i="22"/>
  <c r="AB146" i="22"/>
  <c r="AA146" i="22"/>
  <c r="Z146" i="22"/>
  <c r="Y146" i="22"/>
  <c r="X146" i="22"/>
  <c r="W146" i="22"/>
  <c r="V146" i="22"/>
  <c r="AE145" i="22"/>
  <c r="AD145" i="22"/>
  <c r="AC145" i="22"/>
  <c r="AB145" i="22"/>
  <c r="AA145" i="22"/>
  <c r="Z145" i="22"/>
  <c r="Y145" i="22"/>
  <c r="X145" i="22"/>
  <c r="W145" i="22"/>
  <c r="V145" i="22"/>
  <c r="AE144" i="22"/>
  <c r="AD144" i="22"/>
  <c r="AC144" i="22"/>
  <c r="AB144" i="22"/>
  <c r="AA144" i="22"/>
  <c r="Z144" i="22"/>
  <c r="Y144" i="22"/>
  <c r="X144" i="22"/>
  <c r="W144" i="22"/>
  <c r="V144" i="22"/>
  <c r="AE143" i="22"/>
  <c r="AD143" i="22"/>
  <c r="AC143" i="22"/>
  <c r="AB143" i="22"/>
  <c r="AA143" i="22"/>
  <c r="Z143" i="22"/>
  <c r="Y143" i="22"/>
  <c r="X143" i="22"/>
  <c r="W143" i="22"/>
  <c r="V143" i="22"/>
  <c r="AE142" i="22"/>
  <c r="AD142" i="22"/>
  <c r="AC142" i="22"/>
  <c r="AB142" i="22"/>
  <c r="AA142" i="22"/>
  <c r="Z142" i="22"/>
  <c r="Y142" i="22"/>
  <c r="X142" i="22"/>
  <c r="W142" i="22"/>
  <c r="V142" i="22"/>
  <c r="AE141" i="22"/>
  <c r="AD141" i="22"/>
  <c r="AC141" i="22"/>
  <c r="AB141" i="22"/>
  <c r="AA141" i="22"/>
  <c r="Z141" i="22"/>
  <c r="Y141" i="22"/>
  <c r="X141" i="22"/>
  <c r="W141" i="22"/>
  <c r="V141" i="22"/>
  <c r="AE140" i="22"/>
  <c r="AD140" i="22"/>
  <c r="AC140" i="22"/>
  <c r="AB140" i="22"/>
  <c r="AA140" i="22"/>
  <c r="Z140" i="22"/>
  <c r="Y140" i="22"/>
  <c r="X140" i="22"/>
  <c r="W140" i="22"/>
  <c r="V140" i="22"/>
  <c r="AE139" i="22"/>
  <c r="AD139" i="22"/>
  <c r="AC139" i="22"/>
  <c r="AB139" i="22"/>
  <c r="AA139" i="22"/>
  <c r="Z139" i="22"/>
  <c r="Y139" i="22"/>
  <c r="X139" i="22"/>
  <c r="W139" i="22"/>
  <c r="V139" i="22"/>
  <c r="AE138" i="22"/>
  <c r="AD138" i="22"/>
  <c r="AC138" i="22"/>
  <c r="AB138" i="22"/>
  <c r="AA138" i="22"/>
  <c r="Z138" i="22"/>
  <c r="Y138" i="22"/>
  <c r="X138" i="22"/>
  <c r="W138" i="22"/>
  <c r="V138" i="22"/>
  <c r="AE137" i="22"/>
  <c r="AD137" i="22"/>
  <c r="AC137" i="22"/>
  <c r="AB137" i="22"/>
  <c r="AA137" i="22"/>
  <c r="Z137" i="22"/>
  <c r="Y137" i="22"/>
  <c r="X137" i="22"/>
  <c r="W137" i="22"/>
  <c r="V137" i="22"/>
  <c r="AE136" i="22"/>
  <c r="AD136" i="22"/>
  <c r="AC136" i="22"/>
  <c r="AB136" i="22"/>
  <c r="AA136" i="22"/>
  <c r="Z136" i="22"/>
  <c r="Y136" i="22"/>
  <c r="X136" i="22"/>
  <c r="W136" i="22"/>
  <c r="V136" i="22"/>
  <c r="AE135" i="22"/>
  <c r="AD135" i="22"/>
  <c r="AC135" i="22"/>
  <c r="AB135" i="22"/>
  <c r="AA135" i="22"/>
  <c r="Z135" i="22"/>
  <c r="Y135" i="22"/>
  <c r="X135" i="22"/>
  <c r="W135" i="22"/>
  <c r="V135" i="22"/>
  <c r="AE133" i="22"/>
  <c r="AD133" i="22"/>
  <c r="AC133" i="22"/>
  <c r="AB133" i="22"/>
  <c r="AA133" i="22"/>
  <c r="Z133" i="22"/>
  <c r="Y133" i="22"/>
  <c r="X133" i="22"/>
  <c r="W133" i="22"/>
  <c r="V133" i="22"/>
  <c r="AE131" i="22"/>
  <c r="AD131" i="22"/>
  <c r="AC131" i="22"/>
  <c r="AB131" i="22"/>
  <c r="AA131" i="22"/>
  <c r="Z131" i="22"/>
  <c r="Y131" i="22"/>
  <c r="X131" i="22"/>
  <c r="W131" i="22"/>
  <c r="V131" i="22"/>
  <c r="AE129" i="22"/>
  <c r="AD129" i="22"/>
  <c r="AC129" i="22"/>
  <c r="AB129" i="22"/>
  <c r="AA129" i="22"/>
  <c r="Z129" i="22"/>
  <c r="Y129" i="22"/>
  <c r="X129" i="22"/>
  <c r="W129" i="22"/>
  <c r="V129" i="22"/>
  <c r="AE126" i="22"/>
  <c r="AD126" i="22"/>
  <c r="AC126" i="22"/>
  <c r="AB126" i="22"/>
  <c r="AA126" i="22"/>
  <c r="Z126" i="22"/>
  <c r="Y126" i="22"/>
  <c r="X126" i="22"/>
  <c r="W126" i="22"/>
  <c r="V126" i="22"/>
  <c r="AE125" i="22"/>
  <c r="AD125" i="22"/>
  <c r="AC125" i="22"/>
  <c r="AB125" i="22"/>
  <c r="AA125" i="22"/>
  <c r="Z125" i="22"/>
  <c r="Y125" i="22"/>
  <c r="X125" i="22"/>
  <c r="W125" i="22"/>
  <c r="V125" i="22"/>
  <c r="AE124" i="22"/>
  <c r="AD124" i="22"/>
  <c r="AC124" i="22"/>
  <c r="AB124" i="22"/>
  <c r="AA124" i="22"/>
  <c r="Z124" i="22"/>
  <c r="Y124" i="22"/>
  <c r="X124" i="22"/>
  <c r="W124" i="22"/>
  <c r="V124" i="22"/>
  <c r="AE122" i="22"/>
  <c r="AD122" i="22"/>
  <c r="AC122" i="22"/>
  <c r="AB122" i="22"/>
  <c r="AA122" i="22"/>
  <c r="Z122" i="22"/>
  <c r="Y122" i="22"/>
  <c r="X122" i="22"/>
  <c r="W122" i="22"/>
  <c r="V122" i="22"/>
  <c r="AE121" i="22"/>
  <c r="AD121" i="22"/>
  <c r="AC121" i="22"/>
  <c r="AB121" i="22"/>
  <c r="AA121" i="22"/>
  <c r="Z121" i="22"/>
  <c r="Y121" i="22"/>
  <c r="X121" i="22"/>
  <c r="W121" i="22"/>
  <c r="V121" i="22"/>
  <c r="AE120" i="22"/>
  <c r="AD120" i="22"/>
  <c r="AC120" i="22"/>
  <c r="AB120" i="22"/>
  <c r="AA120" i="22"/>
  <c r="Z120" i="22"/>
  <c r="Y120" i="22"/>
  <c r="X120" i="22"/>
  <c r="W120" i="22"/>
  <c r="V120" i="22"/>
  <c r="AE117" i="22"/>
  <c r="AD117" i="22"/>
  <c r="AC117" i="22"/>
  <c r="AB117" i="22"/>
  <c r="AA117" i="22"/>
  <c r="Z117" i="22"/>
  <c r="Y117" i="22"/>
  <c r="X117" i="22"/>
  <c r="W117" i="22"/>
  <c r="V117" i="22"/>
  <c r="AE116" i="22"/>
  <c r="AD116" i="22"/>
  <c r="AC116" i="22"/>
  <c r="AB116" i="22"/>
  <c r="AA116" i="22"/>
  <c r="Z116" i="22"/>
  <c r="Y116" i="22"/>
  <c r="X116" i="22"/>
  <c r="W116" i="22"/>
  <c r="V116" i="22"/>
  <c r="AE115" i="22"/>
  <c r="AD115" i="22"/>
  <c r="AC115" i="22"/>
  <c r="AB115" i="22"/>
  <c r="AA115" i="22"/>
  <c r="Z115" i="22"/>
  <c r="Y115" i="22"/>
  <c r="X115" i="22"/>
  <c r="W115" i="22"/>
  <c r="V115" i="22"/>
  <c r="AE113" i="22"/>
  <c r="AD113" i="22"/>
  <c r="AC113" i="22"/>
  <c r="AB113" i="22"/>
  <c r="AA113" i="22"/>
  <c r="Z113" i="22"/>
  <c r="Y113" i="22"/>
  <c r="X113" i="22"/>
  <c r="W113" i="22"/>
  <c r="V113" i="22"/>
  <c r="AE111" i="22"/>
  <c r="AD111" i="22"/>
  <c r="AC111" i="22"/>
  <c r="AB111" i="22"/>
  <c r="AA111" i="22"/>
  <c r="Z111" i="22"/>
  <c r="Y111" i="22"/>
  <c r="X111" i="22"/>
  <c r="W111" i="22"/>
  <c r="V111" i="22"/>
  <c r="AE108" i="22"/>
  <c r="AD108" i="22"/>
  <c r="AC108" i="22"/>
  <c r="AB108" i="22"/>
  <c r="AA108" i="22"/>
  <c r="Z108" i="22"/>
  <c r="Y108" i="22"/>
  <c r="X108" i="22"/>
  <c r="W108" i="22"/>
  <c r="V108" i="22"/>
  <c r="AE107" i="22"/>
  <c r="AD107" i="22"/>
  <c r="AC107" i="22"/>
  <c r="AB107" i="22"/>
  <c r="AA107" i="22"/>
  <c r="Z107" i="22"/>
  <c r="Y107" i="22"/>
  <c r="X107" i="22"/>
  <c r="W107" i="22"/>
  <c r="V107" i="22"/>
  <c r="AE106" i="22"/>
  <c r="AD106" i="22"/>
  <c r="AC106" i="22"/>
  <c r="AB106" i="22"/>
  <c r="AA106" i="22"/>
  <c r="Z106" i="22"/>
  <c r="Y106" i="22"/>
  <c r="X106" i="22"/>
  <c r="W106" i="22"/>
  <c r="V106" i="22"/>
  <c r="AE103" i="22"/>
  <c r="AD103" i="22"/>
  <c r="AC103" i="22"/>
  <c r="AB103" i="22"/>
  <c r="AA103" i="22"/>
  <c r="Z103" i="22"/>
  <c r="Y103" i="22"/>
  <c r="X103" i="22"/>
  <c r="W103" i="22"/>
  <c r="V103" i="22"/>
  <c r="AE102" i="22"/>
  <c r="AD102" i="22"/>
  <c r="AC102" i="22"/>
  <c r="AB102" i="22"/>
  <c r="AA102" i="22"/>
  <c r="Z102" i="22"/>
  <c r="Y102" i="22"/>
  <c r="X102" i="22"/>
  <c r="W102" i="22"/>
  <c r="V102" i="22"/>
  <c r="AE101" i="22"/>
  <c r="AD101" i="22"/>
  <c r="AC101" i="22"/>
  <c r="AB101" i="22"/>
  <c r="AA101" i="22"/>
  <c r="Z101" i="22"/>
  <c r="Y101" i="22"/>
  <c r="X101" i="22"/>
  <c r="W101" i="22"/>
  <c r="V101" i="22"/>
  <c r="AE100" i="22"/>
  <c r="AD100" i="22"/>
  <c r="AC100" i="22"/>
  <c r="AB100" i="22"/>
  <c r="AA100" i="22"/>
  <c r="Z100" i="22"/>
  <c r="Y100" i="22"/>
  <c r="X100" i="22"/>
  <c r="W100" i="22"/>
  <c r="V100" i="22"/>
  <c r="AE98" i="22"/>
  <c r="AD98" i="22"/>
  <c r="AC98" i="22"/>
  <c r="AB98" i="22"/>
  <c r="AA98" i="22"/>
  <c r="Z98" i="22"/>
  <c r="Y98" i="22"/>
  <c r="X98" i="22"/>
  <c r="W98" i="22"/>
  <c r="V98" i="22"/>
  <c r="AE97" i="22"/>
  <c r="AD97" i="22"/>
  <c r="AC97" i="22"/>
  <c r="AB97" i="22"/>
  <c r="AA97" i="22"/>
  <c r="Z97" i="22"/>
  <c r="Y97" i="22"/>
  <c r="X97" i="22"/>
  <c r="W97" i="22"/>
  <c r="V97" i="22"/>
  <c r="AE95" i="22"/>
  <c r="AD95" i="22"/>
  <c r="AC95" i="22"/>
  <c r="AB95" i="22"/>
  <c r="AA95" i="22"/>
  <c r="Z95" i="22"/>
  <c r="Y95" i="22"/>
  <c r="X95" i="22"/>
  <c r="W95" i="22"/>
  <c r="V95" i="22"/>
  <c r="AE94" i="22"/>
  <c r="AD94" i="22"/>
  <c r="AC94" i="22"/>
  <c r="AB94" i="22"/>
  <c r="AA94" i="22"/>
  <c r="Z94" i="22"/>
  <c r="Y94" i="22"/>
  <c r="X94" i="22"/>
  <c r="W94" i="22"/>
  <c r="V94" i="22"/>
  <c r="AE93" i="22"/>
  <c r="AD93" i="22"/>
  <c r="AC93" i="22"/>
  <c r="AB93" i="22"/>
  <c r="AA93" i="22"/>
  <c r="Z93" i="22"/>
  <c r="Y93" i="22"/>
  <c r="X93" i="22"/>
  <c r="W93" i="22"/>
  <c r="V93" i="22"/>
  <c r="AE92" i="22"/>
  <c r="AD92" i="22"/>
  <c r="AC92" i="22"/>
  <c r="AB92" i="22"/>
  <c r="AA92" i="22"/>
  <c r="Z92" i="22"/>
  <c r="Y92" i="22"/>
  <c r="X92" i="22"/>
  <c r="W92" i="22"/>
  <c r="V92" i="22"/>
  <c r="AE91" i="22"/>
  <c r="AD91" i="22"/>
  <c r="AC91" i="22"/>
  <c r="AB91" i="22"/>
  <c r="AA91" i="22"/>
  <c r="Z91" i="22"/>
  <c r="Y91" i="22"/>
  <c r="X91" i="22"/>
  <c r="W91" i="22"/>
  <c r="V91" i="22"/>
  <c r="AE90" i="22"/>
  <c r="AD90" i="22"/>
  <c r="AC90" i="22"/>
  <c r="AB90" i="22"/>
  <c r="AA90" i="22"/>
  <c r="Z90" i="22"/>
  <c r="Y90" i="22"/>
  <c r="X90" i="22"/>
  <c r="W90" i="22"/>
  <c r="V90" i="22"/>
  <c r="AE89" i="22"/>
  <c r="AD89" i="22"/>
  <c r="AC89" i="22"/>
  <c r="AB89" i="22"/>
  <c r="AA89" i="22"/>
  <c r="Z89" i="22"/>
  <c r="Y89" i="22"/>
  <c r="X89" i="22"/>
  <c r="W89" i="22"/>
  <c r="V89" i="22"/>
  <c r="AE88" i="22"/>
  <c r="AD88" i="22"/>
  <c r="AC88" i="22"/>
  <c r="AB88" i="22"/>
  <c r="AA88" i="22"/>
  <c r="Z88" i="22"/>
  <c r="Y88" i="22"/>
  <c r="X88" i="22"/>
  <c r="W88" i="22"/>
  <c r="V88" i="22"/>
  <c r="AE87" i="22"/>
  <c r="AD87" i="22"/>
  <c r="AC87" i="22"/>
  <c r="AB87" i="22"/>
  <c r="AA87" i="22"/>
  <c r="Z87" i="22"/>
  <c r="Y87" i="22"/>
  <c r="X87" i="22"/>
  <c r="W87" i="22"/>
  <c r="V87" i="22"/>
  <c r="AE84" i="22"/>
  <c r="AD84" i="22"/>
  <c r="AC84" i="22"/>
  <c r="AB84" i="22"/>
  <c r="AA84" i="22"/>
  <c r="Z84" i="22"/>
  <c r="Y84" i="22"/>
  <c r="X84" i="22"/>
  <c r="W84" i="22"/>
  <c r="V84" i="22"/>
  <c r="AE83" i="22"/>
  <c r="AD83" i="22"/>
  <c r="AC83" i="22"/>
  <c r="AB83" i="22"/>
  <c r="AA83" i="22"/>
  <c r="Z83" i="22"/>
  <c r="Y83" i="22"/>
  <c r="X83" i="22"/>
  <c r="W83" i="22"/>
  <c r="V83" i="22"/>
  <c r="AE82" i="22"/>
  <c r="AD82" i="22"/>
  <c r="AC82" i="22"/>
  <c r="AB82" i="22"/>
  <c r="AA82" i="22"/>
  <c r="Z82" i="22"/>
  <c r="Y82" i="22"/>
  <c r="X82" i="22"/>
  <c r="W82" i="22"/>
  <c r="V82" i="22"/>
  <c r="AE81" i="22"/>
  <c r="AD81" i="22"/>
  <c r="AC81" i="22"/>
  <c r="AB81" i="22"/>
  <c r="AA81" i="22"/>
  <c r="Z81" i="22"/>
  <c r="Y81" i="22"/>
  <c r="X81" i="22"/>
  <c r="W81" i="22"/>
  <c r="V81" i="22"/>
  <c r="AE80" i="22"/>
  <c r="AD80" i="22"/>
  <c r="AC80" i="22"/>
  <c r="AB80" i="22"/>
  <c r="AA80" i="22"/>
  <c r="Z80" i="22"/>
  <c r="Y80" i="22"/>
  <c r="X80" i="22"/>
  <c r="W80" i="22"/>
  <c r="V80" i="22"/>
  <c r="AE78" i="22"/>
  <c r="AD78" i="22"/>
  <c r="AC78" i="22"/>
  <c r="AB78" i="22"/>
  <c r="AA78" i="22"/>
  <c r="Z78" i="22"/>
  <c r="Y78" i="22"/>
  <c r="X78" i="22"/>
  <c r="W78" i="22"/>
  <c r="V78" i="22"/>
  <c r="AE76" i="22"/>
  <c r="AD76" i="22"/>
  <c r="AC76" i="22"/>
  <c r="AB76" i="22"/>
  <c r="AA76" i="22"/>
  <c r="Z76" i="22"/>
  <c r="Y76" i="22"/>
  <c r="X76" i="22"/>
  <c r="W76" i="22"/>
  <c r="V76" i="22"/>
  <c r="AE75" i="22"/>
  <c r="AD75" i="22"/>
  <c r="AC75" i="22"/>
  <c r="AB75" i="22"/>
  <c r="AA75" i="22"/>
  <c r="Z75" i="22"/>
  <c r="Y75" i="22"/>
  <c r="X75" i="22"/>
  <c r="W75" i="22"/>
  <c r="V75" i="22"/>
  <c r="AE74" i="22"/>
  <c r="AD74" i="22"/>
  <c r="AC74" i="22"/>
  <c r="AB74" i="22"/>
  <c r="AA74" i="22"/>
  <c r="Z74" i="22"/>
  <c r="Y74" i="22"/>
  <c r="X74" i="22"/>
  <c r="W74" i="22"/>
  <c r="V74" i="22"/>
  <c r="AE73" i="22"/>
  <c r="AD73" i="22"/>
  <c r="AC73" i="22"/>
  <c r="AB73" i="22"/>
  <c r="AA73" i="22"/>
  <c r="Z73" i="22"/>
  <c r="Y73" i="22"/>
  <c r="X73" i="22"/>
  <c r="W73" i="22"/>
  <c r="V73" i="22"/>
  <c r="AE71" i="22"/>
  <c r="AD71" i="22"/>
  <c r="AC71" i="22"/>
  <c r="AB71" i="22"/>
  <c r="AA71" i="22"/>
  <c r="Z71" i="22"/>
  <c r="Y71" i="22"/>
  <c r="X71" i="22"/>
  <c r="W71" i="22"/>
  <c r="V71" i="22"/>
  <c r="AE70" i="22"/>
  <c r="AD70" i="22"/>
  <c r="AC70" i="22"/>
  <c r="AB70" i="22"/>
  <c r="AA70" i="22"/>
  <c r="Z70" i="22"/>
  <c r="Y70" i="22"/>
  <c r="X70" i="22"/>
  <c r="W70" i="22"/>
  <c r="V70" i="22"/>
  <c r="AE69" i="22"/>
  <c r="AD69" i="22"/>
  <c r="AC69" i="22"/>
  <c r="AB69" i="22"/>
  <c r="AA69" i="22"/>
  <c r="Z69" i="22"/>
  <c r="Y69" i="22"/>
  <c r="X69" i="22"/>
  <c r="W69" i="22"/>
  <c r="V69" i="22"/>
  <c r="AE68" i="22"/>
  <c r="AD68" i="22"/>
  <c r="AC68" i="22"/>
  <c r="AB68" i="22"/>
  <c r="AA68" i="22"/>
  <c r="Z68" i="22"/>
  <c r="Y68" i="22"/>
  <c r="X68" i="22"/>
  <c r="W68" i="22"/>
  <c r="V68" i="22"/>
  <c r="AE66" i="22"/>
  <c r="AD66" i="22"/>
  <c r="AC66" i="22"/>
  <c r="AB66" i="22"/>
  <c r="AA66" i="22"/>
  <c r="Z66" i="22"/>
  <c r="Y66" i="22"/>
  <c r="X66" i="22"/>
  <c r="W66" i="22"/>
  <c r="V66" i="22"/>
  <c r="AE63" i="22"/>
  <c r="AD63" i="22"/>
  <c r="AC63" i="22"/>
  <c r="AB63" i="22"/>
  <c r="AA63" i="22"/>
  <c r="Z63" i="22"/>
  <c r="Y63" i="22"/>
  <c r="X63" i="22"/>
  <c r="W63" i="22"/>
  <c r="V63" i="22"/>
  <c r="AE62" i="22"/>
  <c r="AD62" i="22"/>
  <c r="AC62" i="22"/>
  <c r="AB62" i="22"/>
  <c r="AA62" i="22"/>
  <c r="Z62" i="22"/>
  <c r="Y62" i="22"/>
  <c r="X62" i="22"/>
  <c r="W62" i="22"/>
  <c r="V62" i="22"/>
  <c r="AE61" i="22"/>
  <c r="AD61" i="22"/>
  <c r="AC61" i="22"/>
  <c r="AB61" i="22"/>
  <c r="AA61" i="22"/>
  <c r="Z61" i="22"/>
  <c r="Y61" i="22"/>
  <c r="X61" i="22"/>
  <c r="W61" i="22"/>
  <c r="V61" i="22"/>
  <c r="AE60" i="22"/>
  <c r="AD60" i="22"/>
  <c r="AC60" i="22"/>
  <c r="AB60" i="22"/>
  <c r="AA60" i="22"/>
  <c r="Z60" i="22"/>
  <c r="Y60" i="22"/>
  <c r="X60" i="22"/>
  <c r="W60" i="22"/>
  <c r="V60" i="22"/>
  <c r="AE59" i="22"/>
  <c r="AD59" i="22"/>
  <c r="AC59" i="22"/>
  <c r="AB59" i="22"/>
  <c r="AA59" i="22"/>
  <c r="Z59" i="22"/>
  <c r="Y59" i="22"/>
  <c r="X59" i="22"/>
  <c r="W59" i="22"/>
  <c r="V59" i="22"/>
  <c r="AE58" i="22"/>
  <c r="AD58" i="22"/>
  <c r="AC58" i="22"/>
  <c r="AB58" i="22"/>
  <c r="AA58" i="22"/>
  <c r="Z58" i="22"/>
  <c r="Y58" i="22"/>
  <c r="X58" i="22"/>
  <c r="W58" i="22"/>
  <c r="V58" i="22"/>
  <c r="AE57" i="22"/>
  <c r="AD57" i="22"/>
  <c r="AC57" i="22"/>
  <c r="AB57" i="22"/>
  <c r="AA57" i="22"/>
  <c r="Z57" i="22"/>
  <c r="Y57" i="22"/>
  <c r="X57" i="22"/>
  <c r="W57" i="22"/>
  <c r="V57" i="22"/>
  <c r="AE56" i="22"/>
  <c r="AD56" i="22"/>
  <c r="AC56" i="22"/>
  <c r="AB56" i="22"/>
  <c r="AA56" i="22"/>
  <c r="Z56" i="22"/>
  <c r="Y56" i="22"/>
  <c r="X56" i="22"/>
  <c r="W56" i="22"/>
  <c r="V56" i="22"/>
  <c r="AE55" i="22"/>
  <c r="AD55" i="22"/>
  <c r="AC55" i="22"/>
  <c r="AB55" i="22"/>
  <c r="AA55" i="22"/>
  <c r="Z55" i="22"/>
  <c r="Y55" i="22"/>
  <c r="X55" i="22"/>
  <c r="W55" i="22"/>
  <c r="V55" i="22"/>
  <c r="AE54" i="22"/>
  <c r="AD54" i="22"/>
  <c r="AC54" i="22"/>
  <c r="AB54" i="22"/>
  <c r="AA54" i="22"/>
  <c r="Z54" i="22"/>
  <c r="Y54" i="22"/>
  <c r="X54" i="22"/>
  <c r="W54" i="22"/>
  <c r="V54" i="22"/>
  <c r="AE53" i="22"/>
  <c r="AD53" i="22"/>
  <c r="AC53" i="22"/>
  <c r="AB53" i="22"/>
  <c r="AA53" i="22"/>
  <c r="Z53" i="22"/>
  <c r="Y53" i="22"/>
  <c r="X53" i="22"/>
  <c r="W53" i="22"/>
  <c r="V53" i="22"/>
  <c r="AE51" i="22"/>
  <c r="AD51" i="22"/>
  <c r="AC51" i="22"/>
  <c r="AB51" i="22"/>
  <c r="AA51" i="22"/>
  <c r="Z51" i="22"/>
  <c r="Y51" i="22"/>
  <c r="X51" i="22"/>
  <c r="W51" i="22"/>
  <c r="V51" i="22"/>
  <c r="AE50" i="22"/>
  <c r="AD50" i="22"/>
  <c r="AC50" i="22"/>
  <c r="O50" i="22" s="1"/>
  <c r="AB50" i="22"/>
  <c r="AA50" i="22"/>
  <c r="Z50" i="22"/>
  <c r="Y50" i="22"/>
  <c r="X50" i="22"/>
  <c r="W50" i="22"/>
  <c r="N50" i="22" s="1"/>
  <c r="V50" i="22"/>
  <c r="AE49" i="22"/>
  <c r="AD49" i="22"/>
  <c r="AC49" i="22"/>
  <c r="AB49" i="22"/>
  <c r="AA49" i="22"/>
  <c r="Z49" i="22"/>
  <c r="Y49" i="22"/>
  <c r="X49" i="22"/>
  <c r="W49" i="22"/>
  <c r="V49" i="22"/>
  <c r="AE48" i="22"/>
  <c r="AD48" i="22"/>
  <c r="AC48" i="22"/>
  <c r="AB48" i="22"/>
  <c r="AA48" i="22"/>
  <c r="Z48" i="22"/>
  <c r="Y48" i="22"/>
  <c r="X48" i="22"/>
  <c r="W48" i="22"/>
  <c r="V48" i="22"/>
  <c r="AE47" i="22"/>
  <c r="AD47" i="22"/>
  <c r="AC47" i="22"/>
  <c r="AB47" i="22"/>
  <c r="AA47" i="22"/>
  <c r="Z47" i="22"/>
  <c r="Y47" i="22"/>
  <c r="X47" i="22"/>
  <c r="W47" i="22"/>
  <c r="V47" i="22"/>
  <c r="AE46" i="22"/>
  <c r="AD46" i="22"/>
  <c r="AC46" i="22"/>
  <c r="AB46" i="22"/>
  <c r="AA46" i="22"/>
  <c r="Z46" i="22"/>
  <c r="Y46" i="22"/>
  <c r="X46" i="22"/>
  <c r="W46" i="22"/>
  <c r="V46" i="22"/>
  <c r="AE45" i="22"/>
  <c r="AD45" i="22"/>
  <c r="AC45" i="22"/>
  <c r="AB45" i="22"/>
  <c r="AA45" i="22"/>
  <c r="Z45" i="22"/>
  <c r="Y45" i="22"/>
  <c r="X45" i="22"/>
  <c r="W45" i="22"/>
  <c r="V45" i="22"/>
  <c r="AE44" i="22"/>
  <c r="AD44" i="22"/>
  <c r="AC44" i="22"/>
  <c r="AB44" i="22"/>
  <c r="AA44" i="22"/>
  <c r="Z44" i="22"/>
  <c r="Y44" i="22"/>
  <c r="X44" i="22"/>
  <c r="W44" i="22"/>
  <c r="V44" i="22"/>
  <c r="AE43" i="22"/>
  <c r="AD43" i="22"/>
  <c r="AC43" i="22"/>
  <c r="AB43" i="22"/>
  <c r="AA43" i="22"/>
  <c r="Z43" i="22"/>
  <c r="Y43" i="22"/>
  <c r="X43" i="22"/>
  <c r="W43" i="22"/>
  <c r="V43" i="22"/>
  <c r="AE42" i="22"/>
  <c r="AD42" i="22"/>
  <c r="AC42" i="22"/>
  <c r="AB42" i="22"/>
  <c r="AA42" i="22"/>
  <c r="Z42" i="22"/>
  <c r="Y42" i="22"/>
  <c r="X42" i="22"/>
  <c r="W42" i="22"/>
  <c r="V42" i="22"/>
  <c r="AE41" i="22"/>
  <c r="AD41" i="22"/>
  <c r="AC41" i="22"/>
  <c r="AB41" i="22"/>
  <c r="AA41" i="22"/>
  <c r="Z41" i="22"/>
  <c r="Y41" i="22"/>
  <c r="X41" i="22"/>
  <c r="W41" i="22"/>
  <c r="V41" i="22"/>
  <c r="AE39" i="22"/>
  <c r="AD39" i="22"/>
  <c r="AC39" i="22"/>
  <c r="AB39" i="22"/>
  <c r="AA39" i="22"/>
  <c r="Z39" i="22"/>
  <c r="Y39" i="22"/>
  <c r="X39" i="22"/>
  <c r="W39" i="22"/>
  <c r="V39" i="22"/>
  <c r="AE38" i="22"/>
  <c r="AD38" i="22"/>
  <c r="AC38" i="22"/>
  <c r="AB38" i="22"/>
  <c r="AA38" i="22"/>
  <c r="Z38" i="22"/>
  <c r="Y38" i="22"/>
  <c r="X38" i="22"/>
  <c r="W38" i="22"/>
  <c r="V38" i="22"/>
  <c r="AE36" i="22"/>
  <c r="AD36" i="22"/>
  <c r="AC36" i="22"/>
  <c r="AB36" i="22"/>
  <c r="AA36" i="22"/>
  <c r="Z36" i="22"/>
  <c r="Y36" i="22"/>
  <c r="X36" i="22"/>
  <c r="W36" i="22"/>
  <c r="V36" i="22"/>
  <c r="AE35" i="22"/>
  <c r="AD35" i="22"/>
  <c r="AC35" i="22"/>
  <c r="AB35" i="22"/>
  <c r="AA35" i="22"/>
  <c r="Z35" i="22"/>
  <c r="Y35" i="22"/>
  <c r="X35" i="22"/>
  <c r="W35" i="22"/>
  <c r="V35" i="22"/>
  <c r="AE34" i="22"/>
  <c r="AD34" i="22"/>
  <c r="AC34" i="22"/>
  <c r="AB34" i="22"/>
  <c r="AA34" i="22"/>
  <c r="Z34" i="22"/>
  <c r="Y34" i="22"/>
  <c r="X34" i="22"/>
  <c r="W34" i="22"/>
  <c r="V34" i="22"/>
  <c r="AE33" i="22"/>
  <c r="AD33" i="22"/>
  <c r="AC33" i="22"/>
  <c r="AB33" i="22"/>
  <c r="AA33" i="22"/>
  <c r="Z33" i="22"/>
  <c r="Y33" i="22"/>
  <c r="X33" i="22"/>
  <c r="W33" i="22"/>
  <c r="V33" i="22"/>
  <c r="AE31" i="22"/>
  <c r="AD31" i="22"/>
  <c r="AC31" i="22"/>
  <c r="AB31" i="22"/>
  <c r="AA31" i="22"/>
  <c r="Z31" i="22"/>
  <c r="Y31" i="22"/>
  <c r="X31" i="22"/>
  <c r="W31" i="22"/>
  <c r="V31" i="22"/>
  <c r="AE30" i="22"/>
  <c r="AD30" i="22"/>
  <c r="AC30" i="22"/>
  <c r="AB30" i="22"/>
  <c r="AA30" i="22"/>
  <c r="Z30" i="22"/>
  <c r="Y30" i="22"/>
  <c r="X30" i="22"/>
  <c r="W30" i="22"/>
  <c r="V30" i="22"/>
  <c r="AE29" i="22"/>
  <c r="AD29" i="22"/>
  <c r="AC29" i="22"/>
  <c r="AB29" i="22"/>
  <c r="AA29" i="22"/>
  <c r="Z29" i="22"/>
  <c r="Y29" i="22"/>
  <c r="X29" i="22"/>
  <c r="W29" i="22"/>
  <c r="V29" i="22"/>
  <c r="AE27" i="22"/>
  <c r="AD27" i="22"/>
  <c r="AC27" i="22"/>
  <c r="AB27" i="22"/>
  <c r="AA27" i="22"/>
  <c r="Z27" i="22"/>
  <c r="Y27" i="22"/>
  <c r="X27" i="22"/>
  <c r="W27" i="22"/>
  <c r="V27" i="22"/>
  <c r="AE25" i="22"/>
  <c r="AD25" i="22"/>
  <c r="AC25" i="22"/>
  <c r="AB25" i="22"/>
  <c r="AA25" i="22"/>
  <c r="Z25" i="22"/>
  <c r="Y25" i="22"/>
  <c r="X25" i="22"/>
  <c r="W25" i="22"/>
  <c r="V25" i="22"/>
  <c r="AE24" i="22"/>
  <c r="AD24" i="22"/>
  <c r="AC24" i="22"/>
  <c r="AB24" i="22"/>
  <c r="AA24" i="22"/>
  <c r="Z24" i="22"/>
  <c r="Y24" i="22"/>
  <c r="X24" i="22"/>
  <c r="W24" i="22"/>
  <c r="V24" i="22"/>
  <c r="AE23" i="22"/>
  <c r="AD23" i="22"/>
  <c r="AC23" i="22"/>
  <c r="AB23" i="22"/>
  <c r="AA23" i="22"/>
  <c r="Z23" i="22"/>
  <c r="Y23" i="22"/>
  <c r="X23" i="22"/>
  <c r="W23" i="22"/>
  <c r="V23" i="22"/>
  <c r="AE22" i="22"/>
  <c r="AD22" i="22"/>
  <c r="AC22" i="22"/>
  <c r="AB22" i="22"/>
  <c r="AA22" i="22"/>
  <c r="Z22" i="22"/>
  <c r="Y22" i="22"/>
  <c r="X22" i="22"/>
  <c r="W22" i="22"/>
  <c r="V22" i="22"/>
  <c r="AE21" i="22"/>
  <c r="AD21" i="22"/>
  <c r="AC21" i="22"/>
  <c r="AB21" i="22"/>
  <c r="AA21" i="22"/>
  <c r="Z21" i="22"/>
  <c r="Y21" i="22"/>
  <c r="X21" i="22"/>
  <c r="W21" i="22"/>
  <c r="V21" i="22"/>
  <c r="AE19" i="22"/>
  <c r="AD19" i="22"/>
  <c r="AC19" i="22"/>
  <c r="AB19" i="22"/>
  <c r="AA19" i="22"/>
  <c r="Z19" i="22"/>
  <c r="Y19" i="22"/>
  <c r="X19" i="22"/>
  <c r="W19" i="22"/>
  <c r="V19" i="22"/>
  <c r="AE18" i="22"/>
  <c r="AD18" i="22"/>
  <c r="AC18" i="22"/>
  <c r="AB18" i="22"/>
  <c r="AA18" i="22"/>
  <c r="Z18" i="22"/>
  <c r="Y18" i="22"/>
  <c r="X18" i="22"/>
  <c r="W18" i="22"/>
  <c r="V18" i="22"/>
  <c r="AE15" i="22"/>
  <c r="AD15" i="22"/>
  <c r="AC15" i="22"/>
  <c r="AB15" i="22"/>
  <c r="AA15" i="22"/>
  <c r="Z15" i="22"/>
  <c r="Y15" i="22"/>
  <c r="X15" i="22"/>
  <c r="W15" i="22"/>
  <c r="V15" i="22"/>
  <c r="AE13" i="22"/>
  <c r="AD13" i="22"/>
  <c r="AC13" i="22"/>
  <c r="AB13" i="22"/>
  <c r="AA13" i="22"/>
  <c r="Z13" i="22"/>
  <c r="Y13" i="22"/>
  <c r="X13" i="22"/>
  <c r="W13" i="22"/>
  <c r="V13" i="22"/>
  <c r="AE12" i="22"/>
  <c r="AD12" i="22"/>
  <c r="AC12" i="22"/>
  <c r="AB12" i="22"/>
  <c r="AA12" i="22"/>
  <c r="Z12" i="22"/>
  <c r="Y12" i="22"/>
  <c r="X12" i="22"/>
  <c r="W12" i="22"/>
  <c r="V12" i="22"/>
  <c r="AE11" i="22"/>
  <c r="AD11" i="22"/>
  <c r="AC11" i="22"/>
  <c r="AB11" i="22"/>
  <c r="AA11" i="22"/>
  <c r="Z11" i="22"/>
  <c r="Y11" i="22"/>
  <c r="X11" i="22"/>
  <c r="W11" i="22"/>
  <c r="V11" i="22"/>
  <c r="AE9" i="22"/>
  <c r="AD9" i="22"/>
  <c r="AC9" i="22"/>
  <c r="AB9" i="22"/>
  <c r="AA9" i="22"/>
  <c r="Z9" i="22"/>
  <c r="Y9" i="22"/>
  <c r="X9" i="22"/>
  <c r="W9" i="22"/>
  <c r="V9" i="22"/>
  <c r="AE8" i="22"/>
  <c r="AD8" i="22"/>
  <c r="AC8" i="22"/>
  <c r="AB8" i="22"/>
  <c r="AA8" i="22"/>
  <c r="Z8" i="22"/>
  <c r="Y8" i="22"/>
  <c r="X8" i="22"/>
  <c r="W8" i="22"/>
  <c r="V8" i="22"/>
  <c r="F19" i="22"/>
  <c r="R19" i="22" s="1"/>
  <c r="F43" i="22"/>
  <c r="F79" i="22"/>
  <c r="F118" i="22"/>
  <c r="F126" i="22"/>
  <c r="F128" i="22"/>
  <c r="F140" i="22"/>
  <c r="F146" i="22"/>
  <c r="R146" i="22" s="1"/>
  <c r="G52" i="22"/>
  <c r="G142" i="22"/>
  <c r="G110" i="22"/>
  <c r="V11" i="15"/>
  <c r="W11" i="15"/>
  <c r="X11" i="15"/>
  <c r="Y11" i="15"/>
  <c r="Z11" i="15"/>
  <c r="AA11" i="15"/>
  <c r="AB11" i="15"/>
  <c r="AC11" i="15"/>
  <c r="AD11" i="15"/>
  <c r="AE11" i="15"/>
  <c r="V12" i="15"/>
  <c r="W12" i="15"/>
  <c r="X12" i="15"/>
  <c r="Y12" i="15"/>
  <c r="Z12" i="15"/>
  <c r="AA12" i="15"/>
  <c r="AB12" i="15"/>
  <c r="AC12" i="15"/>
  <c r="AD12" i="15"/>
  <c r="AE12" i="15"/>
  <c r="V21" i="15"/>
  <c r="W21" i="15"/>
  <c r="X21" i="15"/>
  <c r="Y21" i="15"/>
  <c r="Z21" i="15"/>
  <c r="AA21" i="15"/>
  <c r="AB21" i="15"/>
  <c r="AC21" i="15"/>
  <c r="AD21" i="15"/>
  <c r="AE21" i="15"/>
  <c r="V23" i="15"/>
  <c r="W23" i="15"/>
  <c r="X23" i="15"/>
  <c r="Y23" i="15"/>
  <c r="Z23" i="15"/>
  <c r="AA23" i="15"/>
  <c r="AB23" i="15"/>
  <c r="AC23" i="15"/>
  <c r="AD23" i="15"/>
  <c r="AE23" i="15"/>
  <c r="V24" i="15"/>
  <c r="W24" i="15"/>
  <c r="X24" i="15"/>
  <c r="Y24" i="15"/>
  <c r="Z24" i="15"/>
  <c r="AA24" i="15"/>
  <c r="AB24" i="15"/>
  <c r="AC24" i="15"/>
  <c r="AD24" i="15"/>
  <c r="AE24" i="15"/>
  <c r="V34" i="15"/>
  <c r="W34" i="15"/>
  <c r="X34" i="15"/>
  <c r="Y34" i="15"/>
  <c r="Z34" i="15"/>
  <c r="AA34" i="15"/>
  <c r="AB34" i="15"/>
  <c r="AC34" i="15"/>
  <c r="AD34" i="15"/>
  <c r="AE34" i="15"/>
  <c r="V35" i="15"/>
  <c r="W35" i="15"/>
  <c r="X35" i="15"/>
  <c r="Y35" i="15"/>
  <c r="Z35" i="15"/>
  <c r="AA35" i="15"/>
  <c r="AB35" i="15"/>
  <c r="AC35" i="15"/>
  <c r="AD35" i="15"/>
  <c r="AE35" i="15"/>
  <c r="V42" i="15"/>
  <c r="W42" i="15"/>
  <c r="X42" i="15"/>
  <c r="Y42" i="15"/>
  <c r="Z42" i="15"/>
  <c r="AA42" i="15"/>
  <c r="AB42" i="15"/>
  <c r="AC42" i="15"/>
  <c r="AD42" i="15"/>
  <c r="AE42" i="15"/>
  <c r="V43" i="15"/>
  <c r="W43" i="15"/>
  <c r="X43" i="15"/>
  <c r="Y43" i="15"/>
  <c r="Z43" i="15"/>
  <c r="AA43" i="15"/>
  <c r="AB43" i="15"/>
  <c r="AC43" i="15"/>
  <c r="AD43" i="15"/>
  <c r="AE43" i="15"/>
  <c r="V44" i="15"/>
  <c r="W44" i="15"/>
  <c r="X44" i="15"/>
  <c r="Y44" i="15"/>
  <c r="Z44" i="15"/>
  <c r="AA44" i="15"/>
  <c r="AB44" i="15"/>
  <c r="AC44" i="15"/>
  <c r="AD44" i="15"/>
  <c r="AE44" i="15"/>
  <c r="V55" i="15"/>
  <c r="W55" i="15"/>
  <c r="X55" i="15"/>
  <c r="Y55" i="15"/>
  <c r="Z55" i="15"/>
  <c r="AA55" i="15"/>
  <c r="AB55" i="15"/>
  <c r="AC55" i="15"/>
  <c r="AD55" i="15"/>
  <c r="AE55" i="15"/>
  <c r="V56" i="15"/>
  <c r="W56" i="15"/>
  <c r="X56" i="15"/>
  <c r="Y56" i="15"/>
  <c r="Z56" i="15"/>
  <c r="AA56" i="15"/>
  <c r="AB56" i="15"/>
  <c r="AC56" i="15"/>
  <c r="AD56" i="15"/>
  <c r="AE56" i="15"/>
  <c r="V59" i="15"/>
  <c r="W59" i="15"/>
  <c r="X59" i="15"/>
  <c r="Y59" i="15"/>
  <c r="Z59" i="15"/>
  <c r="AA59" i="15"/>
  <c r="AB59" i="15"/>
  <c r="AC59" i="15"/>
  <c r="AD59" i="15"/>
  <c r="AE59" i="15"/>
  <c r="V68" i="15"/>
  <c r="W68" i="15"/>
  <c r="X68" i="15"/>
  <c r="Y68" i="15"/>
  <c r="Z68" i="15"/>
  <c r="AA68" i="15"/>
  <c r="AB68" i="15"/>
  <c r="AC68" i="15"/>
  <c r="AD68" i="15"/>
  <c r="AE68" i="15"/>
  <c r="V73" i="15"/>
  <c r="W73" i="15"/>
  <c r="X73" i="15"/>
  <c r="Y73" i="15"/>
  <c r="Z73" i="15"/>
  <c r="AA73" i="15"/>
  <c r="AB73" i="15"/>
  <c r="AC73" i="15"/>
  <c r="AD73" i="15"/>
  <c r="AE73" i="15"/>
  <c r="V74" i="15"/>
  <c r="W74" i="15"/>
  <c r="X74" i="15"/>
  <c r="Y74" i="15"/>
  <c r="Z74" i="15"/>
  <c r="AA74" i="15"/>
  <c r="AB74" i="15"/>
  <c r="AC74" i="15"/>
  <c r="AD74" i="15"/>
  <c r="AE74" i="15"/>
  <c r="V80" i="15"/>
  <c r="W80" i="15"/>
  <c r="X80" i="15"/>
  <c r="Y80" i="15"/>
  <c r="Z80" i="15"/>
  <c r="AA80" i="15"/>
  <c r="AB80" i="15"/>
  <c r="AC80" i="15"/>
  <c r="AD80" i="15"/>
  <c r="AE80" i="15"/>
  <c r="V81" i="15"/>
  <c r="W81" i="15"/>
  <c r="X81" i="15"/>
  <c r="Y81" i="15"/>
  <c r="Z81" i="15"/>
  <c r="AA81" i="15"/>
  <c r="AB81" i="15"/>
  <c r="AC81" i="15"/>
  <c r="AD81" i="15"/>
  <c r="AE81" i="15"/>
  <c r="V84" i="15"/>
  <c r="W84" i="15"/>
  <c r="X84" i="15"/>
  <c r="Y84" i="15"/>
  <c r="Z84" i="15"/>
  <c r="AA84" i="15"/>
  <c r="AB84" i="15"/>
  <c r="AC84" i="15"/>
  <c r="AD84" i="15"/>
  <c r="AE84" i="15"/>
  <c r="V87" i="15"/>
  <c r="W87" i="15"/>
  <c r="X87" i="15"/>
  <c r="Y87" i="15"/>
  <c r="Z87" i="15"/>
  <c r="AA87" i="15"/>
  <c r="AB87" i="15"/>
  <c r="AC87" i="15"/>
  <c r="AD87" i="15"/>
  <c r="AE87" i="15"/>
  <c r="V89" i="15"/>
  <c r="W89" i="15"/>
  <c r="X89" i="15"/>
  <c r="Y89" i="15"/>
  <c r="Z89" i="15"/>
  <c r="AA89" i="15"/>
  <c r="AB89" i="15"/>
  <c r="AC89" i="15"/>
  <c r="AD89" i="15"/>
  <c r="AE89" i="15"/>
  <c r="V90" i="15"/>
  <c r="W90" i="15"/>
  <c r="X90" i="15"/>
  <c r="Y90" i="15"/>
  <c r="Z90" i="15"/>
  <c r="AA90" i="15"/>
  <c r="AB90" i="15"/>
  <c r="AC90" i="15"/>
  <c r="AD90" i="15"/>
  <c r="AE90" i="15"/>
  <c r="V92" i="15"/>
  <c r="W92" i="15"/>
  <c r="X92" i="15"/>
  <c r="Y92" i="15"/>
  <c r="Z92" i="15"/>
  <c r="AA92" i="15"/>
  <c r="AB92" i="15"/>
  <c r="AC92" i="15"/>
  <c r="AD92" i="15"/>
  <c r="AE92" i="15"/>
  <c r="V97" i="15"/>
  <c r="W97" i="15"/>
  <c r="X97" i="15"/>
  <c r="Y97" i="15"/>
  <c r="Z97" i="15"/>
  <c r="AA97" i="15"/>
  <c r="AB97" i="15"/>
  <c r="AC97" i="15"/>
  <c r="AD97" i="15"/>
  <c r="AE97" i="15"/>
  <c r="V100" i="15"/>
  <c r="W100" i="15"/>
  <c r="X100" i="15"/>
  <c r="Y100" i="15"/>
  <c r="Z100" i="15"/>
  <c r="AA100" i="15"/>
  <c r="AB100" i="15"/>
  <c r="AC100" i="15"/>
  <c r="AD100" i="15"/>
  <c r="AE100" i="15"/>
  <c r="V101" i="15"/>
  <c r="W101" i="15"/>
  <c r="X101" i="15"/>
  <c r="Y101" i="15"/>
  <c r="Z101" i="15"/>
  <c r="AA101" i="15"/>
  <c r="AB101" i="15"/>
  <c r="AC101" i="15"/>
  <c r="AD101" i="15"/>
  <c r="AE101" i="15"/>
  <c r="V102" i="15"/>
  <c r="W102" i="15"/>
  <c r="X102" i="15"/>
  <c r="Y102" i="15"/>
  <c r="Z102" i="15"/>
  <c r="AA102" i="15"/>
  <c r="AB102" i="15"/>
  <c r="AC102" i="15"/>
  <c r="AD102" i="15"/>
  <c r="AE102" i="15"/>
  <c r="V107" i="15"/>
  <c r="W107" i="15"/>
  <c r="X107" i="15"/>
  <c r="Y107" i="15"/>
  <c r="Z107" i="15"/>
  <c r="AA107" i="15"/>
  <c r="AB107" i="15"/>
  <c r="AC107" i="15"/>
  <c r="AD107" i="15"/>
  <c r="AE107" i="15"/>
  <c r="V108" i="15"/>
  <c r="W108" i="15"/>
  <c r="X108" i="15"/>
  <c r="Y108" i="15"/>
  <c r="Z108" i="15"/>
  <c r="AA108" i="15"/>
  <c r="AB108" i="15"/>
  <c r="AC108" i="15"/>
  <c r="AD108" i="15"/>
  <c r="AE108" i="15"/>
  <c r="V115" i="15"/>
  <c r="W115" i="15"/>
  <c r="X115" i="15"/>
  <c r="Y115" i="15"/>
  <c r="Z115" i="15"/>
  <c r="AA115" i="15"/>
  <c r="AB115" i="15"/>
  <c r="AC115" i="15"/>
  <c r="AD115" i="15"/>
  <c r="AE115" i="15"/>
  <c r="V116" i="15"/>
  <c r="W116" i="15"/>
  <c r="X116" i="15"/>
  <c r="Y116" i="15"/>
  <c r="Z116" i="15"/>
  <c r="AA116" i="15"/>
  <c r="AB116" i="15"/>
  <c r="AC116" i="15"/>
  <c r="AD116" i="15"/>
  <c r="AE116" i="15"/>
  <c r="V117" i="15"/>
  <c r="W117" i="15"/>
  <c r="X117" i="15"/>
  <c r="Y117" i="15"/>
  <c r="Z117" i="15"/>
  <c r="AA117" i="15"/>
  <c r="AB117" i="15"/>
  <c r="AC117" i="15"/>
  <c r="AD117" i="15"/>
  <c r="AE117" i="15"/>
  <c r="F126" i="15"/>
  <c r="F128" i="15"/>
  <c r="AC138" i="15"/>
  <c r="AC139" i="15"/>
  <c r="F140" i="15"/>
  <c r="R140" i="15" s="1"/>
  <c r="F142" i="15"/>
  <c r="R142" i="15" s="1"/>
  <c r="F146" i="15"/>
  <c r="R146" i="15" s="1"/>
  <c r="J146" i="15"/>
  <c r="K146" i="15"/>
  <c r="P146" i="15"/>
  <c r="J118" i="15"/>
  <c r="N118" i="15"/>
  <c r="T15" i="19"/>
  <c r="U30" i="19"/>
  <c r="U45" i="19"/>
  <c r="U110" i="19"/>
  <c r="T113" i="19"/>
  <c r="T128" i="19"/>
  <c r="U128" i="19"/>
  <c r="T140" i="19"/>
  <c r="U140" i="19"/>
  <c r="T142" i="19"/>
  <c r="G70" i="15"/>
  <c r="V60" i="15"/>
  <c r="W60" i="15"/>
  <c r="X60" i="15"/>
  <c r="Y60" i="15"/>
  <c r="Z60" i="15"/>
  <c r="AA60" i="15"/>
  <c r="AB60" i="15"/>
  <c r="AC60" i="15"/>
  <c r="AD60" i="15"/>
  <c r="AE60" i="15"/>
  <c r="V61" i="15"/>
  <c r="W61" i="15"/>
  <c r="X61" i="15"/>
  <c r="Y61" i="15"/>
  <c r="Z61" i="15"/>
  <c r="AA61" i="15"/>
  <c r="AB61" i="15"/>
  <c r="AC61" i="15"/>
  <c r="AD61" i="15"/>
  <c r="AE61" i="15"/>
  <c r="V62" i="15"/>
  <c r="W62" i="15"/>
  <c r="X62" i="15"/>
  <c r="Y62" i="15"/>
  <c r="Z62" i="15"/>
  <c r="AA62" i="15"/>
  <c r="AB62" i="15"/>
  <c r="AC62" i="15"/>
  <c r="AD62" i="15"/>
  <c r="AE62" i="15"/>
  <c r="V63" i="15"/>
  <c r="W63" i="15"/>
  <c r="X63" i="15"/>
  <c r="Y63" i="15"/>
  <c r="Z63" i="15"/>
  <c r="AA63" i="15"/>
  <c r="AB63" i="15"/>
  <c r="AC63" i="15"/>
  <c r="AD63" i="15"/>
  <c r="AE63" i="15"/>
  <c r="V64" i="15"/>
  <c r="W64" i="15"/>
  <c r="X64" i="15"/>
  <c r="Y64" i="15"/>
  <c r="Z64" i="15"/>
  <c r="AA64" i="15"/>
  <c r="AB64" i="15"/>
  <c r="AC64" i="15"/>
  <c r="AD64" i="15"/>
  <c r="AE64" i="15"/>
  <c r="V65" i="15"/>
  <c r="W65" i="15"/>
  <c r="X65" i="15"/>
  <c r="Y65" i="15"/>
  <c r="Z65" i="15"/>
  <c r="AA65" i="15"/>
  <c r="AB65" i="15"/>
  <c r="AC65" i="15"/>
  <c r="AD65" i="15"/>
  <c r="AE65" i="15"/>
  <c r="V66" i="15"/>
  <c r="W66" i="15"/>
  <c r="X66" i="15"/>
  <c r="Y66" i="15"/>
  <c r="Z66" i="15"/>
  <c r="AA66" i="15"/>
  <c r="AB66" i="15"/>
  <c r="AC66" i="15"/>
  <c r="AD66" i="15"/>
  <c r="AE66" i="15"/>
  <c r="V67" i="15"/>
  <c r="W67" i="15"/>
  <c r="X67" i="15"/>
  <c r="Y67" i="15"/>
  <c r="Z67" i="15"/>
  <c r="AA67" i="15"/>
  <c r="AB67" i="15"/>
  <c r="AC67" i="15"/>
  <c r="AD67" i="15"/>
  <c r="AE67" i="15"/>
  <c r="V69" i="15"/>
  <c r="W69" i="15"/>
  <c r="X69" i="15"/>
  <c r="Y69" i="15"/>
  <c r="Z69" i="15"/>
  <c r="AA69" i="15"/>
  <c r="AB69" i="15"/>
  <c r="AC69" i="15"/>
  <c r="AD69" i="15"/>
  <c r="AE69" i="15"/>
  <c r="V70" i="15"/>
  <c r="W70" i="15"/>
  <c r="X70" i="15"/>
  <c r="Y70" i="15"/>
  <c r="Z70" i="15"/>
  <c r="AA70" i="15"/>
  <c r="AB70" i="15"/>
  <c r="AC70" i="15"/>
  <c r="AD70" i="15"/>
  <c r="AE70" i="15"/>
  <c r="V71" i="15"/>
  <c r="W71" i="15"/>
  <c r="X71" i="15"/>
  <c r="Y71" i="15"/>
  <c r="Z71" i="15"/>
  <c r="AA71" i="15"/>
  <c r="AB71" i="15"/>
  <c r="AC71" i="15"/>
  <c r="AD71" i="15"/>
  <c r="AE71" i="15"/>
  <c r="V72" i="15"/>
  <c r="W72" i="15"/>
  <c r="X72" i="15"/>
  <c r="Y72" i="15"/>
  <c r="Z72" i="15"/>
  <c r="AA72" i="15"/>
  <c r="AB72" i="15"/>
  <c r="AC72" i="15"/>
  <c r="AD72" i="15"/>
  <c r="AE72" i="15"/>
  <c r="V75" i="15"/>
  <c r="W75" i="15"/>
  <c r="X75" i="15"/>
  <c r="Y75" i="15"/>
  <c r="Z75" i="15"/>
  <c r="AA75" i="15"/>
  <c r="AB75" i="15"/>
  <c r="AC75" i="15"/>
  <c r="AD75" i="15"/>
  <c r="AE75" i="15"/>
  <c r="V76" i="15"/>
  <c r="W76" i="15"/>
  <c r="X76" i="15"/>
  <c r="Y76" i="15"/>
  <c r="Z76" i="15"/>
  <c r="AA76" i="15"/>
  <c r="AB76" i="15"/>
  <c r="AC76" i="15"/>
  <c r="AD76" i="15"/>
  <c r="AE76" i="15"/>
  <c r="V77" i="15"/>
  <c r="W77" i="15"/>
  <c r="X77" i="15"/>
  <c r="Y77" i="15"/>
  <c r="Z77" i="15"/>
  <c r="AA77" i="15"/>
  <c r="AB77" i="15"/>
  <c r="AC77" i="15"/>
  <c r="AD77" i="15"/>
  <c r="AE77" i="15"/>
  <c r="V78" i="15"/>
  <c r="W78" i="15"/>
  <c r="X78" i="15"/>
  <c r="Y78" i="15"/>
  <c r="Z78" i="15"/>
  <c r="AA78" i="15"/>
  <c r="AB78" i="15"/>
  <c r="AC78" i="15"/>
  <c r="AD78" i="15"/>
  <c r="AE78" i="15"/>
  <c r="V79" i="15"/>
  <c r="W79" i="15"/>
  <c r="X79" i="15"/>
  <c r="Y79" i="15"/>
  <c r="Z79" i="15"/>
  <c r="AA79" i="15"/>
  <c r="AB79" i="15"/>
  <c r="AC79" i="15"/>
  <c r="AD79" i="15"/>
  <c r="AE79" i="15"/>
  <c r="V82" i="15"/>
  <c r="W82" i="15"/>
  <c r="X82" i="15"/>
  <c r="Y82" i="15"/>
  <c r="Z82" i="15"/>
  <c r="AA82" i="15"/>
  <c r="AB82" i="15"/>
  <c r="AC82" i="15"/>
  <c r="AD82" i="15"/>
  <c r="AE82" i="15"/>
  <c r="V83" i="15"/>
  <c r="W83" i="15"/>
  <c r="X83" i="15"/>
  <c r="Y83" i="15"/>
  <c r="Z83" i="15"/>
  <c r="AA83" i="15"/>
  <c r="AB83" i="15"/>
  <c r="AC83" i="15"/>
  <c r="AD83" i="15"/>
  <c r="AE83" i="15"/>
  <c r="V85" i="15"/>
  <c r="W85" i="15"/>
  <c r="I85" i="15" s="1"/>
  <c r="X85" i="15"/>
  <c r="Y85" i="15"/>
  <c r="Z85" i="15"/>
  <c r="AA85" i="15"/>
  <c r="AB85" i="15"/>
  <c r="AC85" i="15"/>
  <c r="AD85" i="15"/>
  <c r="AE85" i="15"/>
  <c r="V86" i="15"/>
  <c r="W86" i="15"/>
  <c r="X86" i="15"/>
  <c r="Y86" i="15"/>
  <c r="Z86" i="15"/>
  <c r="AA86" i="15"/>
  <c r="AB86" i="15"/>
  <c r="AC86" i="15"/>
  <c r="AD86" i="15"/>
  <c r="AE86" i="15"/>
  <c r="V88" i="15"/>
  <c r="W88" i="15"/>
  <c r="X88" i="15"/>
  <c r="Y88" i="15"/>
  <c r="Z88" i="15"/>
  <c r="AA88" i="15"/>
  <c r="AB88" i="15"/>
  <c r="AC88" i="15"/>
  <c r="AD88" i="15"/>
  <c r="AE88" i="15"/>
  <c r="V91" i="15"/>
  <c r="W91" i="15"/>
  <c r="X91" i="15"/>
  <c r="Y91" i="15"/>
  <c r="Z91" i="15"/>
  <c r="AA91" i="15"/>
  <c r="AB91" i="15"/>
  <c r="AC91" i="15"/>
  <c r="AD91" i="15"/>
  <c r="AE91" i="15"/>
  <c r="V93" i="15"/>
  <c r="W93" i="15"/>
  <c r="X93" i="15"/>
  <c r="Y93" i="15"/>
  <c r="Z93" i="15"/>
  <c r="AA93" i="15"/>
  <c r="AB93" i="15"/>
  <c r="AC93" i="15"/>
  <c r="AD93" i="15"/>
  <c r="AE93" i="15"/>
  <c r="V94" i="15"/>
  <c r="W94" i="15"/>
  <c r="X94" i="15"/>
  <c r="Y94" i="15"/>
  <c r="Z94" i="15"/>
  <c r="AA94" i="15"/>
  <c r="AB94" i="15"/>
  <c r="AC94" i="15"/>
  <c r="AD94" i="15"/>
  <c r="AE94" i="15"/>
  <c r="V95" i="15"/>
  <c r="W95" i="15"/>
  <c r="X95" i="15"/>
  <c r="Y95" i="15"/>
  <c r="Z95" i="15"/>
  <c r="AA95" i="15"/>
  <c r="AB95" i="15"/>
  <c r="AC95" i="15"/>
  <c r="AD95" i="15"/>
  <c r="AE95" i="15"/>
  <c r="V96" i="15"/>
  <c r="W96" i="15"/>
  <c r="X96" i="15"/>
  <c r="Y96" i="15"/>
  <c r="Z96" i="15"/>
  <c r="AA96" i="15"/>
  <c r="AB96" i="15"/>
  <c r="AC96" i="15"/>
  <c r="AD96" i="15"/>
  <c r="AE96" i="15"/>
  <c r="V98" i="15"/>
  <c r="W98" i="15"/>
  <c r="X98" i="15"/>
  <c r="Y98" i="15"/>
  <c r="Z98" i="15"/>
  <c r="AA98" i="15"/>
  <c r="AB98" i="15"/>
  <c r="AC98" i="15"/>
  <c r="AD98" i="15"/>
  <c r="AE98" i="15"/>
  <c r="V99" i="15"/>
  <c r="W99" i="15"/>
  <c r="X99" i="15"/>
  <c r="Y99" i="15"/>
  <c r="Z99" i="15"/>
  <c r="AA99" i="15"/>
  <c r="AB99" i="15"/>
  <c r="AC99" i="15"/>
  <c r="AD99" i="15"/>
  <c r="AE99" i="15"/>
  <c r="V103" i="15"/>
  <c r="W103" i="15"/>
  <c r="X103" i="15"/>
  <c r="Y103" i="15"/>
  <c r="Z103" i="15"/>
  <c r="AA103" i="15"/>
  <c r="AB103" i="15"/>
  <c r="AC103" i="15"/>
  <c r="AD103" i="15"/>
  <c r="AE103" i="15"/>
  <c r="V104" i="15"/>
  <c r="W104" i="15"/>
  <c r="X104" i="15"/>
  <c r="Y104" i="15"/>
  <c r="Z104" i="15"/>
  <c r="AA104" i="15"/>
  <c r="AB104" i="15"/>
  <c r="AC104" i="15"/>
  <c r="AD104" i="15"/>
  <c r="AE104" i="15"/>
  <c r="V105" i="15"/>
  <c r="W105" i="15"/>
  <c r="X105" i="15"/>
  <c r="Y105" i="15"/>
  <c r="Z105" i="15"/>
  <c r="AA105" i="15"/>
  <c r="AB105" i="15"/>
  <c r="AC105" i="15"/>
  <c r="AD105" i="15"/>
  <c r="AE105" i="15"/>
  <c r="V106" i="15"/>
  <c r="W106" i="15"/>
  <c r="X106" i="15"/>
  <c r="Y106" i="15"/>
  <c r="Z106" i="15"/>
  <c r="AA106" i="15"/>
  <c r="AB106" i="15"/>
  <c r="AC106" i="15"/>
  <c r="AD106" i="15"/>
  <c r="AE106" i="15"/>
  <c r="V109" i="15"/>
  <c r="W109" i="15"/>
  <c r="X109" i="15"/>
  <c r="Y109" i="15"/>
  <c r="Z109" i="15"/>
  <c r="AA109" i="15"/>
  <c r="AB109" i="15"/>
  <c r="AC109" i="15"/>
  <c r="AD109" i="15"/>
  <c r="AE109" i="15"/>
  <c r="V110" i="15"/>
  <c r="W110" i="15"/>
  <c r="X110" i="15"/>
  <c r="Y110" i="15"/>
  <c r="Z110" i="15"/>
  <c r="AA110" i="15"/>
  <c r="AB110" i="15"/>
  <c r="AC110" i="15"/>
  <c r="AD110" i="15"/>
  <c r="AE110" i="15"/>
  <c r="V111" i="15"/>
  <c r="W111" i="15"/>
  <c r="X111" i="15"/>
  <c r="Y111" i="15"/>
  <c r="Z111" i="15"/>
  <c r="AA111" i="15"/>
  <c r="AB111" i="15"/>
  <c r="AC111" i="15"/>
  <c r="AD111" i="15"/>
  <c r="AE111" i="15"/>
  <c r="V112" i="15"/>
  <c r="W112" i="15"/>
  <c r="X112" i="15"/>
  <c r="Y112" i="15"/>
  <c r="Z112" i="15"/>
  <c r="AA112" i="15"/>
  <c r="AB112" i="15"/>
  <c r="AC112" i="15"/>
  <c r="AD112" i="15"/>
  <c r="AE112" i="15"/>
  <c r="V113" i="15"/>
  <c r="W113" i="15"/>
  <c r="X113" i="15"/>
  <c r="Y113" i="15"/>
  <c r="Z113" i="15"/>
  <c r="AA113" i="15"/>
  <c r="AB113" i="15"/>
  <c r="AC113" i="15"/>
  <c r="AD113" i="15"/>
  <c r="AE113" i="15"/>
  <c r="V114" i="15"/>
  <c r="W114" i="15"/>
  <c r="X114" i="15"/>
  <c r="Y114" i="15"/>
  <c r="Z114" i="15"/>
  <c r="AA114" i="15"/>
  <c r="AB114" i="15"/>
  <c r="AC114" i="15"/>
  <c r="AD114" i="15"/>
  <c r="AE114" i="15"/>
  <c r="V118" i="15"/>
  <c r="W118" i="15"/>
  <c r="X118" i="15"/>
  <c r="Y118" i="15"/>
  <c r="Z118" i="15"/>
  <c r="AA118" i="15"/>
  <c r="AB118" i="15"/>
  <c r="AC118" i="15"/>
  <c r="AD118" i="15"/>
  <c r="AE118" i="15"/>
  <c r="V119" i="15"/>
  <c r="W119" i="15"/>
  <c r="X119" i="15"/>
  <c r="Y119" i="15"/>
  <c r="Z119" i="15"/>
  <c r="AA119" i="15"/>
  <c r="AB119" i="15"/>
  <c r="AC119" i="15"/>
  <c r="AD119" i="15"/>
  <c r="AE119" i="15"/>
  <c r="V120" i="15"/>
  <c r="W120" i="15"/>
  <c r="X120" i="15"/>
  <c r="Y120" i="15"/>
  <c r="Z120" i="15"/>
  <c r="AA120" i="15"/>
  <c r="AB120" i="15"/>
  <c r="AC120" i="15"/>
  <c r="AD120" i="15"/>
  <c r="AE120" i="15"/>
  <c r="V121" i="15"/>
  <c r="W121" i="15"/>
  <c r="X121" i="15"/>
  <c r="Y121" i="15"/>
  <c r="Z121" i="15"/>
  <c r="AA121" i="15"/>
  <c r="AB121" i="15"/>
  <c r="AC121" i="15"/>
  <c r="AD121" i="15"/>
  <c r="AE121" i="15"/>
  <c r="V122" i="15"/>
  <c r="W122" i="15"/>
  <c r="X122" i="15"/>
  <c r="Y122" i="15"/>
  <c r="Z122" i="15"/>
  <c r="AA122" i="15"/>
  <c r="AB122" i="15"/>
  <c r="AC122" i="15"/>
  <c r="AD122" i="15"/>
  <c r="AE122" i="15"/>
  <c r="V123" i="15"/>
  <c r="W123" i="15"/>
  <c r="X123" i="15"/>
  <c r="Y123" i="15"/>
  <c r="Z123" i="15"/>
  <c r="AA123" i="15"/>
  <c r="AB123" i="15"/>
  <c r="AC123" i="15"/>
  <c r="AD123" i="15"/>
  <c r="AE123" i="15"/>
  <c r="V124" i="15"/>
  <c r="W124" i="15"/>
  <c r="X124" i="15"/>
  <c r="Y124" i="15"/>
  <c r="Z124" i="15"/>
  <c r="AA124" i="15"/>
  <c r="AB124" i="15"/>
  <c r="AC124" i="15"/>
  <c r="AD124" i="15"/>
  <c r="AE124" i="15"/>
  <c r="V125" i="15"/>
  <c r="W125" i="15"/>
  <c r="X125" i="15"/>
  <c r="Y125" i="15"/>
  <c r="Z125" i="15"/>
  <c r="AA125" i="15"/>
  <c r="AB125" i="15"/>
  <c r="AC125" i="15"/>
  <c r="AD125" i="15"/>
  <c r="AE125" i="15"/>
  <c r="V126" i="15"/>
  <c r="J126" i="15" s="1"/>
  <c r="W126" i="15"/>
  <c r="X126" i="15"/>
  <c r="Y126" i="15"/>
  <c r="Z126" i="15"/>
  <c r="AA126" i="15"/>
  <c r="AB126" i="15"/>
  <c r="AC126" i="15"/>
  <c r="AD126" i="15"/>
  <c r="AE126" i="15"/>
  <c r="V127" i="15"/>
  <c r="W127" i="15"/>
  <c r="X127" i="15"/>
  <c r="Y127" i="15"/>
  <c r="Z127" i="15"/>
  <c r="AA127" i="15"/>
  <c r="AB127" i="15"/>
  <c r="AC127" i="15"/>
  <c r="AD127" i="15"/>
  <c r="AE127" i="15"/>
  <c r="V128" i="15"/>
  <c r="W128" i="15"/>
  <c r="I128" i="15" s="1"/>
  <c r="X128" i="15"/>
  <c r="Y128" i="15"/>
  <c r="Z128" i="15"/>
  <c r="AA128" i="15"/>
  <c r="AB128" i="15"/>
  <c r="AC128" i="15"/>
  <c r="AD128" i="15"/>
  <c r="AE128" i="15"/>
  <c r="V129" i="15"/>
  <c r="W129" i="15"/>
  <c r="X129" i="15"/>
  <c r="Y129" i="15"/>
  <c r="Z129" i="15"/>
  <c r="AA129" i="15"/>
  <c r="AB129" i="15"/>
  <c r="AC129" i="15"/>
  <c r="AD129" i="15"/>
  <c r="AE129" i="15"/>
  <c r="V130" i="15"/>
  <c r="W130" i="15"/>
  <c r="X130" i="15"/>
  <c r="Y130" i="15"/>
  <c r="Z130" i="15"/>
  <c r="AA130" i="15"/>
  <c r="AB130" i="15"/>
  <c r="AC130" i="15"/>
  <c r="AD130" i="15"/>
  <c r="AE130" i="15"/>
  <c r="V131" i="15"/>
  <c r="W131" i="15"/>
  <c r="X131" i="15"/>
  <c r="J131" i="15" s="1"/>
  <c r="Y131" i="15"/>
  <c r="Z131" i="15"/>
  <c r="AA131" i="15"/>
  <c r="AB131" i="15"/>
  <c r="AC131" i="15"/>
  <c r="AD131" i="15"/>
  <c r="AE131" i="15"/>
  <c r="V132" i="15"/>
  <c r="W132" i="15"/>
  <c r="X132" i="15"/>
  <c r="Y132" i="15"/>
  <c r="Z132" i="15"/>
  <c r="AA132" i="15"/>
  <c r="AB132" i="15"/>
  <c r="AC132" i="15"/>
  <c r="AD132" i="15"/>
  <c r="AE132" i="15"/>
  <c r="V133" i="15"/>
  <c r="W133" i="15"/>
  <c r="X133" i="15"/>
  <c r="Y133" i="15"/>
  <c r="Z133" i="15"/>
  <c r="AA133" i="15"/>
  <c r="AB133" i="15"/>
  <c r="AC133" i="15"/>
  <c r="AD133" i="15"/>
  <c r="AE133" i="15"/>
  <c r="V134" i="15"/>
  <c r="W134" i="15"/>
  <c r="X134" i="15"/>
  <c r="Y134" i="15"/>
  <c r="Z134" i="15"/>
  <c r="AA134" i="15"/>
  <c r="AB134" i="15"/>
  <c r="AC134" i="15"/>
  <c r="AD134" i="15"/>
  <c r="AE134" i="15"/>
  <c r="V135" i="15"/>
  <c r="W135" i="15"/>
  <c r="X135" i="15"/>
  <c r="Y135" i="15"/>
  <c r="Z135" i="15"/>
  <c r="AA135" i="15"/>
  <c r="AB135" i="15"/>
  <c r="AC135" i="15"/>
  <c r="AD135" i="15"/>
  <c r="AE135" i="15"/>
  <c r="V136" i="15"/>
  <c r="W136" i="15"/>
  <c r="X136" i="15"/>
  <c r="Y136" i="15"/>
  <c r="Z136" i="15"/>
  <c r="AA136" i="15"/>
  <c r="AB136" i="15"/>
  <c r="AC136" i="15"/>
  <c r="AD136" i="15"/>
  <c r="AE136" i="15"/>
  <c r="V137" i="15"/>
  <c r="W137" i="15"/>
  <c r="X137" i="15"/>
  <c r="Y137" i="15"/>
  <c r="Z137" i="15"/>
  <c r="AA137" i="15"/>
  <c r="AB137" i="15"/>
  <c r="AC137" i="15"/>
  <c r="AD137" i="15"/>
  <c r="AE137" i="15"/>
  <c r="V138" i="15"/>
  <c r="W138" i="15"/>
  <c r="X138" i="15"/>
  <c r="Y138" i="15"/>
  <c r="Z138" i="15"/>
  <c r="AA138" i="15"/>
  <c r="AB138" i="15"/>
  <c r="AD138" i="15"/>
  <c r="AE138" i="15"/>
  <c r="V139" i="15"/>
  <c r="W139" i="15"/>
  <c r="X139" i="15"/>
  <c r="Y139" i="15"/>
  <c r="Z139" i="15"/>
  <c r="AA139" i="15"/>
  <c r="AB139" i="15"/>
  <c r="AD139" i="15"/>
  <c r="AE139" i="15"/>
  <c r="V140" i="15"/>
  <c r="W140" i="15"/>
  <c r="X140" i="15"/>
  <c r="Y140" i="15"/>
  <c r="Z140" i="15"/>
  <c r="AA140" i="15"/>
  <c r="AB140" i="15"/>
  <c r="AC140" i="15"/>
  <c r="AD140" i="15"/>
  <c r="AE140" i="15"/>
  <c r="V141" i="15"/>
  <c r="W141" i="15"/>
  <c r="X141" i="15"/>
  <c r="Y141" i="15"/>
  <c r="Z141" i="15"/>
  <c r="AA141" i="15"/>
  <c r="AB141" i="15"/>
  <c r="AC141" i="15"/>
  <c r="AD141" i="15"/>
  <c r="AE141" i="15"/>
  <c r="V142" i="15"/>
  <c r="W142" i="15"/>
  <c r="X142" i="15"/>
  <c r="Y142" i="15"/>
  <c r="Z142" i="15"/>
  <c r="AA142" i="15"/>
  <c r="AB142" i="15"/>
  <c r="AC142" i="15"/>
  <c r="AD142" i="15"/>
  <c r="AE142" i="15"/>
  <c r="V143" i="15"/>
  <c r="W143" i="15"/>
  <c r="X143" i="15"/>
  <c r="Y143" i="15"/>
  <c r="Z143" i="15"/>
  <c r="AA143" i="15"/>
  <c r="AB143" i="15"/>
  <c r="AC143" i="15"/>
  <c r="AD143" i="15"/>
  <c r="AE143" i="15"/>
  <c r="V144" i="15"/>
  <c r="W144" i="15"/>
  <c r="X144" i="15"/>
  <c r="Y144" i="15"/>
  <c r="Z144" i="15"/>
  <c r="AA144" i="15"/>
  <c r="AB144" i="15"/>
  <c r="AC144" i="15"/>
  <c r="AD144" i="15"/>
  <c r="AE144" i="15"/>
  <c r="V145" i="15"/>
  <c r="W145" i="15"/>
  <c r="X145" i="15"/>
  <c r="Y145" i="15"/>
  <c r="Z145" i="15"/>
  <c r="AA145" i="15"/>
  <c r="AB145" i="15"/>
  <c r="AC145" i="15"/>
  <c r="AD145" i="15"/>
  <c r="AE145" i="15"/>
  <c r="V146" i="15"/>
  <c r="W146" i="15"/>
  <c r="X146" i="15"/>
  <c r="Y146" i="15"/>
  <c r="Z146" i="15"/>
  <c r="AA146" i="15"/>
  <c r="AB146" i="15"/>
  <c r="AC146" i="15"/>
  <c r="AD146" i="15"/>
  <c r="AE146" i="15"/>
  <c r="V8" i="15"/>
  <c r="W8" i="15"/>
  <c r="X8" i="15"/>
  <c r="Y8" i="15"/>
  <c r="Z8" i="15"/>
  <c r="AA8" i="15"/>
  <c r="AB8" i="15"/>
  <c r="AC8" i="15"/>
  <c r="AD8" i="15"/>
  <c r="AE8" i="15"/>
  <c r="V9" i="15"/>
  <c r="W9" i="15"/>
  <c r="X9" i="15"/>
  <c r="Y9" i="15"/>
  <c r="Z9" i="15"/>
  <c r="AA9" i="15"/>
  <c r="AB9" i="15"/>
  <c r="AC9" i="15"/>
  <c r="AD9" i="15"/>
  <c r="AE9" i="15"/>
  <c r="V10" i="15"/>
  <c r="W10" i="15"/>
  <c r="X10" i="15"/>
  <c r="Y10" i="15"/>
  <c r="Z10" i="15"/>
  <c r="AA10" i="15"/>
  <c r="AB10" i="15"/>
  <c r="AC10" i="15"/>
  <c r="AD10" i="15"/>
  <c r="AE10" i="15"/>
  <c r="V13" i="15"/>
  <c r="W13" i="15"/>
  <c r="X13" i="15"/>
  <c r="Y13" i="15"/>
  <c r="Z13" i="15"/>
  <c r="AA13" i="15"/>
  <c r="AB13" i="15"/>
  <c r="AC13" i="15"/>
  <c r="AD13" i="15"/>
  <c r="AE13" i="15"/>
  <c r="V14" i="15"/>
  <c r="W14" i="15"/>
  <c r="X14" i="15"/>
  <c r="Y14" i="15"/>
  <c r="Z14" i="15"/>
  <c r="AA14" i="15"/>
  <c r="AB14" i="15"/>
  <c r="AC14" i="15"/>
  <c r="AD14" i="15"/>
  <c r="AE14" i="15"/>
  <c r="V15" i="15"/>
  <c r="W15" i="15"/>
  <c r="X15" i="15"/>
  <c r="Y15" i="15"/>
  <c r="Z15" i="15"/>
  <c r="AA15" i="15"/>
  <c r="AB15" i="15"/>
  <c r="AC15" i="15"/>
  <c r="AD15" i="15"/>
  <c r="AE15" i="15"/>
  <c r="V16" i="15"/>
  <c r="W16" i="15"/>
  <c r="X16" i="15"/>
  <c r="Y16" i="15"/>
  <c r="Z16" i="15"/>
  <c r="AA16" i="15"/>
  <c r="AB16" i="15"/>
  <c r="AC16" i="15"/>
  <c r="AD16" i="15"/>
  <c r="AE16" i="15"/>
  <c r="V17" i="15"/>
  <c r="W17" i="15"/>
  <c r="X17" i="15"/>
  <c r="Y17" i="15"/>
  <c r="Z17" i="15"/>
  <c r="AA17" i="15"/>
  <c r="AB17" i="15"/>
  <c r="AC17" i="15"/>
  <c r="AD17" i="15"/>
  <c r="AE17" i="15"/>
  <c r="V18" i="15"/>
  <c r="W18" i="15"/>
  <c r="X18" i="15"/>
  <c r="Y18" i="15"/>
  <c r="Z18" i="15"/>
  <c r="AA18" i="15"/>
  <c r="AB18" i="15"/>
  <c r="AC18" i="15"/>
  <c r="AD18" i="15"/>
  <c r="AE18" i="15"/>
  <c r="V19" i="15"/>
  <c r="W19" i="15"/>
  <c r="X19" i="15"/>
  <c r="Y19" i="15"/>
  <c r="Z19" i="15"/>
  <c r="AA19" i="15"/>
  <c r="AB19" i="15"/>
  <c r="AC19" i="15"/>
  <c r="AD19" i="15"/>
  <c r="AE19" i="15"/>
  <c r="V20" i="15"/>
  <c r="W20" i="15"/>
  <c r="X20" i="15"/>
  <c r="Y20" i="15"/>
  <c r="Z20" i="15"/>
  <c r="AA20" i="15"/>
  <c r="AB20" i="15"/>
  <c r="AC20" i="15"/>
  <c r="AD20" i="15"/>
  <c r="AE20" i="15"/>
  <c r="V22" i="15"/>
  <c r="W22" i="15"/>
  <c r="X22" i="15"/>
  <c r="Y22" i="15"/>
  <c r="Z22" i="15"/>
  <c r="AA22" i="15"/>
  <c r="AB22" i="15"/>
  <c r="AC22" i="15"/>
  <c r="AD22" i="15"/>
  <c r="AE22" i="15"/>
  <c r="V25" i="15"/>
  <c r="W25" i="15"/>
  <c r="X25" i="15"/>
  <c r="Y25" i="15"/>
  <c r="Z25" i="15"/>
  <c r="AA25" i="15"/>
  <c r="AB25" i="15"/>
  <c r="AC25" i="15"/>
  <c r="AD25" i="15"/>
  <c r="AE25" i="15"/>
  <c r="V26" i="15"/>
  <c r="W26" i="15"/>
  <c r="X26" i="15"/>
  <c r="Y26" i="15"/>
  <c r="Z26" i="15"/>
  <c r="AA26" i="15"/>
  <c r="AB26" i="15"/>
  <c r="AC26" i="15"/>
  <c r="AD26" i="15"/>
  <c r="AE26" i="15"/>
  <c r="V27" i="15"/>
  <c r="W27" i="15"/>
  <c r="X27" i="15"/>
  <c r="Y27" i="15"/>
  <c r="Z27" i="15"/>
  <c r="AA27" i="15"/>
  <c r="AB27" i="15"/>
  <c r="AC27" i="15"/>
  <c r="AD27" i="15"/>
  <c r="AE27" i="15"/>
  <c r="V28" i="15"/>
  <c r="W28" i="15"/>
  <c r="X28" i="15"/>
  <c r="Y28" i="15"/>
  <c r="Z28" i="15"/>
  <c r="AA28" i="15"/>
  <c r="AB28" i="15"/>
  <c r="AC28" i="15"/>
  <c r="AD28" i="15"/>
  <c r="AE28" i="15"/>
  <c r="V29" i="15"/>
  <c r="W29" i="15"/>
  <c r="X29" i="15"/>
  <c r="Y29" i="15"/>
  <c r="Z29" i="15"/>
  <c r="AA29" i="15"/>
  <c r="AB29" i="15"/>
  <c r="AC29" i="15"/>
  <c r="AD29" i="15"/>
  <c r="AE29" i="15"/>
  <c r="V30" i="15"/>
  <c r="W30" i="15"/>
  <c r="X30" i="15"/>
  <c r="Y30" i="15"/>
  <c r="Z30" i="15"/>
  <c r="AA30" i="15"/>
  <c r="AB30" i="15"/>
  <c r="AC30" i="15"/>
  <c r="AD30" i="15"/>
  <c r="AE30" i="15"/>
  <c r="V31" i="15"/>
  <c r="W31" i="15"/>
  <c r="X31" i="15"/>
  <c r="Y31" i="15"/>
  <c r="Z31" i="15"/>
  <c r="AA31" i="15"/>
  <c r="AB31" i="15"/>
  <c r="AC31" i="15"/>
  <c r="AD31" i="15"/>
  <c r="AE31" i="15"/>
  <c r="V32" i="15"/>
  <c r="W32" i="15"/>
  <c r="X32" i="15"/>
  <c r="Y32" i="15"/>
  <c r="Z32" i="15"/>
  <c r="AA32" i="15"/>
  <c r="AB32" i="15"/>
  <c r="AC32" i="15"/>
  <c r="AD32" i="15"/>
  <c r="AE32" i="15"/>
  <c r="V33" i="15"/>
  <c r="W33" i="15"/>
  <c r="X33" i="15"/>
  <c r="Y33" i="15"/>
  <c r="Z33" i="15"/>
  <c r="AA33" i="15"/>
  <c r="AB33" i="15"/>
  <c r="AC33" i="15"/>
  <c r="AD33" i="15"/>
  <c r="AE33" i="15"/>
  <c r="V36" i="15"/>
  <c r="W36" i="15"/>
  <c r="X36" i="15"/>
  <c r="Y36" i="15"/>
  <c r="Z36" i="15"/>
  <c r="AA36" i="15"/>
  <c r="AB36" i="15"/>
  <c r="AC36" i="15"/>
  <c r="AD36" i="15"/>
  <c r="AE36" i="15"/>
  <c r="V37" i="15"/>
  <c r="W37" i="15"/>
  <c r="X37" i="15"/>
  <c r="Y37" i="15"/>
  <c r="Z37" i="15"/>
  <c r="AA37" i="15"/>
  <c r="AB37" i="15"/>
  <c r="AC37" i="15"/>
  <c r="AD37" i="15"/>
  <c r="AE37" i="15"/>
  <c r="V38" i="15"/>
  <c r="W38" i="15"/>
  <c r="X38" i="15"/>
  <c r="Y38" i="15"/>
  <c r="Z38" i="15"/>
  <c r="AA38" i="15"/>
  <c r="AB38" i="15"/>
  <c r="AC38" i="15"/>
  <c r="AD38" i="15"/>
  <c r="AE38" i="15"/>
  <c r="V39" i="15"/>
  <c r="W39" i="15"/>
  <c r="X39" i="15"/>
  <c r="Y39" i="15"/>
  <c r="Z39" i="15"/>
  <c r="AA39" i="15"/>
  <c r="AB39" i="15"/>
  <c r="AC39" i="15"/>
  <c r="AD39" i="15"/>
  <c r="AE39" i="15"/>
  <c r="V40" i="15"/>
  <c r="W40" i="15"/>
  <c r="X40" i="15"/>
  <c r="Y40" i="15"/>
  <c r="Z40" i="15"/>
  <c r="AA40" i="15"/>
  <c r="AB40" i="15"/>
  <c r="AC40" i="15"/>
  <c r="AD40" i="15"/>
  <c r="AE40" i="15"/>
  <c r="V41" i="15"/>
  <c r="W41" i="15"/>
  <c r="X41" i="15"/>
  <c r="Y41" i="15"/>
  <c r="Z41" i="15"/>
  <c r="AA41" i="15"/>
  <c r="AB41" i="15"/>
  <c r="AC41" i="15"/>
  <c r="AD41" i="15"/>
  <c r="AE41" i="15"/>
  <c r="V45" i="15"/>
  <c r="W45" i="15"/>
  <c r="X45" i="15"/>
  <c r="Y45" i="15"/>
  <c r="Z45" i="15"/>
  <c r="AA45" i="15"/>
  <c r="AB45" i="15"/>
  <c r="AC45" i="15"/>
  <c r="AD45" i="15"/>
  <c r="AE45" i="15"/>
  <c r="V46" i="15"/>
  <c r="W46" i="15"/>
  <c r="X46" i="15"/>
  <c r="Y46" i="15"/>
  <c r="Z46" i="15"/>
  <c r="AA46" i="15"/>
  <c r="AB46" i="15"/>
  <c r="AC46" i="15"/>
  <c r="AD46" i="15"/>
  <c r="AE46" i="15"/>
  <c r="V47" i="15"/>
  <c r="W47" i="15"/>
  <c r="X47" i="15"/>
  <c r="Y47" i="15"/>
  <c r="Z47" i="15"/>
  <c r="AA47" i="15"/>
  <c r="AB47" i="15"/>
  <c r="AC47" i="15"/>
  <c r="AD47" i="15"/>
  <c r="AE47" i="15"/>
  <c r="V48" i="15"/>
  <c r="W48" i="15"/>
  <c r="X48" i="15"/>
  <c r="Y48" i="15"/>
  <c r="Z48" i="15"/>
  <c r="AA48" i="15"/>
  <c r="AB48" i="15"/>
  <c r="AC48" i="15"/>
  <c r="AD48" i="15"/>
  <c r="AE48" i="15"/>
  <c r="V49" i="15"/>
  <c r="W49" i="15"/>
  <c r="X49" i="15"/>
  <c r="Y49" i="15"/>
  <c r="Z49" i="15"/>
  <c r="AA49" i="15"/>
  <c r="AB49" i="15"/>
  <c r="AC49" i="15"/>
  <c r="AD49" i="15"/>
  <c r="AE49" i="15"/>
  <c r="V50" i="15"/>
  <c r="W50" i="15"/>
  <c r="X50" i="15"/>
  <c r="Y50" i="15"/>
  <c r="Z50" i="15"/>
  <c r="AA50" i="15"/>
  <c r="AB50" i="15"/>
  <c r="AC50" i="15"/>
  <c r="AD50" i="15"/>
  <c r="AE50" i="15"/>
  <c r="V51" i="15"/>
  <c r="W51" i="15"/>
  <c r="X51" i="15"/>
  <c r="Y51" i="15"/>
  <c r="Z51" i="15"/>
  <c r="AA51" i="15"/>
  <c r="AB51" i="15"/>
  <c r="AC51" i="15"/>
  <c r="AD51" i="15"/>
  <c r="AE51" i="15"/>
  <c r="V52" i="15"/>
  <c r="W52" i="15"/>
  <c r="X52" i="15"/>
  <c r="Y52" i="15"/>
  <c r="Z52" i="15"/>
  <c r="AA52" i="15"/>
  <c r="AB52" i="15"/>
  <c r="AC52" i="15"/>
  <c r="AD52" i="15"/>
  <c r="AE52" i="15"/>
  <c r="V53" i="15"/>
  <c r="W53" i="15"/>
  <c r="X53" i="15"/>
  <c r="Y53" i="15"/>
  <c r="Z53" i="15"/>
  <c r="AA53" i="15"/>
  <c r="AB53" i="15"/>
  <c r="AC53" i="15"/>
  <c r="AD53" i="15"/>
  <c r="AE53" i="15"/>
  <c r="V54" i="15"/>
  <c r="W54" i="15"/>
  <c r="X54" i="15"/>
  <c r="Y54" i="15"/>
  <c r="Z54" i="15"/>
  <c r="AA54" i="15"/>
  <c r="AB54" i="15"/>
  <c r="AC54" i="15"/>
  <c r="AD54" i="15"/>
  <c r="AE54" i="15"/>
  <c r="V57" i="15"/>
  <c r="W57" i="15"/>
  <c r="X57" i="15"/>
  <c r="Y57" i="15"/>
  <c r="Z57" i="15"/>
  <c r="AA57" i="15"/>
  <c r="AB57" i="15"/>
  <c r="AC57" i="15"/>
  <c r="AD57" i="15"/>
  <c r="AE57" i="15"/>
  <c r="V58" i="15"/>
  <c r="W58" i="15"/>
  <c r="X58" i="15"/>
  <c r="Y58" i="15"/>
  <c r="Z58" i="15"/>
  <c r="AA58" i="15"/>
  <c r="AB58" i="15"/>
  <c r="AC58" i="15"/>
  <c r="AD58" i="15"/>
  <c r="AE58" i="15"/>
  <c r="AE7" i="15"/>
  <c r="AD7" i="15"/>
  <c r="AC7" i="15"/>
  <c r="AB7" i="15"/>
  <c r="AA7" i="15"/>
  <c r="Z7" i="15"/>
  <c r="Y7" i="15"/>
  <c r="X7" i="15"/>
  <c r="W7" i="15"/>
  <c r="V7" i="15"/>
  <c r="G110" i="15"/>
  <c r="G19" i="15"/>
  <c r="G52" i="15"/>
  <c r="G72" i="15"/>
  <c r="G118" i="15"/>
  <c r="G137" i="15"/>
  <c r="T15" i="22"/>
  <c r="T19" i="22"/>
  <c r="T52" i="22"/>
  <c r="T110" i="22"/>
  <c r="T120" i="22"/>
  <c r="T128" i="22"/>
  <c r="T140" i="22"/>
  <c r="T146" i="22"/>
  <c r="G15" i="22"/>
  <c r="G19" i="22"/>
  <c r="G34" i="22"/>
  <c r="G42" i="22"/>
  <c r="G50" i="22"/>
  <c r="G70" i="22"/>
  <c r="G113" i="22"/>
  <c r="G120" i="22"/>
  <c r="G126" i="22"/>
  <c r="Y98" i="12"/>
  <c r="Y24" i="12"/>
  <c r="Y152" i="12"/>
  <c r="Y112" i="12"/>
  <c r="Y95" i="12"/>
  <c r="Y99" i="12"/>
  <c r="F89" i="22" s="1"/>
  <c r="Y58" i="12"/>
  <c r="U58" i="22" s="1"/>
  <c r="Y155" i="12"/>
  <c r="Y111" i="12"/>
  <c r="Q59" i="22" s="1"/>
  <c r="Y153" i="12"/>
  <c r="C2" i="12"/>
  <c r="C2" i="21"/>
  <c r="C2" i="20"/>
  <c r="C2" i="17"/>
  <c r="U145" i="22"/>
  <c r="U113" i="22"/>
  <c r="U113" i="15"/>
  <c r="U144" i="22"/>
  <c r="U140" i="22"/>
  <c r="U140" i="15"/>
  <c r="U132" i="15"/>
  <c r="U128" i="22"/>
  <c r="U128" i="15"/>
  <c r="U120" i="22"/>
  <c r="U120" i="15"/>
  <c r="U52" i="22"/>
  <c r="U52" i="15"/>
  <c r="U8" i="15"/>
  <c r="U131" i="22"/>
  <c r="U43" i="22"/>
  <c r="U15" i="22"/>
  <c r="U15" i="15"/>
  <c r="U137" i="22"/>
  <c r="U137" i="15"/>
  <c r="U85" i="22"/>
  <c r="U146" i="22"/>
  <c r="U146" i="15"/>
  <c r="U142" i="22"/>
  <c r="U130" i="22"/>
  <c r="U130" i="15"/>
  <c r="U118" i="22"/>
  <c r="U118" i="15"/>
  <c r="U110" i="22"/>
  <c r="U110" i="15"/>
  <c r="U70" i="15"/>
  <c r="U18" i="22"/>
  <c r="U90" i="22" l="1"/>
  <c r="U70" i="22"/>
  <c r="U51" i="15"/>
  <c r="F70" i="15"/>
  <c r="U126" i="19"/>
  <c r="U70" i="19"/>
  <c r="T19" i="19"/>
  <c r="F119" i="15"/>
  <c r="R119" i="15" s="1"/>
  <c r="H78" i="22"/>
  <c r="U58" i="15"/>
  <c r="G48" i="15"/>
  <c r="F79" i="15"/>
  <c r="G51" i="22"/>
  <c r="T70" i="22"/>
  <c r="U126" i="15"/>
  <c r="U19" i="15"/>
  <c r="U104" i="15"/>
  <c r="T126" i="22"/>
  <c r="U126" i="22"/>
  <c r="T51" i="22"/>
  <c r="G126" i="15"/>
  <c r="G51" i="15"/>
  <c r="T70" i="19"/>
  <c r="T104" i="22"/>
  <c r="U103" i="15"/>
  <c r="U79" i="15"/>
  <c r="F32" i="22"/>
  <c r="T37" i="19"/>
  <c r="T48" i="22"/>
  <c r="U79" i="22"/>
  <c r="T79" i="22"/>
  <c r="U79" i="19"/>
  <c r="G79" i="15"/>
  <c r="T79" i="19"/>
  <c r="M42" i="22"/>
  <c r="J128" i="19"/>
  <c r="N128" i="19"/>
  <c r="U129" i="19"/>
  <c r="T78" i="22"/>
  <c r="G68" i="22"/>
  <c r="U65" i="15"/>
  <c r="G125" i="22"/>
  <c r="M126" i="15"/>
  <c r="U88" i="22"/>
  <c r="U92" i="22"/>
  <c r="P126" i="15"/>
  <c r="L126" i="15"/>
  <c r="M128" i="19"/>
  <c r="T108" i="22"/>
  <c r="Q128" i="22"/>
  <c r="Q128" i="19"/>
  <c r="Q128" i="15"/>
  <c r="H128" i="15"/>
  <c r="T128" i="15"/>
  <c r="F30" i="15"/>
  <c r="I126" i="15"/>
  <c r="U96" i="22"/>
  <c r="O126" i="15"/>
  <c r="K126" i="15"/>
  <c r="L128" i="19"/>
  <c r="T122" i="19"/>
  <c r="U114" i="22"/>
  <c r="N126" i="15"/>
  <c r="G121" i="19"/>
  <c r="F129" i="15"/>
  <c r="R129" i="15" s="1"/>
  <c r="L78" i="22"/>
  <c r="M92" i="22"/>
  <c r="G90" i="22"/>
  <c r="G65" i="15"/>
  <c r="U78" i="22"/>
  <c r="T32" i="22"/>
  <c r="P78" i="22"/>
  <c r="U78" i="15"/>
  <c r="U68" i="15"/>
  <c r="F88" i="22"/>
  <c r="G78" i="22"/>
  <c r="U48" i="19"/>
  <c r="U48" i="15"/>
  <c r="U90" i="15"/>
  <c r="U92" i="15"/>
  <c r="T90" i="22"/>
  <c r="T68" i="22"/>
  <c r="T32" i="19"/>
  <c r="J37" i="22"/>
  <c r="T116" i="22"/>
  <c r="G107" i="22"/>
  <c r="G89" i="15"/>
  <c r="T96" i="19"/>
  <c r="T58" i="19"/>
  <c r="G89" i="19"/>
  <c r="I51" i="22"/>
  <c r="U114" i="15"/>
  <c r="T114" i="22"/>
  <c r="I58" i="15"/>
  <c r="T91" i="19"/>
  <c r="F58" i="22"/>
  <c r="U96" i="15"/>
  <c r="T96" i="22"/>
  <c r="I51" i="15"/>
  <c r="I63" i="15"/>
  <c r="L93" i="15"/>
  <c r="U20" i="15"/>
  <c r="U48" i="22"/>
  <c r="U68" i="22"/>
  <c r="U129" i="15"/>
  <c r="T129" i="22"/>
  <c r="T89" i="22"/>
  <c r="U89" i="19"/>
  <c r="F129" i="22"/>
  <c r="N68" i="22"/>
  <c r="T94" i="19"/>
  <c r="F50" i="22"/>
  <c r="G89" i="22"/>
  <c r="U81" i="15"/>
  <c r="U32" i="15"/>
  <c r="U129" i="22"/>
  <c r="G88" i="22"/>
  <c r="T145" i="22"/>
  <c r="T88" i="22"/>
  <c r="U81" i="19"/>
  <c r="F46" i="22"/>
  <c r="N63" i="15"/>
  <c r="U142" i="15"/>
  <c r="U85" i="15"/>
  <c r="U81" i="22"/>
  <c r="U32" i="22"/>
  <c r="G81" i="22"/>
  <c r="T142" i="22"/>
  <c r="T85" i="22"/>
  <c r="U142" i="19"/>
  <c r="U32" i="19"/>
  <c r="F32" i="15"/>
  <c r="K58" i="22"/>
  <c r="G139" i="19"/>
  <c r="U88" i="15"/>
  <c r="U66" i="15"/>
  <c r="T34" i="22"/>
  <c r="U102" i="22"/>
  <c r="K93" i="15"/>
  <c r="N91" i="22"/>
  <c r="T45" i="22"/>
  <c r="G43" i="15"/>
  <c r="U34" i="15"/>
  <c r="U63" i="15"/>
  <c r="U91" i="22"/>
  <c r="U116" i="15"/>
  <c r="U89" i="15"/>
  <c r="G45" i="22"/>
  <c r="T102" i="22"/>
  <c r="T63" i="22"/>
  <c r="T43" i="22"/>
  <c r="T89" i="19"/>
  <c r="T43" i="19"/>
  <c r="F63" i="15"/>
  <c r="F30" i="22"/>
  <c r="H43" i="22"/>
  <c r="H91" i="22"/>
  <c r="G43" i="19"/>
  <c r="U43" i="19"/>
  <c r="U40" i="22"/>
  <c r="U34" i="22"/>
  <c r="U102" i="15"/>
  <c r="U63" i="22"/>
  <c r="U89" i="22"/>
  <c r="G102" i="22"/>
  <c r="G43" i="22"/>
  <c r="G50" i="15"/>
  <c r="J50" i="15"/>
  <c r="U50" i="19"/>
  <c r="F89" i="15"/>
  <c r="F50" i="15"/>
  <c r="F43" i="15"/>
  <c r="H21" i="15"/>
  <c r="I46" i="22"/>
  <c r="L91" i="22"/>
  <c r="K91" i="22"/>
  <c r="J85" i="15"/>
  <c r="N45" i="22"/>
  <c r="U50" i="15"/>
  <c r="U35" i="15"/>
  <c r="U67" i="15"/>
  <c r="G91" i="22"/>
  <c r="T122" i="22"/>
  <c r="T91" i="22"/>
  <c r="G45" i="15"/>
  <c r="T50" i="19"/>
  <c r="O63" i="15"/>
  <c r="F91" i="15"/>
  <c r="F45" i="15"/>
  <c r="R45" i="15" s="1"/>
  <c r="M91" i="22"/>
  <c r="U72" i="15"/>
  <c r="U112" i="15"/>
  <c r="U45" i="22"/>
  <c r="U50" i="22"/>
  <c r="U122" i="15"/>
  <c r="G63" i="22"/>
  <c r="G35" i="22"/>
  <c r="T50" i="22"/>
  <c r="P85" i="15"/>
  <c r="U91" i="19"/>
  <c r="F91" i="22"/>
  <c r="U83" i="22"/>
  <c r="O85" i="15"/>
  <c r="F98" i="15"/>
  <c r="G90" i="19"/>
  <c r="G75" i="15"/>
  <c r="T74" i="19"/>
  <c r="K42" i="22"/>
  <c r="F37" i="15"/>
  <c r="N65" i="22"/>
  <c r="I79" i="15"/>
  <c r="T35" i="22"/>
  <c r="T30" i="22"/>
  <c r="N88" i="22"/>
  <c r="F64" i="22"/>
  <c r="T54" i="22"/>
  <c r="T8" i="22"/>
  <c r="G67" i="15"/>
  <c r="M102" i="22"/>
  <c r="T98" i="22"/>
  <c r="U122" i="22"/>
  <c r="U35" i="22"/>
  <c r="U112" i="22"/>
  <c r="G30" i="15"/>
  <c r="U112" i="19"/>
  <c r="T30" i="19"/>
  <c r="O122" i="15"/>
  <c r="K59" i="22"/>
  <c r="N46" i="22"/>
  <c r="U46" i="15"/>
  <c r="U46" i="22"/>
  <c r="U98" i="15"/>
  <c r="O60" i="22"/>
  <c r="T139" i="22"/>
  <c r="T93" i="22"/>
  <c r="N122" i="15"/>
  <c r="P39" i="22"/>
  <c r="U98" i="22"/>
  <c r="U98" i="19"/>
  <c r="I122" i="15"/>
  <c r="U30" i="15"/>
  <c r="U30" i="22"/>
  <c r="G98" i="22"/>
  <c r="G122" i="15"/>
  <c r="I50" i="15"/>
  <c r="L81" i="22"/>
  <c r="U94" i="15"/>
  <c r="U93" i="15"/>
  <c r="U93" i="22"/>
  <c r="T93" i="19"/>
  <c r="J91" i="22"/>
  <c r="P91" i="22"/>
  <c r="J88" i="22"/>
  <c r="M34" i="22"/>
  <c r="U54" i="15"/>
  <c r="U67" i="22"/>
  <c r="U8" i="22"/>
  <c r="U116" i="22"/>
  <c r="U65" i="22"/>
  <c r="G116" i="22"/>
  <c r="G60" i="22"/>
  <c r="T60" i="22"/>
  <c r="G54" i="15"/>
  <c r="U67" i="19"/>
  <c r="O56" i="15"/>
  <c r="O8" i="22"/>
  <c r="U54" i="22"/>
  <c r="G54" i="22"/>
  <c r="G8" i="15"/>
  <c r="J54" i="15"/>
  <c r="J8" i="15"/>
  <c r="U116" i="19"/>
  <c r="T65" i="19"/>
  <c r="T8" i="19"/>
  <c r="I116" i="22"/>
  <c r="N76" i="22"/>
  <c r="J68" i="22"/>
  <c r="T37" i="22"/>
  <c r="M51" i="15"/>
  <c r="M50" i="15"/>
  <c r="I37" i="15"/>
  <c r="G37" i="15"/>
  <c r="T59" i="19"/>
  <c r="F37" i="22"/>
  <c r="G73" i="19"/>
  <c r="O54" i="22"/>
  <c r="U60" i="15"/>
  <c r="U37" i="15"/>
  <c r="G8" i="22"/>
  <c r="P65" i="15"/>
  <c r="U60" i="22"/>
  <c r="U37" i="22"/>
  <c r="T65" i="22"/>
  <c r="G121" i="15"/>
  <c r="U37" i="19"/>
  <c r="L65" i="15"/>
  <c r="H65" i="19"/>
  <c r="Q59" i="15"/>
  <c r="T59" i="22"/>
  <c r="T42" i="22"/>
  <c r="J32" i="15"/>
  <c r="P51" i="15"/>
  <c r="L51" i="15"/>
  <c r="P50" i="15"/>
  <c r="L50" i="15"/>
  <c r="F59" i="15"/>
  <c r="F51" i="15"/>
  <c r="F42" i="15"/>
  <c r="K8" i="22"/>
  <c r="P42" i="22"/>
  <c r="O59" i="22"/>
  <c r="M49" i="22"/>
  <c r="T24" i="19"/>
  <c r="T22" i="22"/>
  <c r="H14" i="19"/>
  <c r="Q70" i="22"/>
  <c r="Q70" i="15"/>
  <c r="Q70" i="19"/>
  <c r="T70" i="15"/>
  <c r="H70" i="15"/>
  <c r="U25" i="22"/>
  <c r="U11" i="15"/>
  <c r="H59" i="15"/>
  <c r="G41" i="15"/>
  <c r="U38" i="15"/>
  <c r="U51" i="22"/>
  <c r="U38" i="22"/>
  <c r="U59" i="15"/>
  <c r="G59" i="22"/>
  <c r="U51" i="19"/>
  <c r="U42" i="19"/>
  <c r="O51" i="15"/>
  <c r="K51" i="15"/>
  <c r="O50" i="15"/>
  <c r="K50" i="15"/>
  <c r="J42" i="22"/>
  <c r="K60" i="22"/>
  <c r="O42" i="22"/>
  <c r="Q19" i="19"/>
  <c r="G21" i="22"/>
  <c r="T59" i="15"/>
  <c r="U42" i="22"/>
  <c r="U59" i="22"/>
  <c r="N52" i="15"/>
  <c r="U59" i="19"/>
  <c r="T51" i="19"/>
  <c r="N51" i="15"/>
  <c r="J51" i="15"/>
  <c r="N50" i="15"/>
  <c r="F51" i="22"/>
  <c r="R51" i="22" s="1"/>
  <c r="S51" i="22" s="1"/>
  <c r="Q59" i="19"/>
  <c r="T57" i="22"/>
  <c r="T55" i="22"/>
  <c r="T75" i="22"/>
  <c r="G75" i="22"/>
  <c r="U75" i="15"/>
  <c r="U75" i="22"/>
  <c r="T73" i="22"/>
  <c r="G73" i="22"/>
  <c r="U73" i="19"/>
  <c r="U73" i="15"/>
  <c r="T73" i="19"/>
  <c r="U73" i="22"/>
  <c r="G73" i="15"/>
  <c r="F73" i="15"/>
  <c r="F73" i="22"/>
  <c r="T72" i="22"/>
  <c r="U72" i="22"/>
  <c r="J52" i="15"/>
  <c r="L62" i="22"/>
  <c r="L102" i="22"/>
  <c r="G113" i="19"/>
  <c r="N54" i="15"/>
  <c r="H15" i="22"/>
  <c r="U62" i="15"/>
  <c r="G62" i="22"/>
  <c r="U62" i="22"/>
  <c r="L41" i="15"/>
  <c r="G49" i="15"/>
  <c r="L47" i="22"/>
  <c r="L39" i="22"/>
  <c r="I50" i="22"/>
  <c r="J50" i="22"/>
  <c r="K50" i="22"/>
  <c r="M50" i="22"/>
  <c r="P49" i="15"/>
  <c r="G42" i="15"/>
  <c r="T42" i="19"/>
  <c r="P42" i="15"/>
  <c r="L42" i="15"/>
  <c r="I42" i="15"/>
  <c r="L42" i="22"/>
  <c r="H42" i="22"/>
  <c r="N42" i="22"/>
  <c r="U42" i="15"/>
  <c r="N42" i="15"/>
  <c r="J42" i="15"/>
  <c r="F42" i="22"/>
  <c r="I42" i="22"/>
  <c r="G41" i="22"/>
  <c r="I37" i="22"/>
  <c r="U138" i="15"/>
  <c r="U57" i="15"/>
  <c r="U55" i="15"/>
  <c r="G57" i="22"/>
  <c r="T113" i="22"/>
  <c r="T62" i="22"/>
  <c r="G57" i="15"/>
  <c r="G104" i="15"/>
  <c r="L49" i="15"/>
  <c r="L15" i="22"/>
  <c r="J81" i="22"/>
  <c r="I91" i="22"/>
  <c r="O91" i="22"/>
  <c r="U138" i="22"/>
  <c r="U57" i="22"/>
  <c r="U55" i="22"/>
  <c r="U49" i="15"/>
  <c r="G55" i="22"/>
  <c r="O57" i="15"/>
  <c r="F104" i="15"/>
  <c r="R104" i="15" s="1"/>
  <c r="F102" i="22"/>
  <c r="P15" i="22"/>
  <c r="I49" i="22"/>
  <c r="I30" i="15"/>
  <c r="U104" i="19"/>
  <c r="U57" i="19"/>
  <c r="T49" i="19"/>
  <c r="L57" i="15"/>
  <c r="P15" i="15"/>
  <c r="L18" i="15"/>
  <c r="T102" i="19"/>
  <c r="T55" i="19"/>
  <c r="L15" i="15"/>
  <c r="K62" i="22"/>
  <c r="I20" i="19"/>
  <c r="U113" i="19"/>
  <c r="T62" i="19"/>
  <c r="G25" i="22"/>
  <c r="O19" i="15"/>
  <c r="M30" i="15"/>
  <c r="G22" i="15"/>
  <c r="P17" i="19"/>
  <c r="P30" i="15"/>
  <c r="U22" i="22"/>
  <c r="U33" i="22"/>
  <c r="U25" i="15"/>
  <c r="T25" i="22"/>
  <c r="G24" i="15"/>
  <c r="O30" i="15"/>
  <c r="K30" i="15"/>
  <c r="N8" i="15"/>
  <c r="I22" i="22"/>
  <c r="L22" i="15"/>
  <c r="F11" i="22"/>
  <c r="T7" i="19"/>
  <c r="L30" i="15"/>
  <c r="U17" i="15"/>
  <c r="N30" i="15"/>
  <c r="J30" i="15"/>
  <c r="O24" i="19"/>
  <c r="G28" i="15"/>
  <c r="L20" i="15"/>
  <c r="Q17" i="22"/>
  <c r="O32" i="15"/>
  <c r="N32" i="15"/>
  <c r="K32" i="15"/>
  <c r="P20" i="15"/>
  <c r="N18" i="22"/>
  <c r="K28" i="15"/>
  <c r="U28" i="15"/>
  <c r="L24" i="19"/>
  <c r="N24" i="15"/>
  <c r="J24" i="15"/>
  <c r="G24" i="19"/>
  <c r="T24" i="22"/>
  <c r="F24" i="15"/>
  <c r="R24" i="15" s="1"/>
  <c r="U24" i="15"/>
  <c r="F24" i="22"/>
  <c r="U24" i="22"/>
  <c r="U24" i="19"/>
  <c r="P24" i="15"/>
  <c r="L24" i="15"/>
  <c r="I24" i="15"/>
  <c r="G22" i="22"/>
  <c r="M22" i="22"/>
  <c r="P22" i="15"/>
  <c r="M20" i="19"/>
  <c r="Q18" i="19"/>
  <c r="U18" i="15"/>
  <c r="G18" i="22"/>
  <c r="M18" i="15"/>
  <c r="Q10" i="22"/>
  <c r="I7" i="15"/>
  <c r="J75" i="19"/>
  <c r="K54" i="22"/>
  <c r="L9" i="22"/>
  <c r="I7" i="19"/>
  <c r="G7" i="15"/>
  <c r="U7" i="22"/>
  <c r="T9" i="22"/>
  <c r="M7" i="19"/>
  <c r="Q16" i="22"/>
  <c r="U14" i="22"/>
  <c r="T14" i="19"/>
  <c r="J14" i="15"/>
  <c r="U14" i="15"/>
  <c r="H12" i="15"/>
  <c r="G11" i="22"/>
  <c r="U11" i="22"/>
  <c r="H11" i="15"/>
  <c r="Q8" i="19"/>
  <c r="T7" i="22"/>
  <c r="P7" i="15"/>
  <c r="H7" i="15"/>
  <c r="F7" i="15"/>
  <c r="F7" i="22"/>
  <c r="Q7" i="22"/>
  <c r="J7" i="19"/>
  <c r="U7" i="15"/>
  <c r="L7" i="15"/>
  <c r="N7" i="19"/>
  <c r="M7" i="15"/>
  <c r="Q111" i="22"/>
  <c r="Q111" i="19"/>
  <c r="T111" i="15"/>
  <c r="H111" i="15"/>
  <c r="Q29" i="19"/>
  <c r="Q29" i="22"/>
  <c r="T29" i="15"/>
  <c r="H29" i="15"/>
  <c r="U71" i="19"/>
  <c r="Q71" i="22"/>
  <c r="Q71" i="19"/>
  <c r="T71" i="15"/>
  <c r="H71" i="15"/>
  <c r="Q157" i="19"/>
  <c r="T157" i="15"/>
  <c r="G157" i="15"/>
  <c r="L157" i="15"/>
  <c r="P157" i="15"/>
  <c r="I157" i="15"/>
  <c r="M157" i="15"/>
  <c r="Q157" i="15"/>
  <c r="J157" i="15"/>
  <c r="N157" i="15"/>
  <c r="H157" i="15"/>
  <c r="O157" i="15"/>
  <c r="F157" i="15"/>
  <c r="R157" i="15" s="1"/>
  <c r="S157" i="15" s="1"/>
  <c r="K157" i="15"/>
  <c r="U157" i="15"/>
  <c r="Q154" i="22"/>
  <c r="T154" i="15"/>
  <c r="Q154" i="19"/>
  <c r="H154" i="15"/>
  <c r="Q150" i="22"/>
  <c r="T150" i="15"/>
  <c r="Q150" i="19"/>
  <c r="H150" i="15"/>
  <c r="Q148" i="22"/>
  <c r="Q148" i="19"/>
  <c r="H148" i="15"/>
  <c r="T148" i="15"/>
  <c r="Q143" i="22"/>
  <c r="Q143" i="19"/>
  <c r="H143" i="15"/>
  <c r="T143" i="15"/>
  <c r="Q133" i="22"/>
  <c r="Q133" i="19"/>
  <c r="T133" i="15"/>
  <c r="H133" i="15"/>
  <c r="Q127" i="22"/>
  <c r="Q127" i="19"/>
  <c r="H127" i="15"/>
  <c r="T127" i="15"/>
  <c r="Q125" i="22"/>
  <c r="Q125" i="19"/>
  <c r="T125" i="15"/>
  <c r="H125" i="15"/>
  <c r="Q123" i="22"/>
  <c r="Q123" i="19"/>
  <c r="T123" i="15"/>
  <c r="H123" i="15"/>
  <c r="F117" i="22"/>
  <c r="Q117" i="22"/>
  <c r="Q117" i="19"/>
  <c r="T117" i="15"/>
  <c r="H117" i="15"/>
  <c r="L115" i="22"/>
  <c r="Q115" i="22"/>
  <c r="Q115" i="19"/>
  <c r="T115" i="15"/>
  <c r="H115" i="15"/>
  <c r="Q108" i="22"/>
  <c r="Q108" i="19"/>
  <c r="T108" i="15"/>
  <c r="H108" i="15"/>
  <c r="Q105" i="22"/>
  <c r="Q105" i="19"/>
  <c r="T105" i="15"/>
  <c r="H105" i="15"/>
  <c r="Q103" i="22"/>
  <c r="Q103" i="19"/>
  <c r="T103" i="15"/>
  <c r="H103" i="15"/>
  <c r="Q97" i="22"/>
  <c r="T97" i="15"/>
  <c r="Q97" i="19"/>
  <c r="H97" i="15"/>
  <c r="F94" i="22"/>
  <c r="Q94" i="22"/>
  <c r="Q94" i="19"/>
  <c r="T94" i="15"/>
  <c r="H94" i="15"/>
  <c r="Q84" i="22"/>
  <c r="Q84" i="19"/>
  <c r="H84" i="15"/>
  <c r="T84" i="15"/>
  <c r="Q80" i="22"/>
  <c r="Q80" i="19"/>
  <c r="T80" i="15"/>
  <c r="H80" i="15"/>
  <c r="F77" i="15"/>
  <c r="Q77" i="22"/>
  <c r="Q77" i="19"/>
  <c r="T77" i="15"/>
  <c r="H77" i="15"/>
  <c r="F69" i="22"/>
  <c r="Q69" i="19"/>
  <c r="Q69" i="22"/>
  <c r="T69" i="15"/>
  <c r="H69" i="15"/>
  <c r="Q66" i="22"/>
  <c r="T66" i="15"/>
  <c r="Q66" i="19"/>
  <c r="H66" i="15"/>
  <c r="H61" i="22"/>
  <c r="Q61" i="19"/>
  <c r="Q61" i="22"/>
  <c r="T61" i="15"/>
  <c r="H61" i="15"/>
  <c r="F56" i="22"/>
  <c r="Q56" i="19"/>
  <c r="Q56" i="22"/>
  <c r="T56" i="15"/>
  <c r="H56" i="15"/>
  <c r="Q53" i="19"/>
  <c r="Q53" i="22"/>
  <c r="T53" i="15"/>
  <c r="H53" i="15"/>
  <c r="Q49" i="19"/>
  <c r="T49" i="15"/>
  <c r="Q49" i="22"/>
  <c r="H49" i="15"/>
  <c r="O46" i="19"/>
  <c r="Q46" i="22"/>
  <c r="Q46" i="19"/>
  <c r="T46" i="15"/>
  <c r="H46" i="15"/>
  <c r="Q44" i="19"/>
  <c r="Q44" i="22"/>
  <c r="T44" i="15"/>
  <c r="H44" i="15"/>
  <c r="Q38" i="22"/>
  <c r="Q38" i="19"/>
  <c r="T38" i="15"/>
  <c r="H38" i="15"/>
  <c r="Q36" i="19"/>
  <c r="Q36" i="22"/>
  <c r="H36" i="15"/>
  <c r="T36" i="15"/>
  <c r="Q33" i="19"/>
  <c r="Q33" i="22"/>
  <c r="T33" i="15"/>
  <c r="H33" i="15"/>
  <c r="Q31" i="19"/>
  <c r="Q31" i="22"/>
  <c r="H31" i="15"/>
  <c r="T31" i="15"/>
  <c r="Q28" i="19"/>
  <c r="Q28" i="22"/>
  <c r="T28" i="15"/>
  <c r="H28" i="15"/>
  <c r="Q20" i="19"/>
  <c r="H20" i="15"/>
  <c r="T20" i="15"/>
  <c r="T16" i="15"/>
  <c r="Q16" i="19"/>
  <c r="H16" i="15"/>
  <c r="Q14" i="19"/>
  <c r="T14" i="15"/>
  <c r="H14" i="15"/>
  <c r="Q12" i="19"/>
  <c r="Q12" i="22"/>
  <c r="T12" i="15"/>
  <c r="Q9" i="22"/>
  <c r="H9" i="15"/>
  <c r="T9" i="15"/>
  <c r="U49" i="22"/>
  <c r="U117" i="15"/>
  <c r="U20" i="22"/>
  <c r="U28" i="22"/>
  <c r="U9" i="15"/>
  <c r="U69" i="15"/>
  <c r="Q26" i="22"/>
  <c r="Q26" i="19"/>
  <c r="T26" i="15"/>
  <c r="H26" i="15"/>
  <c r="Q134" i="22"/>
  <c r="Q134" i="19"/>
  <c r="T134" i="15"/>
  <c r="H134" i="15"/>
  <c r="Q136" i="22"/>
  <c r="Q136" i="19"/>
  <c r="T136" i="15"/>
  <c r="H136" i="15"/>
  <c r="Q152" i="15"/>
  <c r="Q152" i="22"/>
  <c r="Q152" i="19"/>
  <c r="T152" i="15"/>
  <c r="H152" i="15"/>
  <c r="U87" i="22"/>
  <c r="Q87" i="22"/>
  <c r="Q87" i="19"/>
  <c r="T87" i="15"/>
  <c r="H87" i="15"/>
  <c r="G49" i="22"/>
  <c r="G33" i="22"/>
  <c r="T49" i="22"/>
  <c r="G9" i="15"/>
  <c r="G56" i="15"/>
  <c r="T123" i="19"/>
  <c r="T56" i="19"/>
  <c r="P53" i="15"/>
  <c r="O49" i="15"/>
  <c r="K49" i="15"/>
  <c r="L33" i="15"/>
  <c r="J28" i="15"/>
  <c r="O20" i="15"/>
  <c r="K20" i="15"/>
  <c r="I14" i="15"/>
  <c r="N77" i="15"/>
  <c r="F66" i="15"/>
  <c r="F49" i="15"/>
  <c r="P9" i="22"/>
  <c r="K28" i="22"/>
  <c r="J46" i="22"/>
  <c r="O46" i="22"/>
  <c r="J49" i="22"/>
  <c r="N49" i="22"/>
  <c r="P20" i="19"/>
  <c r="L20" i="19"/>
  <c r="H20" i="19"/>
  <c r="Q72" i="22"/>
  <c r="Q72" i="19"/>
  <c r="T72" i="15"/>
  <c r="H72" i="15"/>
  <c r="Q131" i="22"/>
  <c r="Q131" i="19"/>
  <c r="T131" i="15"/>
  <c r="H131" i="15"/>
  <c r="Q159" i="19"/>
  <c r="G159" i="15"/>
  <c r="L159" i="15"/>
  <c r="P159" i="15"/>
  <c r="T159" i="15"/>
  <c r="H159" i="15"/>
  <c r="I159" i="15"/>
  <c r="M159" i="15"/>
  <c r="Q159" i="15"/>
  <c r="J159" i="15"/>
  <c r="N159" i="15"/>
  <c r="U159" i="15"/>
  <c r="K159" i="15"/>
  <c r="O159" i="15"/>
  <c r="F159" i="15"/>
  <c r="R159" i="15" s="1"/>
  <c r="S159" i="15" s="1"/>
  <c r="Q144" i="22"/>
  <c r="Q144" i="19"/>
  <c r="T144" i="15"/>
  <c r="H144" i="15"/>
  <c r="Q140" i="22"/>
  <c r="Q140" i="19"/>
  <c r="T140" i="15"/>
  <c r="H140" i="15"/>
  <c r="Q137" i="22"/>
  <c r="Q137" i="19"/>
  <c r="T137" i="15"/>
  <c r="H137" i="15"/>
  <c r="Q132" i="22"/>
  <c r="Q132" i="19"/>
  <c r="T132" i="15"/>
  <c r="H132" i="15"/>
  <c r="Q122" i="22"/>
  <c r="Q122" i="19"/>
  <c r="T122" i="15"/>
  <c r="H122" i="15"/>
  <c r="Q119" i="22"/>
  <c r="Q119" i="19"/>
  <c r="T119" i="15"/>
  <c r="H119" i="15"/>
  <c r="Q114" i="22"/>
  <c r="Q114" i="19"/>
  <c r="T114" i="15"/>
  <c r="H114" i="15"/>
  <c r="Q110" i="22"/>
  <c r="Q110" i="19"/>
  <c r="T110" i="15"/>
  <c r="H110" i="15"/>
  <c r="Q106" i="22"/>
  <c r="Q106" i="19"/>
  <c r="T106" i="15"/>
  <c r="H106" i="15"/>
  <c r="Q99" i="22"/>
  <c r="Q99" i="19"/>
  <c r="T99" i="15"/>
  <c r="H99" i="15"/>
  <c r="Q96" i="22"/>
  <c r="Q96" i="19"/>
  <c r="T96" i="15"/>
  <c r="H96" i="15"/>
  <c r="U92" i="19"/>
  <c r="Q92" i="22"/>
  <c r="Q92" i="19"/>
  <c r="T92" i="15"/>
  <c r="H92" i="15"/>
  <c r="Q89" i="22"/>
  <c r="Q89" i="19"/>
  <c r="T89" i="15"/>
  <c r="H89" i="15"/>
  <c r="Q85" i="22"/>
  <c r="Q85" i="19"/>
  <c r="T85" i="15"/>
  <c r="H85" i="15"/>
  <c r="Q78" i="22"/>
  <c r="Q78" i="19"/>
  <c r="T78" i="15"/>
  <c r="H78" i="15"/>
  <c r="Q74" i="22"/>
  <c r="Q74" i="19"/>
  <c r="T74" i="15"/>
  <c r="H74" i="15"/>
  <c r="Q67" i="19"/>
  <c r="Q67" i="22"/>
  <c r="T67" i="15"/>
  <c r="H67" i="15"/>
  <c r="F64" i="15"/>
  <c r="Q64" i="19"/>
  <c r="Q64" i="22"/>
  <c r="T64" i="15"/>
  <c r="H64" i="15"/>
  <c r="Q60" i="19"/>
  <c r="Q60" i="22"/>
  <c r="T60" i="15"/>
  <c r="H60" i="15"/>
  <c r="Q54" i="22"/>
  <c r="Q54" i="19"/>
  <c r="T54" i="15"/>
  <c r="H54" i="15"/>
  <c r="Q50" i="22"/>
  <c r="T50" i="15"/>
  <c r="H50" i="15"/>
  <c r="Q50" i="19"/>
  <c r="Q42" i="22"/>
  <c r="Q42" i="19"/>
  <c r="T42" i="15"/>
  <c r="H42" i="15"/>
  <c r="Q40" i="19"/>
  <c r="Q40" i="22"/>
  <c r="T40" i="15"/>
  <c r="H40" i="15"/>
  <c r="Q34" i="22"/>
  <c r="T34" i="15"/>
  <c r="H34" i="15"/>
  <c r="Q34" i="19"/>
  <c r="Q22" i="22"/>
  <c r="Q22" i="19"/>
  <c r="T22" i="15"/>
  <c r="H22" i="15"/>
  <c r="Q18" i="22"/>
  <c r="T18" i="15"/>
  <c r="H18" i="15"/>
  <c r="Q15" i="19"/>
  <c r="Q13" i="19"/>
  <c r="Q11" i="19"/>
  <c r="Q11" i="22"/>
  <c r="T11" i="15"/>
  <c r="Q7" i="19"/>
  <c r="T7" i="15"/>
  <c r="U31" i="22"/>
  <c r="U33" i="15"/>
  <c r="U61" i="22"/>
  <c r="U77" i="22"/>
  <c r="U9" i="22"/>
  <c r="G9" i="22"/>
  <c r="G46" i="22"/>
  <c r="G38" i="22"/>
  <c r="T33" i="22"/>
  <c r="G20" i="15"/>
  <c r="U46" i="19"/>
  <c r="U20" i="19"/>
  <c r="N49" i="15"/>
  <c r="J49" i="15"/>
  <c r="O28" i="15"/>
  <c r="N20" i="15"/>
  <c r="J20" i="15"/>
  <c r="N14" i="15"/>
  <c r="P9" i="15"/>
  <c r="F46" i="15"/>
  <c r="F20" i="15"/>
  <c r="F125" i="22"/>
  <c r="Q20" i="22"/>
  <c r="O28" i="22"/>
  <c r="K46" i="22"/>
  <c r="K49" i="22"/>
  <c r="O49" i="22"/>
  <c r="O20" i="19"/>
  <c r="K20" i="19"/>
  <c r="G20" i="19"/>
  <c r="Q24" i="19"/>
  <c r="Q24" i="22"/>
  <c r="T24" i="15"/>
  <c r="H24" i="15"/>
  <c r="Q88" i="22"/>
  <c r="Q88" i="19"/>
  <c r="T88" i="15"/>
  <c r="H88" i="15"/>
  <c r="Q160" i="19"/>
  <c r="T160" i="15"/>
  <c r="I160" i="15"/>
  <c r="M160" i="15"/>
  <c r="Q160" i="15"/>
  <c r="J160" i="15"/>
  <c r="N160" i="15"/>
  <c r="U160" i="15"/>
  <c r="H160" i="15"/>
  <c r="F160" i="15"/>
  <c r="R160" i="15" s="1"/>
  <c r="S160" i="15" s="1"/>
  <c r="K160" i="15"/>
  <c r="O160" i="15"/>
  <c r="G160" i="15"/>
  <c r="L160" i="15"/>
  <c r="P160" i="15"/>
  <c r="Q156" i="22"/>
  <c r="Q156" i="19"/>
  <c r="T156" i="15"/>
  <c r="J156" i="15"/>
  <c r="N156" i="15"/>
  <c r="U156" i="15"/>
  <c r="F156" i="15"/>
  <c r="R156" i="15" s="1"/>
  <c r="S156" i="15" s="1"/>
  <c r="K156" i="15"/>
  <c r="O156" i="15"/>
  <c r="H156" i="15"/>
  <c r="G156" i="15"/>
  <c r="L156" i="15"/>
  <c r="P156" i="15"/>
  <c r="I156" i="15"/>
  <c r="M156" i="15"/>
  <c r="Q156" i="15"/>
  <c r="Q151" i="22"/>
  <c r="T151" i="15"/>
  <c r="Q151" i="19"/>
  <c r="H151" i="15"/>
  <c r="Q149" i="22"/>
  <c r="Q149" i="19"/>
  <c r="T149" i="15"/>
  <c r="H149" i="15"/>
  <c r="Q147" i="22"/>
  <c r="T147" i="15"/>
  <c r="H147" i="15"/>
  <c r="Q147" i="19"/>
  <c r="Q138" i="22"/>
  <c r="Q138" i="19"/>
  <c r="T138" i="15"/>
  <c r="H138" i="15"/>
  <c r="Q130" i="22"/>
  <c r="Q130" i="19"/>
  <c r="T130" i="15"/>
  <c r="H130" i="15"/>
  <c r="Q126" i="22"/>
  <c r="Q126" i="19"/>
  <c r="T126" i="15"/>
  <c r="H126" i="15"/>
  <c r="Q124" i="22"/>
  <c r="Q124" i="19"/>
  <c r="T124" i="15"/>
  <c r="H124" i="15"/>
  <c r="F121" i="15"/>
  <c r="Q121" i="22"/>
  <c r="Q121" i="19"/>
  <c r="T121" i="15"/>
  <c r="H121" i="15"/>
  <c r="Q116" i="22"/>
  <c r="Q116" i="19"/>
  <c r="T116" i="15"/>
  <c r="H116" i="15"/>
  <c r="T113" i="15"/>
  <c r="Q113" i="22"/>
  <c r="Q113" i="19"/>
  <c r="H113" i="15"/>
  <c r="Q107" i="22"/>
  <c r="Q107" i="19"/>
  <c r="T107" i="15"/>
  <c r="H107" i="15"/>
  <c r="Q104" i="22"/>
  <c r="Q104" i="19"/>
  <c r="T104" i="15"/>
  <c r="H104" i="15"/>
  <c r="Q102" i="22"/>
  <c r="Q102" i="19"/>
  <c r="T102" i="15"/>
  <c r="H102" i="15"/>
  <c r="U95" i="22"/>
  <c r="Q95" i="22"/>
  <c r="Q95" i="19"/>
  <c r="T95" i="15"/>
  <c r="H95" i="15"/>
  <c r="Q91" i="22"/>
  <c r="Q91" i="19"/>
  <c r="T91" i="15"/>
  <c r="H91" i="15"/>
  <c r="Q82" i="22"/>
  <c r="Q82" i="19"/>
  <c r="T82" i="15"/>
  <c r="H82" i="15"/>
  <c r="Q79" i="22"/>
  <c r="Q79" i="19"/>
  <c r="H79" i="15"/>
  <c r="T79" i="15"/>
  <c r="J76" i="22"/>
  <c r="Q76" i="22"/>
  <c r="Q76" i="19"/>
  <c r="T76" i="15"/>
  <c r="H76" i="15"/>
  <c r="Q68" i="19"/>
  <c r="Q68" i="22"/>
  <c r="T68" i="15"/>
  <c r="H68" i="15"/>
  <c r="Q62" i="22"/>
  <c r="Q62" i="19"/>
  <c r="T62" i="15"/>
  <c r="H62" i="15"/>
  <c r="Q57" i="19"/>
  <c r="Q57" i="22"/>
  <c r="H57" i="15"/>
  <c r="T57" i="15"/>
  <c r="Q55" i="19"/>
  <c r="Q55" i="22"/>
  <c r="T55" i="15"/>
  <c r="H55" i="15"/>
  <c r="Q51" i="19"/>
  <c r="Q51" i="22"/>
  <c r="T51" i="15"/>
  <c r="H51" i="15"/>
  <c r="G48" i="22"/>
  <c r="Q48" i="19"/>
  <c r="Q48" i="22"/>
  <c r="T48" i="15"/>
  <c r="H48" i="15"/>
  <c r="Q45" i="19"/>
  <c r="Q45" i="22"/>
  <c r="T45" i="15"/>
  <c r="H45" i="15"/>
  <c r="Q43" i="19"/>
  <c r="Q43" i="22"/>
  <c r="T43" i="15"/>
  <c r="H43" i="15"/>
  <c r="Q37" i="19"/>
  <c r="Q37" i="22"/>
  <c r="T37" i="15"/>
  <c r="H37" i="15"/>
  <c r="Q35" i="19"/>
  <c r="Q35" i="22"/>
  <c r="T35" i="15"/>
  <c r="H35" i="15"/>
  <c r="Q32" i="19"/>
  <c r="Q32" i="22"/>
  <c r="T32" i="15"/>
  <c r="H32" i="15"/>
  <c r="Q30" i="22"/>
  <c r="Q30" i="19"/>
  <c r="T30" i="15"/>
  <c r="H30" i="15"/>
  <c r="Q25" i="19"/>
  <c r="Q25" i="22"/>
  <c r="T25" i="15"/>
  <c r="H25" i="15"/>
  <c r="Q19" i="22"/>
  <c r="T19" i="15"/>
  <c r="H19" i="15"/>
  <c r="Q15" i="22"/>
  <c r="H15" i="15"/>
  <c r="T15" i="15"/>
  <c r="Q13" i="22"/>
  <c r="H13" i="15"/>
  <c r="T13" i="15"/>
  <c r="Q10" i="19"/>
  <c r="T10" i="15"/>
  <c r="H10" i="15"/>
  <c r="U53" i="22"/>
  <c r="Q153" i="22"/>
  <c r="T153" i="15"/>
  <c r="Q153" i="19"/>
  <c r="H153" i="15"/>
  <c r="Q155" i="15"/>
  <c r="Q155" i="22"/>
  <c r="T155" i="15"/>
  <c r="Q155" i="19"/>
  <c r="H155" i="15"/>
  <c r="Q100" i="22"/>
  <c r="Q100" i="19"/>
  <c r="T100" i="15"/>
  <c r="H100" i="15"/>
  <c r="Q27" i="19"/>
  <c r="Q27" i="22"/>
  <c r="T27" i="15"/>
  <c r="H27" i="15"/>
  <c r="Q83" i="22"/>
  <c r="Q83" i="19"/>
  <c r="T83" i="15"/>
  <c r="H83" i="15"/>
  <c r="G94" i="22"/>
  <c r="G66" i="22"/>
  <c r="T66" i="22"/>
  <c r="T61" i="22"/>
  <c r="T56" i="22"/>
  <c r="T46" i="22"/>
  <c r="T14" i="22"/>
  <c r="U49" i="19"/>
  <c r="T46" i="19"/>
  <c r="U28" i="19"/>
  <c r="T20" i="19"/>
  <c r="U14" i="19"/>
  <c r="K69" i="15"/>
  <c r="M49" i="15"/>
  <c r="I49" i="15"/>
  <c r="N28" i="15"/>
  <c r="M20" i="15"/>
  <c r="I20" i="15"/>
  <c r="M14" i="15"/>
  <c r="L9" i="15"/>
  <c r="G20" i="22"/>
  <c r="F49" i="22"/>
  <c r="F20" i="22"/>
  <c r="H9" i="22"/>
  <c r="Q14" i="22"/>
  <c r="M46" i="22"/>
  <c r="H49" i="22"/>
  <c r="L49" i="22"/>
  <c r="P49" i="22"/>
  <c r="N20" i="19"/>
  <c r="J20" i="19"/>
  <c r="L14" i="19"/>
  <c r="T158" i="15"/>
  <c r="Q158" i="19"/>
  <c r="H158" i="15"/>
  <c r="U158" i="15"/>
  <c r="F158" i="15"/>
  <c r="R158" i="15" s="1"/>
  <c r="S158" i="15" s="1"/>
  <c r="G158" i="15"/>
  <c r="Q158" i="15"/>
  <c r="O158" i="15"/>
  <c r="M158" i="15"/>
  <c r="K158" i="15"/>
  <c r="I158" i="15"/>
  <c r="N158" i="15"/>
  <c r="P158" i="15"/>
  <c r="J158" i="15"/>
  <c r="L158" i="15"/>
  <c r="Q142" i="22"/>
  <c r="T142" i="15"/>
  <c r="H142" i="15"/>
  <c r="Q142" i="19"/>
  <c r="Q145" i="22"/>
  <c r="Q145" i="19"/>
  <c r="T145" i="15"/>
  <c r="H145" i="15"/>
  <c r="Q141" i="22"/>
  <c r="Q141" i="19"/>
  <c r="T141" i="15"/>
  <c r="H141" i="15"/>
  <c r="Q139" i="22"/>
  <c r="Q139" i="19"/>
  <c r="T139" i="15"/>
  <c r="H139" i="15"/>
  <c r="Q135" i="22"/>
  <c r="Q135" i="19"/>
  <c r="T135" i="15"/>
  <c r="H135" i="15"/>
  <c r="T129" i="15"/>
  <c r="Q129" i="19"/>
  <c r="Q129" i="22"/>
  <c r="H129" i="15"/>
  <c r="Q120" i="22"/>
  <c r="Q120" i="19"/>
  <c r="T120" i="15"/>
  <c r="H120" i="15"/>
  <c r="Q118" i="22"/>
  <c r="Q118" i="19"/>
  <c r="T118" i="15"/>
  <c r="H118" i="15"/>
  <c r="Q112" i="22"/>
  <c r="Q112" i="19"/>
  <c r="T112" i="15"/>
  <c r="H112" i="15"/>
  <c r="I109" i="22"/>
  <c r="Q109" i="22"/>
  <c r="Q109" i="19"/>
  <c r="T109" i="15"/>
  <c r="H109" i="15"/>
  <c r="U101" i="19"/>
  <c r="Q101" i="22"/>
  <c r="Q101" i="19"/>
  <c r="T101" i="15"/>
  <c r="H101" i="15"/>
  <c r="Q98" i="22"/>
  <c r="Q98" i="19"/>
  <c r="T98" i="15"/>
  <c r="H98" i="15"/>
  <c r="Q93" i="22"/>
  <c r="Q93" i="19"/>
  <c r="T93" i="15"/>
  <c r="H93" i="15"/>
  <c r="Q90" i="22"/>
  <c r="Q90" i="19"/>
  <c r="T90" i="15"/>
  <c r="H90" i="15"/>
  <c r="Q86" i="22"/>
  <c r="Q86" i="19"/>
  <c r="T86" i="15"/>
  <c r="H86" i="15"/>
  <c r="Q81" i="22"/>
  <c r="T81" i="15"/>
  <c r="Q81" i="19"/>
  <c r="H81" i="15"/>
  <c r="Q75" i="22"/>
  <c r="Q75" i="19"/>
  <c r="T75" i="15"/>
  <c r="H75" i="15"/>
  <c r="Q73" i="22"/>
  <c r="Q73" i="19"/>
  <c r="T73" i="15"/>
  <c r="H73" i="15"/>
  <c r="Q65" i="19"/>
  <c r="T65" i="15"/>
  <c r="Q65" i="22"/>
  <c r="H65" i="15"/>
  <c r="Q63" i="19"/>
  <c r="Q63" i="22"/>
  <c r="H63" i="15"/>
  <c r="T63" i="15"/>
  <c r="Q58" i="22"/>
  <c r="Q58" i="19"/>
  <c r="T58" i="15"/>
  <c r="H58" i="15"/>
  <c r="Q52" i="19"/>
  <c r="Q52" i="22"/>
  <c r="H52" i="15"/>
  <c r="T52" i="15"/>
  <c r="U47" i="22"/>
  <c r="Q47" i="19"/>
  <c r="Q47" i="22"/>
  <c r="T47" i="15"/>
  <c r="H47" i="15"/>
  <c r="Q41" i="19"/>
  <c r="Q41" i="22"/>
  <c r="H41" i="15"/>
  <c r="T41" i="15"/>
  <c r="O39" i="22"/>
  <c r="Q39" i="19"/>
  <c r="Q39" i="22"/>
  <c r="T39" i="15"/>
  <c r="H39" i="15"/>
  <c r="U23" i="22"/>
  <c r="Q23" i="19"/>
  <c r="Q23" i="22"/>
  <c r="T23" i="15"/>
  <c r="H23" i="15"/>
  <c r="O21" i="19"/>
  <c r="Q21" i="19"/>
  <c r="Q21" i="22"/>
  <c r="T21" i="15"/>
  <c r="Q17" i="19"/>
  <c r="H17" i="15"/>
  <c r="T17" i="15"/>
  <c r="Q9" i="19"/>
  <c r="Q8" i="22"/>
  <c r="H8" i="15"/>
  <c r="T8" i="15"/>
  <c r="F56" i="15"/>
  <c r="I56" i="15"/>
  <c r="F39" i="15"/>
  <c r="F23" i="15"/>
  <c r="F39" i="22"/>
  <c r="R39" i="22" s="1"/>
  <c r="S39" i="22" s="1"/>
  <c r="I39" i="22"/>
  <c r="M39" i="22"/>
  <c r="M47" i="22"/>
  <c r="J53" i="22"/>
  <c r="N66" i="22"/>
  <c r="G94" i="19"/>
  <c r="H17" i="19"/>
  <c r="U131" i="15"/>
  <c r="Q144" i="15"/>
  <c r="Q140" i="15"/>
  <c r="L137" i="15"/>
  <c r="Q122" i="15"/>
  <c r="U119" i="19"/>
  <c r="Q110" i="15"/>
  <c r="Q106" i="15"/>
  <c r="Q99" i="15"/>
  <c r="Q96" i="15"/>
  <c r="Q89" i="15"/>
  <c r="Q85" i="15"/>
  <c r="Q74" i="15"/>
  <c r="Q49" i="15"/>
  <c r="O36" i="15"/>
  <c r="Q33" i="15"/>
  <c r="N31" i="15"/>
  <c r="Q28" i="15"/>
  <c r="O16" i="15"/>
  <c r="Q14" i="15"/>
  <c r="G17" i="22"/>
  <c r="F66" i="22"/>
  <c r="F53" i="22"/>
  <c r="R53" i="22" s="1"/>
  <c r="S53" i="22" s="1"/>
  <c r="J39" i="22"/>
  <c r="N39" i="22"/>
  <c r="N53" i="22"/>
  <c r="L61" i="22"/>
  <c r="G56" i="19"/>
  <c r="Q88" i="15"/>
  <c r="Q151" i="15"/>
  <c r="Q149" i="15"/>
  <c r="Q147" i="15"/>
  <c r="Q126" i="15"/>
  <c r="T124" i="22"/>
  <c r="Q116" i="15"/>
  <c r="Q107" i="15"/>
  <c r="Q62" i="15"/>
  <c r="M57" i="22"/>
  <c r="Q51" i="15"/>
  <c r="Q50" i="15"/>
  <c r="Q42" i="15"/>
  <c r="G40" i="15"/>
  <c r="Q34" i="15"/>
  <c r="Q18" i="15"/>
  <c r="G7" i="19"/>
  <c r="Q111" i="15"/>
  <c r="Q29" i="15"/>
  <c r="Q154" i="15"/>
  <c r="Q150" i="15"/>
  <c r="Q148" i="15"/>
  <c r="Q143" i="15"/>
  <c r="Q133" i="15"/>
  <c r="Q127" i="15"/>
  <c r="U125" i="22"/>
  <c r="Q123" i="15"/>
  <c r="Q117" i="15"/>
  <c r="Q105" i="15"/>
  <c r="O103" i="22"/>
  <c r="Q97" i="15"/>
  <c r="Q94" i="15"/>
  <c r="Q84" i="15"/>
  <c r="Q80" i="15"/>
  <c r="Q77" i="15"/>
  <c r="Q69" i="15"/>
  <c r="Q56" i="15"/>
  <c r="T41" i="22"/>
  <c r="U66" i="22"/>
  <c r="U94" i="22"/>
  <c r="U17" i="22"/>
  <c r="U39" i="15"/>
  <c r="U47" i="15"/>
  <c r="U103" i="22"/>
  <c r="U21" i="15"/>
  <c r="U117" i="22"/>
  <c r="U56" i="15"/>
  <c r="U108" i="15"/>
  <c r="U69" i="22"/>
  <c r="Q153" i="15"/>
  <c r="U100" i="22"/>
  <c r="Q27" i="15"/>
  <c r="Q83" i="15"/>
  <c r="G103" i="22"/>
  <c r="G53" i="22"/>
  <c r="G47" i="22"/>
  <c r="T97" i="22"/>
  <c r="T77" i="22"/>
  <c r="T47" i="22"/>
  <c r="T108" i="19"/>
  <c r="U97" i="19"/>
  <c r="U77" i="19"/>
  <c r="U39" i="19"/>
  <c r="T29" i="19"/>
  <c r="U21" i="19"/>
  <c r="P123" i="15"/>
  <c r="N66" i="15"/>
  <c r="L53" i="15"/>
  <c r="U41" i="15"/>
  <c r="U39" i="22"/>
  <c r="U123" i="15"/>
  <c r="U21" i="22"/>
  <c r="U56" i="22"/>
  <c r="U108" i="22"/>
  <c r="G39" i="22"/>
  <c r="T117" i="22"/>
  <c r="T103" i="22"/>
  <c r="T69" i="22"/>
  <c r="T39" i="22"/>
  <c r="T17" i="22"/>
  <c r="G125" i="15"/>
  <c r="G103" i="15"/>
  <c r="G66" i="15"/>
  <c r="G53" i="15"/>
  <c r="G17" i="15"/>
  <c r="U117" i="19"/>
  <c r="T61" i="19"/>
  <c r="T53" i="19"/>
  <c r="T39" i="19"/>
  <c r="T17" i="19"/>
  <c r="L123" i="15"/>
  <c r="L77" i="15"/>
  <c r="J66" i="15"/>
  <c r="F117" i="15"/>
  <c r="F108" i="15"/>
  <c r="R108" i="15" s="1"/>
  <c r="F94" i="15"/>
  <c r="K56" i="15"/>
  <c r="J56" i="15"/>
  <c r="U41" i="22"/>
  <c r="U123" i="22"/>
  <c r="U61" i="15"/>
  <c r="U97" i="15"/>
  <c r="U53" i="15"/>
  <c r="U77" i="15"/>
  <c r="U125" i="15"/>
  <c r="Q26" i="15"/>
  <c r="Q134" i="15"/>
  <c r="G61" i="22"/>
  <c r="T125" i="22"/>
  <c r="T94" i="22"/>
  <c r="T53" i="22"/>
  <c r="G123" i="15"/>
  <c r="G94" i="15"/>
  <c r="T117" i="19"/>
  <c r="U94" i="19"/>
  <c r="U56" i="19"/>
  <c r="L69" i="15"/>
  <c r="P17" i="15"/>
  <c r="F97" i="15"/>
  <c r="M56" i="15"/>
  <c r="F17" i="15"/>
  <c r="G117" i="22"/>
  <c r="F103" i="22"/>
  <c r="F71" i="22"/>
  <c r="K39" i="22"/>
  <c r="P61" i="22"/>
  <c r="Q145" i="15"/>
  <c r="Q141" i="15"/>
  <c r="U139" i="22"/>
  <c r="Q135" i="15"/>
  <c r="Q118" i="15"/>
  <c r="Q112" i="15"/>
  <c r="Q93" i="15"/>
  <c r="Q90" i="15"/>
  <c r="Q86" i="15"/>
  <c r="F75" i="15"/>
  <c r="Q73" i="15"/>
  <c r="Q63" i="15"/>
  <c r="O58" i="22"/>
  <c r="H51" i="19"/>
  <c r="Q45" i="15"/>
  <c r="Q43" i="15"/>
  <c r="Q37" i="15"/>
  <c r="Q32" i="15"/>
  <c r="Q30" i="15"/>
  <c r="Q19" i="15"/>
  <c r="K13" i="15"/>
  <c r="U10" i="19"/>
  <c r="G143" i="19"/>
  <c r="I73" i="22"/>
  <c r="P97" i="22"/>
  <c r="N140" i="22"/>
  <c r="T107" i="22"/>
  <c r="T23" i="22"/>
  <c r="G109" i="15"/>
  <c r="P74" i="15"/>
  <c r="M109" i="22"/>
  <c r="T74" i="22"/>
  <c r="U106" i="22"/>
  <c r="U107" i="15"/>
  <c r="U124" i="15"/>
  <c r="G92" i="22"/>
  <c r="G58" i="22"/>
  <c r="G44" i="22"/>
  <c r="G31" i="22"/>
  <c r="T115" i="22"/>
  <c r="T111" i="22"/>
  <c r="T92" i="22"/>
  <c r="T58" i="22"/>
  <c r="T28" i="22"/>
  <c r="G32" i="15"/>
  <c r="G14" i="15"/>
  <c r="I139" i="15"/>
  <c r="T127" i="19"/>
  <c r="U103" i="19"/>
  <c r="T28" i="19"/>
  <c r="O7" i="15"/>
  <c r="K7" i="15"/>
  <c r="N106" i="15"/>
  <c r="K57" i="15"/>
  <c r="M32" i="15"/>
  <c r="I32" i="15"/>
  <c r="M28" i="15"/>
  <c r="I28" i="15"/>
  <c r="N19" i="15"/>
  <c r="P14" i="15"/>
  <c r="L14" i="15"/>
  <c r="L10" i="15"/>
  <c r="G7" i="22"/>
  <c r="F28" i="22"/>
  <c r="F14" i="22"/>
  <c r="H18" i="22"/>
  <c r="K19" i="22"/>
  <c r="I28" i="22"/>
  <c r="K103" i="22"/>
  <c r="P115" i="22"/>
  <c r="P7" i="19"/>
  <c r="L7" i="19"/>
  <c r="H7" i="19"/>
  <c r="U64" i="22"/>
  <c r="G13" i="22"/>
  <c r="U74" i="22"/>
  <c r="U105" i="22"/>
  <c r="U71" i="22"/>
  <c r="U95" i="15"/>
  <c r="U115" i="15"/>
  <c r="U101" i="15"/>
  <c r="G141" i="19"/>
  <c r="G101" i="22"/>
  <c r="T141" i="22"/>
  <c r="I143" i="15"/>
  <c r="G23" i="15"/>
  <c r="T119" i="19"/>
  <c r="U115" i="19"/>
  <c r="U75" i="19"/>
  <c r="U64" i="19"/>
  <c r="U7" i="19"/>
  <c r="N7" i="15"/>
  <c r="J7" i="15"/>
  <c r="P57" i="15"/>
  <c r="P32" i="15"/>
  <c r="L32" i="15"/>
  <c r="P28" i="15"/>
  <c r="L28" i="15"/>
  <c r="I19" i="15"/>
  <c r="O14" i="15"/>
  <c r="K14" i="15"/>
  <c r="F28" i="15"/>
  <c r="R28" i="15" s="1"/>
  <c r="S28" i="15" s="1"/>
  <c r="F14" i="15"/>
  <c r="G28" i="22"/>
  <c r="G14" i="22"/>
  <c r="G95" i="22"/>
  <c r="F143" i="22"/>
  <c r="R143" i="22" s="1"/>
  <c r="H14" i="22"/>
  <c r="M18" i="22"/>
  <c r="N28" i="22"/>
  <c r="I105" i="22"/>
  <c r="P14" i="19"/>
  <c r="O7" i="19"/>
  <c r="K7" i="19"/>
  <c r="U29" i="15"/>
  <c r="U121" i="15"/>
  <c r="U107" i="22"/>
  <c r="U115" i="22"/>
  <c r="U143" i="15"/>
  <c r="U44" i="15"/>
  <c r="U76" i="15"/>
  <c r="U124" i="22"/>
  <c r="U13" i="15"/>
  <c r="G115" i="22"/>
  <c r="G106" i="22"/>
  <c r="G76" i="22"/>
  <c r="T144" i="22"/>
  <c r="T119" i="22"/>
  <c r="T106" i="22"/>
  <c r="T64" i="22"/>
  <c r="T44" i="22"/>
  <c r="G119" i="15"/>
  <c r="J141" i="15"/>
  <c r="G74" i="15"/>
  <c r="U143" i="19"/>
  <c r="U141" i="19"/>
  <c r="U121" i="19"/>
  <c r="T115" i="19"/>
  <c r="U107" i="19"/>
  <c r="T64" i="19"/>
  <c r="U31" i="19"/>
  <c r="M106" i="15"/>
  <c r="M29" i="15"/>
  <c r="F143" i="15"/>
  <c r="R143" i="15" s="1"/>
  <c r="F127" i="15"/>
  <c r="F115" i="15"/>
  <c r="F109" i="15"/>
  <c r="F107" i="15"/>
  <c r="J74" i="15"/>
  <c r="I74" i="15"/>
  <c r="M44" i="15"/>
  <c r="G64" i="22"/>
  <c r="G29" i="22"/>
  <c r="G109" i="22"/>
  <c r="F121" i="22"/>
  <c r="R121" i="22" s="1"/>
  <c r="F111" i="22"/>
  <c r="P64" i="22"/>
  <c r="O64" i="22"/>
  <c r="L105" i="22"/>
  <c r="N109" i="22"/>
  <c r="J112" i="22"/>
  <c r="G119" i="19"/>
  <c r="Q132" i="15"/>
  <c r="U119" i="15"/>
  <c r="U127" i="15"/>
  <c r="U133" i="15"/>
  <c r="U44" i="22"/>
  <c r="U76" i="22"/>
  <c r="U109" i="15"/>
  <c r="U141" i="15"/>
  <c r="G143" i="15"/>
  <c r="G23" i="22"/>
  <c r="T143" i="22"/>
  <c r="T127" i="22"/>
  <c r="T109" i="22"/>
  <c r="T105" i="22"/>
  <c r="T101" i="22"/>
  <c r="T76" i="22"/>
  <c r="T143" i="19"/>
  <c r="T141" i="19"/>
  <c r="T121" i="19"/>
  <c r="U109" i="19"/>
  <c r="T105" i="19"/>
  <c r="U36" i="19"/>
  <c r="K133" i="15"/>
  <c r="N40" i="15"/>
  <c r="L29" i="15"/>
  <c r="M107" i="15"/>
  <c r="F74" i="15"/>
  <c r="L74" i="15"/>
  <c r="G141" i="22"/>
  <c r="F141" i="22"/>
  <c r="R141" i="22" s="1"/>
  <c r="F127" i="22"/>
  <c r="F119" i="22"/>
  <c r="F109" i="22"/>
  <c r="F74" i="22"/>
  <c r="J13" i="22"/>
  <c r="P23" i="22"/>
  <c r="K106" i="22"/>
  <c r="H109" i="22"/>
  <c r="P109" i="22"/>
  <c r="L109" i="22"/>
  <c r="H115" i="22"/>
  <c r="O127" i="19"/>
  <c r="U10" i="22"/>
  <c r="U29" i="22"/>
  <c r="U121" i="22"/>
  <c r="U111" i="15"/>
  <c r="U143" i="22"/>
  <c r="U16" i="22"/>
  <c r="U74" i="15"/>
  <c r="U106" i="15"/>
  <c r="U105" i="15"/>
  <c r="U71" i="15"/>
  <c r="U111" i="22"/>
  <c r="U119" i="22"/>
  <c r="U127" i="22"/>
  <c r="U133" i="22"/>
  <c r="U36" i="22"/>
  <c r="U64" i="15"/>
  <c r="U144" i="15"/>
  <c r="U109" i="22"/>
  <c r="U141" i="22"/>
  <c r="G111" i="22"/>
  <c r="T133" i="22"/>
  <c r="T121" i="22"/>
  <c r="T71" i="22"/>
  <c r="T36" i="22"/>
  <c r="T13" i="22"/>
  <c r="G16" i="15"/>
  <c r="I142" i="15"/>
  <c r="U127" i="19"/>
  <c r="T109" i="19"/>
  <c r="U74" i="19"/>
  <c r="U16" i="19"/>
  <c r="F141" i="15"/>
  <c r="R141" i="15" s="1"/>
  <c r="I107" i="15"/>
  <c r="N74" i="15"/>
  <c r="G74" i="22"/>
  <c r="L106" i="22"/>
  <c r="H74" i="19"/>
  <c r="P119" i="19"/>
  <c r="I127" i="19"/>
  <c r="I136" i="22"/>
  <c r="Q136" i="15"/>
  <c r="U136" i="15"/>
  <c r="N99" i="15"/>
  <c r="Q100" i="15"/>
  <c r="Q40" i="15"/>
  <c r="F40" i="22"/>
  <c r="K40" i="15"/>
  <c r="O40" i="15"/>
  <c r="T40" i="19"/>
  <c r="F40" i="15"/>
  <c r="L40" i="15"/>
  <c r="P40" i="15"/>
  <c r="U40" i="19"/>
  <c r="I40" i="15"/>
  <c r="M40" i="15"/>
  <c r="Q36" i="15"/>
  <c r="L36" i="15"/>
  <c r="P36" i="15"/>
  <c r="F36" i="19"/>
  <c r="F36" i="22"/>
  <c r="I36" i="15"/>
  <c r="M36" i="15"/>
  <c r="F36" i="15"/>
  <c r="J36" i="15"/>
  <c r="N36" i="15"/>
  <c r="Q31" i="15"/>
  <c r="F31" i="15"/>
  <c r="K31" i="15"/>
  <c r="O31" i="15"/>
  <c r="L31" i="15"/>
  <c r="P31" i="15"/>
  <c r="I31" i="15"/>
  <c r="M31" i="15"/>
  <c r="Q23" i="15"/>
  <c r="O23" i="22"/>
  <c r="K23" i="22"/>
  <c r="N23" i="22"/>
  <c r="J23" i="22"/>
  <c r="T23" i="19"/>
  <c r="M23" i="22"/>
  <c r="I23" i="22"/>
  <c r="Q16" i="15"/>
  <c r="F16" i="22"/>
  <c r="F16" i="15"/>
  <c r="L16" i="15"/>
  <c r="P16" i="15"/>
  <c r="I16" i="15"/>
  <c r="M16" i="15"/>
  <c r="T16" i="19"/>
  <c r="J16" i="15"/>
  <c r="N16" i="15"/>
  <c r="F13" i="19"/>
  <c r="Q13" i="15"/>
  <c r="M13" i="22"/>
  <c r="I13" i="22"/>
  <c r="L13" i="15"/>
  <c r="P13" i="15"/>
  <c r="T13" i="19"/>
  <c r="P13" i="22"/>
  <c r="L13" i="22"/>
  <c r="H13" i="22"/>
  <c r="I13" i="15"/>
  <c r="M13" i="15"/>
  <c r="U13" i="19"/>
  <c r="G13" i="15"/>
  <c r="O13" i="22"/>
  <c r="K13" i="22"/>
  <c r="F13" i="22"/>
  <c r="F13" i="15"/>
  <c r="J13" i="15"/>
  <c r="N13" i="15"/>
  <c r="Q10" i="15"/>
  <c r="P10" i="19"/>
  <c r="F10" i="22"/>
  <c r="I10" i="15"/>
  <c r="M10" i="15"/>
  <c r="F10" i="15"/>
  <c r="J10" i="15"/>
  <c r="N10" i="15"/>
  <c r="H10" i="19"/>
  <c r="K10" i="15"/>
  <c r="O10" i="15"/>
  <c r="U23" i="15"/>
  <c r="U83" i="15"/>
  <c r="U16" i="15"/>
  <c r="U40" i="15"/>
  <c r="U136" i="22"/>
  <c r="T16" i="22"/>
  <c r="T10" i="22"/>
  <c r="G31" i="15"/>
  <c r="G139" i="15"/>
  <c r="G142" i="15"/>
  <c r="T36" i="19"/>
  <c r="T31" i="19"/>
  <c r="U23" i="19"/>
  <c r="T10" i="19"/>
  <c r="J40" i="15"/>
  <c r="K16" i="15"/>
  <c r="O13" i="15"/>
  <c r="F31" i="22"/>
  <c r="R31" i="22" s="1"/>
  <c r="F23" i="22"/>
  <c r="N13" i="22"/>
  <c r="Q72" i="15"/>
  <c r="J72" i="15"/>
  <c r="N72" i="15"/>
  <c r="T130" i="22"/>
  <c r="Q131" i="15"/>
  <c r="F131" i="22"/>
  <c r="Q139" i="15"/>
  <c r="T139" i="19"/>
  <c r="U139" i="19"/>
  <c r="F139" i="15"/>
  <c r="R139" i="15" s="1"/>
  <c r="Q138" i="15"/>
  <c r="Q137" i="15"/>
  <c r="P137" i="15"/>
  <c r="L137" i="22"/>
  <c r="Q125" i="15"/>
  <c r="F125" i="15"/>
  <c r="T125" i="19"/>
  <c r="U125" i="19"/>
  <c r="Q120" i="15"/>
  <c r="O120" i="22"/>
  <c r="F120" i="15"/>
  <c r="Q114" i="15"/>
  <c r="Q108" i="15"/>
  <c r="F108" i="22"/>
  <c r="L108" i="19"/>
  <c r="M108" i="19"/>
  <c r="Q103" i="15"/>
  <c r="N103" i="22"/>
  <c r="J103" i="22"/>
  <c r="M103" i="22"/>
  <c r="I103" i="22"/>
  <c r="T103" i="19"/>
  <c r="P103" i="22"/>
  <c r="L103" i="22"/>
  <c r="H103" i="22"/>
  <c r="F103" i="15"/>
  <c r="Q98" i="15"/>
  <c r="O98" i="22"/>
  <c r="T98" i="19"/>
  <c r="K98" i="22"/>
  <c r="Q92" i="15"/>
  <c r="F92" i="15"/>
  <c r="Q82" i="15"/>
  <c r="Q75" i="15"/>
  <c r="F75" i="22"/>
  <c r="T75" i="19"/>
  <c r="Q61" i="15"/>
  <c r="O61" i="22"/>
  <c r="K61" i="22"/>
  <c r="F61" i="22"/>
  <c r="U61" i="19"/>
  <c r="N61" i="22"/>
  <c r="J61" i="22"/>
  <c r="M61" i="22"/>
  <c r="I61" i="22"/>
  <c r="F61" i="15"/>
  <c r="Q58" i="15"/>
  <c r="N58" i="22"/>
  <c r="J58" i="22"/>
  <c r="U58" i="19"/>
  <c r="M58" i="22"/>
  <c r="I58" i="22"/>
  <c r="P58" i="22"/>
  <c r="L58" i="22"/>
  <c r="H58" i="22"/>
  <c r="F58" i="15"/>
  <c r="Q57" i="15"/>
  <c r="K57" i="22"/>
  <c r="I57" i="15"/>
  <c r="M57" i="15"/>
  <c r="O57" i="22"/>
  <c r="J57" i="22"/>
  <c r="F57" i="15"/>
  <c r="J57" i="15"/>
  <c r="N57" i="15"/>
  <c r="T57" i="19"/>
  <c r="N57" i="22"/>
  <c r="I57" i="22"/>
  <c r="F57" i="22"/>
  <c r="Q48" i="15"/>
  <c r="F48" i="22"/>
  <c r="F48" i="15"/>
  <c r="T48" i="19"/>
  <c r="Q41" i="15"/>
  <c r="P41" i="15"/>
  <c r="U86" i="19"/>
  <c r="Q87" i="15"/>
  <c r="H23" i="22"/>
  <c r="L10" i="19"/>
  <c r="U10" i="15"/>
  <c r="U31" i="15"/>
  <c r="U87" i="15"/>
  <c r="U36" i="15"/>
  <c r="U100" i="15"/>
  <c r="U13" i="22"/>
  <c r="T40" i="22"/>
  <c r="T31" i="22"/>
  <c r="G76" i="15"/>
  <c r="G36" i="15"/>
  <c r="G10" i="15"/>
  <c r="K36" i="15"/>
  <c r="J31" i="15"/>
  <c r="P10" i="15"/>
  <c r="L23" i="22"/>
  <c r="J23" i="19"/>
  <c r="O75" i="22"/>
  <c r="O119" i="19"/>
  <c r="F24" i="19"/>
  <c r="Q24" i="15"/>
  <c r="Q130" i="15"/>
  <c r="Q113" i="15"/>
  <c r="Q104" i="15"/>
  <c r="Q91" i="15"/>
  <c r="Q81" i="15"/>
  <c r="O78" i="22"/>
  <c r="Q79" i="15"/>
  <c r="O77" i="15"/>
  <c r="Q78" i="15"/>
  <c r="Q68" i="15"/>
  <c r="K67" i="15"/>
  <c r="Q67" i="15"/>
  <c r="L66" i="22"/>
  <c r="Q66" i="15"/>
  <c r="Q65" i="15"/>
  <c r="Q60" i="15"/>
  <c r="U55" i="19"/>
  <c r="Q55" i="15"/>
  <c r="Q54" i="15"/>
  <c r="F53" i="19"/>
  <c r="Q53" i="15"/>
  <c r="F52" i="15"/>
  <c r="Q52" i="15"/>
  <c r="I47" i="19"/>
  <c r="Q47" i="15"/>
  <c r="Q21" i="15"/>
  <c r="F7" i="19"/>
  <c r="Q7" i="15"/>
  <c r="G98" i="15"/>
  <c r="G115" i="15"/>
  <c r="G140" i="22"/>
  <c r="I31" i="22"/>
  <c r="H41" i="22"/>
  <c r="I75" i="22"/>
  <c r="L125" i="22"/>
  <c r="Q142" i="15"/>
  <c r="H128" i="19"/>
  <c r="Q129" i="15"/>
  <c r="I94" i="19"/>
  <c r="Q102" i="15"/>
  <c r="Q46" i="15"/>
  <c r="F39" i="19"/>
  <c r="Q39" i="15"/>
  <c r="F20" i="19"/>
  <c r="Q20" i="15"/>
  <c r="F12" i="22"/>
  <c r="Q12" i="15"/>
  <c r="I138" i="15"/>
  <c r="G131" i="15"/>
  <c r="J115" i="15"/>
  <c r="G16" i="22"/>
  <c r="G10" i="22"/>
  <c r="J31" i="22"/>
  <c r="N73" i="22"/>
  <c r="K108" i="22"/>
  <c r="L128" i="22"/>
  <c r="I79" i="19"/>
  <c r="I119" i="19"/>
  <c r="Q71" i="15"/>
  <c r="G123" i="19"/>
  <c r="Q124" i="15"/>
  <c r="K120" i="22"/>
  <c r="Q121" i="15"/>
  <c r="K118" i="15"/>
  <c r="Q119" i="15"/>
  <c r="Q115" i="15"/>
  <c r="Q109" i="15"/>
  <c r="Q101" i="15"/>
  <c r="H94" i="19"/>
  <c r="Q95" i="15"/>
  <c r="Q76" i="15"/>
  <c r="Q64" i="15"/>
  <c r="K44" i="15"/>
  <c r="Q44" i="15"/>
  <c r="Q38" i="15"/>
  <c r="F35" i="15"/>
  <c r="Q35" i="15"/>
  <c r="Q25" i="15"/>
  <c r="F22" i="19"/>
  <c r="Q22" i="15"/>
  <c r="F17" i="19"/>
  <c r="Q17" i="15"/>
  <c r="F15" i="19"/>
  <c r="Q15" i="15"/>
  <c r="Q11" i="15"/>
  <c r="F9" i="19"/>
  <c r="Q9" i="15"/>
  <c r="Q8" i="15"/>
  <c r="G30" i="22"/>
  <c r="G129" i="15"/>
  <c r="G122" i="22"/>
  <c r="G69" i="22"/>
  <c r="O115" i="15"/>
  <c r="I129" i="15"/>
  <c r="I121" i="15"/>
  <c r="K82" i="15"/>
  <c r="N115" i="15"/>
  <c r="L71" i="15"/>
  <c r="M115" i="15"/>
  <c r="L115" i="15"/>
  <c r="U136" i="19"/>
  <c r="U100" i="19"/>
  <c r="U83" i="19"/>
  <c r="M121" i="15"/>
  <c r="L104" i="15"/>
  <c r="P83" i="15"/>
  <c r="L83" i="15"/>
  <c r="P71" i="15"/>
  <c r="L76" i="15"/>
  <c r="P142" i="15"/>
  <c r="L142" i="15"/>
  <c r="F100" i="15"/>
  <c r="R100" i="15" s="1"/>
  <c r="F83" i="22"/>
  <c r="I56" i="22"/>
  <c r="K73" i="22"/>
  <c r="O73" i="22"/>
  <c r="H75" i="22"/>
  <c r="L75" i="22"/>
  <c r="P75" i="22"/>
  <c r="H100" i="22"/>
  <c r="L100" i="22"/>
  <c r="P100" i="22"/>
  <c r="K119" i="19"/>
  <c r="P116" i="19"/>
  <c r="K100" i="19"/>
  <c r="F100" i="19"/>
  <c r="O94" i="19"/>
  <c r="K94" i="19"/>
  <c r="P97" i="19"/>
  <c r="F91" i="19"/>
  <c r="G100" i="22"/>
  <c r="G87" i="22"/>
  <c r="T136" i="22"/>
  <c r="T87" i="22"/>
  <c r="G83" i="15"/>
  <c r="T100" i="19"/>
  <c r="T83" i="19"/>
  <c r="P121" i="15"/>
  <c r="L121" i="15"/>
  <c r="K104" i="15"/>
  <c r="O83" i="15"/>
  <c r="K83" i="15"/>
  <c r="O142" i="15"/>
  <c r="K142" i="15"/>
  <c r="P87" i="15"/>
  <c r="N87" i="15"/>
  <c r="L87" i="15"/>
  <c r="J87" i="15"/>
  <c r="G127" i="22"/>
  <c r="H73" i="22"/>
  <c r="L73" i="22"/>
  <c r="P73" i="22"/>
  <c r="M75" i="22"/>
  <c r="I100" i="22"/>
  <c r="M100" i="22"/>
  <c r="K116" i="19"/>
  <c r="G100" i="19"/>
  <c r="I158" i="19"/>
  <c r="U158" i="19"/>
  <c r="M158" i="19"/>
  <c r="F158" i="19"/>
  <c r="R158" i="19" s="1"/>
  <c r="G158" i="19"/>
  <c r="T158" i="19"/>
  <c r="N158" i="19"/>
  <c r="H158" i="19"/>
  <c r="J158" i="19"/>
  <c r="P158" i="19"/>
  <c r="K158" i="19"/>
  <c r="L158" i="19"/>
  <c r="O158" i="19"/>
  <c r="F160" i="19"/>
  <c r="U160" i="19"/>
  <c r="G160" i="19"/>
  <c r="I160" i="19"/>
  <c r="T160" i="19"/>
  <c r="N160" i="19"/>
  <c r="P160" i="19"/>
  <c r="J160" i="19"/>
  <c r="K160" i="19"/>
  <c r="M160" i="19"/>
  <c r="L160" i="19"/>
  <c r="O160" i="19"/>
  <c r="H160" i="19"/>
  <c r="F159" i="19"/>
  <c r="U159" i="19"/>
  <c r="G159" i="19"/>
  <c r="I159" i="19"/>
  <c r="T159" i="19"/>
  <c r="M159" i="19"/>
  <c r="L159" i="19"/>
  <c r="N159" i="19"/>
  <c r="H159" i="19"/>
  <c r="J159" i="19"/>
  <c r="K159" i="19"/>
  <c r="O159" i="19"/>
  <c r="P159" i="19"/>
  <c r="J134" i="15"/>
  <c r="J121" i="19"/>
  <c r="F72" i="22"/>
  <c r="T100" i="22"/>
  <c r="U87" i="19"/>
  <c r="O121" i="15"/>
  <c r="K121" i="15"/>
  <c r="N83" i="15"/>
  <c r="J83" i="15"/>
  <c r="N142" i="15"/>
  <c r="J142" i="15"/>
  <c r="F136" i="15"/>
  <c r="P115" i="15"/>
  <c r="I102" i="15"/>
  <c r="F87" i="15"/>
  <c r="F100" i="22"/>
  <c r="M73" i="22"/>
  <c r="J75" i="22"/>
  <c r="N75" i="22"/>
  <c r="J100" i="22"/>
  <c r="N100" i="22"/>
  <c r="J116" i="19"/>
  <c r="M100" i="19"/>
  <c r="N132" i="15"/>
  <c r="T111" i="19"/>
  <c r="M94" i="19"/>
  <c r="O101" i="22"/>
  <c r="F83" i="15"/>
  <c r="R83" i="15" s="1"/>
  <c r="I39" i="19"/>
  <c r="N134" i="15"/>
  <c r="T83" i="22"/>
  <c r="G87" i="15"/>
  <c r="T87" i="19"/>
  <c r="N121" i="15"/>
  <c r="J121" i="15"/>
  <c r="M83" i="15"/>
  <c r="I83" i="15"/>
  <c r="P76" i="15"/>
  <c r="M142" i="15"/>
  <c r="O87" i="15"/>
  <c r="M87" i="15"/>
  <c r="K87" i="15"/>
  <c r="I87" i="15"/>
  <c r="F87" i="22"/>
  <c r="J73" i="22"/>
  <c r="K75" i="22"/>
  <c r="K100" i="22"/>
  <c r="O100" i="22"/>
  <c r="O136" i="22"/>
  <c r="L100" i="19"/>
  <c r="I71" i="15"/>
  <c r="G144" i="19"/>
  <c r="M136" i="22"/>
  <c r="H119" i="19"/>
  <c r="G121" i="22"/>
  <c r="G59" i="15"/>
  <c r="G61" i="15"/>
  <c r="G62" i="15"/>
  <c r="G64" i="15"/>
  <c r="I109" i="19"/>
  <c r="M47" i="19"/>
  <c r="K47" i="19"/>
  <c r="P47" i="22"/>
  <c r="J47" i="22"/>
  <c r="T47" i="19"/>
  <c r="O47" i="22"/>
  <c r="I47" i="22"/>
  <c r="U47" i="19"/>
  <c r="N47" i="22"/>
  <c r="H47" i="22"/>
  <c r="F47" i="22"/>
  <c r="O47" i="19"/>
  <c r="K47" i="22"/>
  <c r="F47" i="15"/>
  <c r="F45" i="19"/>
  <c r="K45" i="22"/>
  <c r="F45" i="22"/>
  <c r="P45" i="22"/>
  <c r="J45" i="22"/>
  <c r="O45" i="22"/>
  <c r="I45" i="22"/>
  <c r="T45" i="19"/>
  <c r="L45" i="22"/>
  <c r="H38" i="22"/>
  <c r="J38" i="22"/>
  <c r="T38" i="22"/>
  <c r="T38" i="19"/>
  <c r="F34" i="19"/>
  <c r="N34" i="15"/>
  <c r="T34" i="19"/>
  <c r="I34" i="22"/>
  <c r="F33" i="19"/>
  <c r="P33" i="22"/>
  <c r="L33" i="22"/>
  <c r="H33" i="22"/>
  <c r="P33" i="15"/>
  <c r="G33" i="15"/>
  <c r="P21" i="19"/>
  <c r="M21" i="22"/>
  <c r="J21" i="22"/>
  <c r="I21" i="19"/>
  <c r="T21" i="19"/>
  <c r="P21" i="22"/>
  <c r="T21" i="22"/>
  <c r="F19" i="19"/>
  <c r="K19" i="15"/>
  <c r="L19" i="15"/>
  <c r="N19" i="22"/>
  <c r="M19" i="15"/>
  <c r="J19" i="15"/>
  <c r="P19" i="15"/>
  <c r="U19" i="19"/>
  <c r="K18" i="22"/>
  <c r="F18" i="15"/>
  <c r="I18" i="15"/>
  <c r="O18" i="15"/>
  <c r="P18" i="22"/>
  <c r="J18" i="22"/>
  <c r="J18" i="15"/>
  <c r="P18" i="15"/>
  <c r="O18" i="22"/>
  <c r="I18" i="22"/>
  <c r="F18" i="22"/>
  <c r="K18" i="15"/>
  <c r="T18" i="19"/>
  <c r="G18" i="15"/>
  <c r="T18" i="22"/>
  <c r="L18" i="22"/>
  <c r="N18" i="15"/>
  <c r="M11" i="19"/>
  <c r="J11" i="22"/>
  <c r="T11" i="22"/>
  <c r="N11" i="22"/>
  <c r="T133" i="19"/>
  <c r="O133" i="15"/>
  <c r="U135" i="22"/>
  <c r="F121" i="19"/>
  <c r="F124" i="15"/>
  <c r="R124" i="15" s="1"/>
  <c r="G116" i="19"/>
  <c r="M116" i="19"/>
  <c r="F116" i="22"/>
  <c r="H116" i="19"/>
  <c r="N116" i="19"/>
  <c r="I116" i="19"/>
  <c r="O116" i="19"/>
  <c r="F116" i="15"/>
  <c r="R116" i="15" s="1"/>
  <c r="T116" i="19"/>
  <c r="L116" i="19"/>
  <c r="J108" i="19"/>
  <c r="H108" i="19"/>
  <c r="P108" i="19"/>
  <c r="I108" i="19"/>
  <c r="K108" i="19"/>
  <c r="G108" i="19"/>
  <c r="O108" i="19"/>
  <c r="U108" i="19"/>
  <c r="O106" i="22"/>
  <c r="I106" i="22"/>
  <c r="F106" i="15"/>
  <c r="J106" i="15"/>
  <c r="P106" i="15"/>
  <c r="T106" i="19"/>
  <c r="N106" i="22"/>
  <c r="H106" i="22"/>
  <c r="F106" i="22"/>
  <c r="K106" i="15"/>
  <c r="U106" i="19"/>
  <c r="M106" i="22"/>
  <c r="L106" i="15"/>
  <c r="P106" i="22"/>
  <c r="J106" i="22"/>
  <c r="I106" i="15"/>
  <c r="O106" i="15"/>
  <c r="G106" i="15"/>
  <c r="F105" i="22"/>
  <c r="P105" i="22"/>
  <c r="H105" i="22"/>
  <c r="F105" i="15"/>
  <c r="U105" i="19"/>
  <c r="N104" i="15"/>
  <c r="I104" i="15"/>
  <c r="O104" i="15"/>
  <c r="J104" i="15"/>
  <c r="P104" i="15"/>
  <c r="T104" i="19"/>
  <c r="F104" i="22"/>
  <c r="M104" i="15"/>
  <c r="G96" i="19"/>
  <c r="P96" i="15"/>
  <c r="G96" i="15"/>
  <c r="L96" i="15"/>
  <c r="F85" i="15"/>
  <c r="L85" i="15"/>
  <c r="T85" i="19"/>
  <c r="F85" i="22"/>
  <c r="M85" i="15"/>
  <c r="U85" i="19"/>
  <c r="N85" i="15"/>
  <c r="K85" i="15"/>
  <c r="G85" i="15"/>
  <c r="J29" i="19"/>
  <c r="I29" i="15"/>
  <c r="O29" i="15"/>
  <c r="F29" i="15"/>
  <c r="J29" i="15"/>
  <c r="P29" i="15"/>
  <c r="G29" i="15"/>
  <c r="F29" i="22"/>
  <c r="K29" i="15"/>
  <c r="N29" i="15"/>
  <c r="U29" i="19"/>
  <c r="T29" i="22"/>
  <c r="M146" i="15"/>
  <c r="N146" i="15"/>
  <c r="T146" i="19"/>
  <c r="I146" i="15"/>
  <c r="O146" i="15"/>
  <c r="U146" i="19"/>
  <c r="G146" i="15"/>
  <c r="G146" i="22"/>
  <c r="L146" i="15"/>
  <c r="K122" i="15"/>
  <c r="F122" i="15"/>
  <c r="R122" i="15" s="1"/>
  <c r="L122" i="15"/>
  <c r="M122" i="15"/>
  <c r="F122" i="22"/>
  <c r="J122" i="15"/>
  <c r="P122" i="15"/>
  <c r="U122" i="19"/>
  <c r="H114" i="19"/>
  <c r="I114" i="19"/>
  <c r="K107" i="15"/>
  <c r="O107" i="15"/>
  <c r="F107" i="22"/>
  <c r="T107" i="19"/>
  <c r="F102" i="19"/>
  <c r="P102" i="22"/>
  <c r="J102" i="22"/>
  <c r="F102" i="15"/>
  <c r="O102" i="22"/>
  <c r="I102" i="22"/>
  <c r="N102" i="22"/>
  <c r="H102" i="22"/>
  <c r="K102" i="22"/>
  <c r="U102" i="19"/>
  <c r="F95" i="15"/>
  <c r="R95" i="15" s="1"/>
  <c r="U95" i="19"/>
  <c r="F93" i="19"/>
  <c r="F93" i="22"/>
  <c r="F93" i="15"/>
  <c r="N93" i="15"/>
  <c r="G93" i="15"/>
  <c r="I93" i="15"/>
  <c r="O93" i="15"/>
  <c r="J93" i="15"/>
  <c r="P93" i="15"/>
  <c r="M93" i="15"/>
  <c r="U93" i="19"/>
  <c r="T92" i="19"/>
  <c r="I92" i="22"/>
  <c r="P81" i="22"/>
  <c r="N81" i="22"/>
  <c r="T81" i="19"/>
  <c r="H81" i="22"/>
  <c r="F81" i="22"/>
  <c r="F81" i="15"/>
  <c r="N69" i="15"/>
  <c r="T69" i="19"/>
  <c r="I69" i="15"/>
  <c r="O69" i="15"/>
  <c r="U69" i="19"/>
  <c r="J69" i="15"/>
  <c r="P69" i="15"/>
  <c r="F69" i="15"/>
  <c r="M69" i="15"/>
  <c r="G69" i="15"/>
  <c r="M63" i="22"/>
  <c r="K63" i="15"/>
  <c r="T63" i="19"/>
  <c r="G63" i="15"/>
  <c r="K63" i="22"/>
  <c r="F63" i="22"/>
  <c r="L63" i="15"/>
  <c r="U63" i="19"/>
  <c r="I63" i="22"/>
  <c r="M63" i="15"/>
  <c r="O63" i="22"/>
  <c r="J63" i="15"/>
  <c r="P63" i="15"/>
  <c r="O62" i="22"/>
  <c r="I62" i="22"/>
  <c r="F62" i="22"/>
  <c r="N62" i="22"/>
  <c r="H62" i="22"/>
  <c r="M62" i="22"/>
  <c r="F62" i="15"/>
  <c r="P62" i="22"/>
  <c r="J62" i="22"/>
  <c r="U62" i="19"/>
  <c r="F47" i="19"/>
  <c r="G105" i="22"/>
  <c r="G85" i="22"/>
  <c r="I32" i="22"/>
  <c r="N105" i="22"/>
  <c r="J73" i="19"/>
  <c r="H102" i="19"/>
  <c r="F146" i="19"/>
  <c r="G107" i="15"/>
  <c r="G124" i="22"/>
  <c r="P128" i="19"/>
  <c r="L119" i="19"/>
  <c r="J24" i="19"/>
  <c r="K131" i="15"/>
  <c r="I141" i="15"/>
  <c r="G32" i="22"/>
  <c r="G93" i="22"/>
  <c r="I122" i="22"/>
  <c r="K105" i="22"/>
  <c r="N127" i="22"/>
  <c r="H34" i="19"/>
  <c r="G106" i="19"/>
  <c r="G18" i="19"/>
  <c r="N141" i="15"/>
  <c r="K141" i="15"/>
  <c r="N131" i="15"/>
  <c r="G95" i="15"/>
  <c r="G21" i="15"/>
  <c r="G11" i="15"/>
  <c r="O105" i="22"/>
  <c r="H104" i="19"/>
  <c r="G47" i="19"/>
  <c r="H47" i="19"/>
  <c r="P129" i="15"/>
  <c r="L129" i="15"/>
  <c r="J144" i="15"/>
  <c r="J138" i="15"/>
  <c r="I135" i="15"/>
  <c r="G55" i="15"/>
  <c r="G78" i="15"/>
  <c r="G128" i="15"/>
  <c r="G138" i="19"/>
  <c r="T136" i="19"/>
  <c r="U131" i="19"/>
  <c r="U124" i="19"/>
  <c r="U120" i="19"/>
  <c r="U118" i="19"/>
  <c r="U114" i="19"/>
  <c r="T77" i="19"/>
  <c r="T71" i="19"/>
  <c r="U66" i="19"/>
  <c r="U60" i="19"/>
  <c r="U54" i="19"/>
  <c r="U52" i="19"/>
  <c r="U44" i="19"/>
  <c r="U35" i="19"/>
  <c r="U33" i="19"/>
  <c r="U22" i="19"/>
  <c r="U11" i="19"/>
  <c r="U9" i="19"/>
  <c r="O137" i="15"/>
  <c r="K137" i="15"/>
  <c r="N133" i="15"/>
  <c r="J133" i="15"/>
  <c r="M131" i="15"/>
  <c r="I131" i="15"/>
  <c r="O129" i="15"/>
  <c r="K129" i="15"/>
  <c r="O123" i="15"/>
  <c r="K123" i="15"/>
  <c r="M118" i="15"/>
  <c r="I118" i="15"/>
  <c r="O96" i="15"/>
  <c r="K96" i="15"/>
  <c r="K77" i="15"/>
  <c r="M72" i="15"/>
  <c r="I72" i="15"/>
  <c r="O71" i="15"/>
  <c r="K71" i="15"/>
  <c r="M66" i="15"/>
  <c r="I66" i="15"/>
  <c r="O65" i="15"/>
  <c r="K65" i="15"/>
  <c r="M54" i="15"/>
  <c r="I54" i="15"/>
  <c r="O53" i="15"/>
  <c r="K53" i="15"/>
  <c r="M52" i="15"/>
  <c r="I52" i="15"/>
  <c r="O33" i="15"/>
  <c r="K33" i="15"/>
  <c r="O22" i="15"/>
  <c r="K22" i="15"/>
  <c r="O17" i="15"/>
  <c r="K17" i="15"/>
  <c r="O15" i="15"/>
  <c r="K15" i="15"/>
  <c r="O9" i="15"/>
  <c r="K9" i="15"/>
  <c r="M8" i="15"/>
  <c r="I8" i="15"/>
  <c r="O76" i="15"/>
  <c r="K76" i="15"/>
  <c r="M141" i="15"/>
  <c r="G77" i="15"/>
  <c r="F133" i="15"/>
  <c r="F123" i="15"/>
  <c r="F111" i="15"/>
  <c r="R111" i="15" s="1"/>
  <c r="F96" i="15"/>
  <c r="O81" i="15"/>
  <c r="F78" i="15"/>
  <c r="F71" i="15"/>
  <c r="F68" i="15"/>
  <c r="F65" i="15"/>
  <c r="F54" i="15"/>
  <c r="F44" i="15"/>
  <c r="O44" i="15"/>
  <c r="P34" i="15"/>
  <c r="F11" i="15"/>
  <c r="F9" i="15"/>
  <c r="G136" i="22"/>
  <c r="F138" i="22"/>
  <c r="R138" i="22" s="1"/>
  <c r="F65" i="22"/>
  <c r="F52" i="22"/>
  <c r="R52" i="22" s="1"/>
  <c r="F44" i="22"/>
  <c r="F35" i="22"/>
  <c r="F15" i="22"/>
  <c r="F77" i="22"/>
  <c r="I44" i="22"/>
  <c r="I89" i="22"/>
  <c r="I111" i="22"/>
  <c r="I124" i="22"/>
  <c r="I131" i="22"/>
  <c r="H8" i="22"/>
  <c r="L8" i="22"/>
  <c r="P8" i="22"/>
  <c r="I9" i="22"/>
  <c r="M9" i="22"/>
  <c r="K11" i="22"/>
  <c r="O11" i="22"/>
  <c r="I15" i="22"/>
  <c r="M15" i="22"/>
  <c r="J22" i="22"/>
  <c r="N22" i="22"/>
  <c r="J25" i="22"/>
  <c r="P32" i="22"/>
  <c r="I33" i="22"/>
  <c r="M33" i="22"/>
  <c r="J34" i="22"/>
  <c r="N34" i="22"/>
  <c r="N38" i="22"/>
  <c r="O52" i="22"/>
  <c r="K53" i="22"/>
  <c r="O53" i="22"/>
  <c r="H54" i="22"/>
  <c r="L54" i="22"/>
  <c r="P54" i="22"/>
  <c r="H60" i="22"/>
  <c r="L60" i="22"/>
  <c r="P60" i="22"/>
  <c r="I65" i="22"/>
  <c r="H66" i="22"/>
  <c r="P66" i="22"/>
  <c r="K68" i="22"/>
  <c r="O68" i="22"/>
  <c r="K76" i="22"/>
  <c r="O76" i="22"/>
  <c r="I78" i="22"/>
  <c r="M78" i="22"/>
  <c r="O85" i="22"/>
  <c r="K85" i="22"/>
  <c r="K88" i="22"/>
  <c r="O88" i="22"/>
  <c r="J90" i="22"/>
  <c r="I96" i="22"/>
  <c r="K136" i="22"/>
  <c r="P136" i="22"/>
  <c r="O137" i="22"/>
  <c r="I55" i="19"/>
  <c r="K90" i="19"/>
  <c r="G136" i="19"/>
  <c r="G114" i="19"/>
  <c r="G102" i="19"/>
  <c r="G60" i="19"/>
  <c r="G55" i="19"/>
  <c r="G53" i="19"/>
  <c r="N17" i="19"/>
  <c r="G128" i="19"/>
  <c r="H60" i="19"/>
  <c r="G56" i="22"/>
  <c r="T138" i="22"/>
  <c r="T131" i="22"/>
  <c r="T123" i="22"/>
  <c r="G135" i="15"/>
  <c r="G114" i="15"/>
  <c r="L48" i="15"/>
  <c r="I120" i="15"/>
  <c r="I113" i="15"/>
  <c r="L112" i="15"/>
  <c r="I103" i="15"/>
  <c r="J94" i="15"/>
  <c r="J75" i="15"/>
  <c r="I70" i="15"/>
  <c r="J64" i="15"/>
  <c r="I61" i="15"/>
  <c r="G138" i="15"/>
  <c r="G88" i="15"/>
  <c r="U137" i="19"/>
  <c r="U135" i="19"/>
  <c r="T131" i="19"/>
  <c r="T124" i="19"/>
  <c r="T120" i="19"/>
  <c r="T118" i="19"/>
  <c r="T114" i="19"/>
  <c r="U111" i="19"/>
  <c r="U90" i="19"/>
  <c r="U88" i="19"/>
  <c r="U78" i="19"/>
  <c r="U76" i="19"/>
  <c r="U72" i="19"/>
  <c r="U68" i="19"/>
  <c r="T66" i="19"/>
  <c r="T60" i="19"/>
  <c r="T54" i="19"/>
  <c r="T52" i="19"/>
  <c r="T44" i="19"/>
  <c r="T35" i="19"/>
  <c r="T33" i="19"/>
  <c r="T22" i="19"/>
  <c r="T11" i="19"/>
  <c r="T9" i="19"/>
  <c r="N137" i="15"/>
  <c r="J137" i="15"/>
  <c r="M133" i="15"/>
  <c r="I133" i="15"/>
  <c r="P131" i="15"/>
  <c r="L131" i="15"/>
  <c r="N129" i="15"/>
  <c r="J129" i="15"/>
  <c r="N123" i="15"/>
  <c r="J123" i="15"/>
  <c r="P118" i="15"/>
  <c r="L118" i="15"/>
  <c r="N96" i="15"/>
  <c r="J96" i="15"/>
  <c r="J77" i="15"/>
  <c r="P72" i="15"/>
  <c r="L72" i="15"/>
  <c r="N71" i="15"/>
  <c r="J71" i="15"/>
  <c r="O67" i="15"/>
  <c r="P66" i="15"/>
  <c r="L66" i="15"/>
  <c r="N65" i="15"/>
  <c r="J65" i="15"/>
  <c r="P54" i="15"/>
  <c r="L54" i="15"/>
  <c r="N53" i="15"/>
  <c r="J53" i="15"/>
  <c r="P52" i="15"/>
  <c r="L52" i="15"/>
  <c r="N33" i="15"/>
  <c r="J33" i="15"/>
  <c r="N22" i="15"/>
  <c r="J22" i="15"/>
  <c r="N17" i="15"/>
  <c r="J17" i="15"/>
  <c r="N15" i="15"/>
  <c r="J15" i="15"/>
  <c r="N9" i="15"/>
  <c r="J9" i="15"/>
  <c r="P8" i="15"/>
  <c r="L8" i="15"/>
  <c r="N76" i="15"/>
  <c r="J76" i="15"/>
  <c r="P141" i="15"/>
  <c r="L141" i="15"/>
  <c r="P77" i="15"/>
  <c r="F138" i="15"/>
  <c r="R138" i="15" s="1"/>
  <c r="F131" i="15"/>
  <c r="F118" i="15"/>
  <c r="R118" i="15" s="1"/>
  <c r="F88" i="15"/>
  <c r="F76" i="15"/>
  <c r="R76" i="15" s="1"/>
  <c r="F60" i="15"/>
  <c r="F55" i="15"/>
  <c r="R55" i="15" s="1"/>
  <c r="F53" i="15"/>
  <c r="I44" i="15"/>
  <c r="F38" i="15"/>
  <c r="J34" i="15"/>
  <c r="I34" i="15"/>
  <c r="F22" i="15"/>
  <c r="F15" i="15"/>
  <c r="F8" i="15"/>
  <c r="G131" i="22"/>
  <c r="F136" i="22"/>
  <c r="F124" i="22"/>
  <c r="F120" i="22"/>
  <c r="R120" i="22" s="1"/>
  <c r="S120" i="22" s="1"/>
  <c r="F96" i="22"/>
  <c r="F90" i="22"/>
  <c r="F78" i="22"/>
  <c r="R78" i="22" s="1"/>
  <c r="F60" i="22"/>
  <c r="F55" i="22"/>
  <c r="F38" i="22"/>
  <c r="F34" i="22"/>
  <c r="F9" i="22"/>
  <c r="I71" i="22"/>
  <c r="K95" i="22"/>
  <c r="K107" i="22"/>
  <c r="L126" i="22"/>
  <c r="I8" i="22"/>
  <c r="M8" i="22"/>
  <c r="J9" i="22"/>
  <c r="N9" i="22"/>
  <c r="H11" i="22"/>
  <c r="L11" i="22"/>
  <c r="P11" i="22"/>
  <c r="J15" i="22"/>
  <c r="N15" i="22"/>
  <c r="H17" i="22"/>
  <c r="K22" i="22"/>
  <c r="O22" i="22"/>
  <c r="N25" i="22"/>
  <c r="J33" i="22"/>
  <c r="N33" i="22"/>
  <c r="K34" i="22"/>
  <c r="O34" i="22"/>
  <c r="H53" i="22"/>
  <c r="L53" i="22"/>
  <c r="P53" i="22"/>
  <c r="I54" i="22"/>
  <c r="M54" i="22"/>
  <c r="I60" i="22"/>
  <c r="M60" i="22"/>
  <c r="J66" i="22"/>
  <c r="H68" i="22"/>
  <c r="L68" i="22"/>
  <c r="P68" i="22"/>
  <c r="H76" i="22"/>
  <c r="L76" i="22"/>
  <c r="P76" i="22"/>
  <c r="J78" i="22"/>
  <c r="N78" i="22"/>
  <c r="H88" i="22"/>
  <c r="L88" i="22"/>
  <c r="P88" i="22"/>
  <c r="N90" i="22"/>
  <c r="H96" i="22"/>
  <c r="M135" i="22"/>
  <c r="L136" i="22"/>
  <c r="H44" i="19"/>
  <c r="O114" i="19"/>
  <c r="L17" i="19"/>
  <c r="L11" i="19"/>
  <c r="G9" i="19"/>
  <c r="M156" i="19"/>
  <c r="U156" i="19"/>
  <c r="F156" i="19"/>
  <c r="R156" i="19" s="1"/>
  <c r="I156" i="19"/>
  <c r="G156" i="19"/>
  <c r="T156" i="19"/>
  <c r="J156" i="19"/>
  <c r="P156" i="19"/>
  <c r="N156" i="19"/>
  <c r="L156" i="19"/>
  <c r="O156" i="19"/>
  <c r="H156" i="19"/>
  <c r="K156" i="19"/>
  <c r="G157" i="19"/>
  <c r="U157" i="19"/>
  <c r="F157" i="19"/>
  <c r="I157" i="19"/>
  <c r="T157" i="19"/>
  <c r="M157" i="19"/>
  <c r="K157" i="19"/>
  <c r="H157" i="19"/>
  <c r="P157" i="19"/>
  <c r="O157" i="19"/>
  <c r="L157" i="19"/>
  <c r="J157" i="19"/>
  <c r="N157" i="19"/>
  <c r="G133" i="19"/>
  <c r="F111" i="19"/>
  <c r="J62" i="19"/>
  <c r="G71" i="22"/>
  <c r="T137" i="22"/>
  <c r="T118" i="22"/>
  <c r="G133" i="15"/>
  <c r="G120" i="15"/>
  <c r="G112" i="15"/>
  <c r="G71" i="15"/>
  <c r="G90" i="15"/>
  <c r="I114" i="15"/>
  <c r="G141" i="15"/>
  <c r="G34" i="15"/>
  <c r="G25" i="15"/>
  <c r="G35" i="15"/>
  <c r="G68" i="15"/>
  <c r="U138" i="19"/>
  <c r="T137" i="19"/>
  <c r="U133" i="19"/>
  <c r="U123" i="19"/>
  <c r="U96" i="19"/>
  <c r="T90" i="19"/>
  <c r="T88" i="19"/>
  <c r="T78" i="19"/>
  <c r="T76" i="19"/>
  <c r="T72" i="19"/>
  <c r="T68" i="19"/>
  <c r="U65" i="19"/>
  <c r="U53" i="19"/>
  <c r="U38" i="19"/>
  <c r="U34" i="19"/>
  <c r="U17" i="19"/>
  <c r="U15" i="19"/>
  <c r="U8" i="19"/>
  <c r="M137" i="15"/>
  <c r="I137" i="15"/>
  <c r="P133" i="15"/>
  <c r="L133" i="15"/>
  <c r="O131" i="15"/>
  <c r="M129" i="15"/>
  <c r="M123" i="15"/>
  <c r="I123" i="15"/>
  <c r="O118" i="15"/>
  <c r="M96" i="15"/>
  <c r="I96" i="15"/>
  <c r="M77" i="15"/>
  <c r="I77" i="15"/>
  <c r="O72" i="15"/>
  <c r="K72" i="15"/>
  <c r="M71" i="15"/>
  <c r="O66" i="15"/>
  <c r="K66" i="15"/>
  <c r="M65" i="15"/>
  <c r="I65" i="15"/>
  <c r="O54" i="15"/>
  <c r="K54" i="15"/>
  <c r="M53" i="15"/>
  <c r="I53" i="15"/>
  <c r="O52" i="15"/>
  <c r="K52" i="15"/>
  <c r="M33" i="15"/>
  <c r="I33" i="15"/>
  <c r="M22" i="15"/>
  <c r="I22" i="15"/>
  <c r="M17" i="15"/>
  <c r="I17" i="15"/>
  <c r="M15" i="15"/>
  <c r="I15" i="15"/>
  <c r="M9" i="15"/>
  <c r="I9" i="15"/>
  <c r="O8" i="15"/>
  <c r="K8" i="15"/>
  <c r="M76" i="15"/>
  <c r="I76" i="15"/>
  <c r="O141" i="15"/>
  <c r="F137" i="15"/>
  <c r="R137" i="15" s="1"/>
  <c r="F114" i="15"/>
  <c r="F90" i="15"/>
  <c r="J44" i="15"/>
  <c r="F34" i="15"/>
  <c r="L34" i="15"/>
  <c r="F33" i="15"/>
  <c r="G65" i="22"/>
  <c r="G133" i="22"/>
  <c r="F133" i="22"/>
  <c r="F123" i="22"/>
  <c r="F114" i="22"/>
  <c r="F76" i="22"/>
  <c r="F68" i="22"/>
  <c r="F54" i="22"/>
  <c r="R54" i="22" s="1"/>
  <c r="S54" i="22" s="1"/>
  <c r="F33" i="22"/>
  <c r="R33" i="22" s="1"/>
  <c r="S33" i="22" s="1"/>
  <c r="F22" i="22"/>
  <c r="F17" i="22"/>
  <c r="F8" i="22"/>
  <c r="J8" i="22"/>
  <c r="N8" i="22"/>
  <c r="K9" i="22"/>
  <c r="O9" i="22"/>
  <c r="I11" i="22"/>
  <c r="M11" i="22"/>
  <c r="K15" i="22"/>
  <c r="O15" i="22"/>
  <c r="H22" i="22"/>
  <c r="L22" i="22"/>
  <c r="P22" i="22"/>
  <c r="K33" i="22"/>
  <c r="O33" i="22"/>
  <c r="H34" i="22"/>
  <c r="L34" i="22"/>
  <c r="P34" i="22"/>
  <c r="N52" i="22"/>
  <c r="I53" i="22"/>
  <c r="M53" i="22"/>
  <c r="J54" i="22"/>
  <c r="N54" i="22"/>
  <c r="J60" i="22"/>
  <c r="N60" i="22"/>
  <c r="J65" i="22"/>
  <c r="I68" i="22"/>
  <c r="M68" i="22"/>
  <c r="I76" i="22"/>
  <c r="M76" i="22"/>
  <c r="K78" i="22"/>
  <c r="I88" i="22"/>
  <c r="M88" i="22"/>
  <c r="P96" i="22"/>
  <c r="H136" i="22"/>
  <c r="I137" i="22"/>
  <c r="I44" i="19"/>
  <c r="H96" i="19"/>
  <c r="L114" i="19"/>
  <c r="G44" i="19"/>
  <c r="J17" i="19"/>
  <c r="G8" i="19"/>
  <c r="M62" i="19"/>
  <c r="T134" i="22"/>
  <c r="G140" i="15"/>
  <c r="T132" i="19"/>
  <c r="J132" i="15"/>
  <c r="I36" i="22"/>
  <c r="I107" i="22"/>
  <c r="I126" i="22"/>
  <c r="I143" i="22"/>
  <c r="P62" i="19"/>
  <c r="L60" i="15"/>
  <c r="G60" i="15"/>
  <c r="U86" i="15"/>
  <c r="U134" i="15"/>
  <c r="U132" i="22"/>
  <c r="G36" i="22"/>
  <c r="T86" i="22"/>
  <c r="K91" i="15"/>
  <c r="T134" i="19"/>
  <c r="I81" i="15"/>
  <c r="M98" i="22"/>
  <c r="I98" i="22"/>
  <c r="P98" i="22"/>
  <c r="L98" i="22"/>
  <c r="H98" i="22"/>
  <c r="F98" i="22"/>
  <c r="N98" i="22"/>
  <c r="J98" i="22"/>
  <c r="G92" i="19"/>
  <c r="O92" i="22"/>
  <c r="K92" i="22"/>
  <c r="F92" i="19"/>
  <c r="N92" i="22"/>
  <c r="J92" i="22"/>
  <c r="F92" i="22"/>
  <c r="P92" i="22"/>
  <c r="L92" i="22"/>
  <c r="H92" i="22"/>
  <c r="L89" i="19"/>
  <c r="M89" i="19"/>
  <c r="K89" i="19"/>
  <c r="O51" i="22"/>
  <c r="K51" i="22"/>
  <c r="F51" i="19"/>
  <c r="N51" i="22"/>
  <c r="J51" i="22"/>
  <c r="P51" i="22"/>
  <c r="L51" i="22"/>
  <c r="H51" i="22"/>
  <c r="N48" i="22"/>
  <c r="J48" i="22"/>
  <c r="G134" i="15"/>
  <c r="U86" i="22"/>
  <c r="U134" i="22"/>
  <c r="G113" i="15"/>
  <c r="I48" i="15"/>
  <c r="L128" i="15"/>
  <c r="I127" i="15"/>
  <c r="N120" i="15"/>
  <c r="J120" i="15"/>
  <c r="L119" i="15"/>
  <c r="L114" i="15"/>
  <c r="I94" i="15"/>
  <c r="I75" i="15"/>
  <c r="I64" i="15"/>
  <c r="I60" i="15"/>
  <c r="G46" i="15"/>
  <c r="G81" i="15"/>
  <c r="G127" i="19"/>
  <c r="L127" i="19"/>
  <c r="H127" i="22"/>
  <c r="H127" i="19"/>
  <c r="M127" i="19"/>
  <c r="K127" i="19"/>
  <c r="P127" i="19"/>
  <c r="J127" i="22"/>
  <c r="P125" i="22"/>
  <c r="H125" i="22"/>
  <c r="N115" i="22"/>
  <c r="J115" i="22"/>
  <c r="M115" i="22"/>
  <c r="I115" i="22"/>
  <c r="F115" i="22"/>
  <c r="R115" i="22" s="1"/>
  <c r="S115" i="22" s="1"/>
  <c r="I115" i="15"/>
  <c r="K115" i="15"/>
  <c r="O115" i="22"/>
  <c r="K115" i="22"/>
  <c r="J107" i="15"/>
  <c r="L107" i="15"/>
  <c r="N107" i="15"/>
  <c r="P107" i="15"/>
  <c r="I64" i="22"/>
  <c r="H64" i="22"/>
  <c r="L64" i="22"/>
  <c r="O32" i="22"/>
  <c r="N64" i="22"/>
  <c r="K64" i="22"/>
  <c r="N67" i="19"/>
  <c r="L68" i="19"/>
  <c r="M92" i="19"/>
  <c r="I102" i="19"/>
  <c r="J104" i="19"/>
  <c r="P105" i="19"/>
  <c r="P109" i="19"/>
  <c r="I118" i="19"/>
  <c r="M123" i="19"/>
  <c r="P114" i="19"/>
  <c r="K114" i="19"/>
  <c r="G70" i="19"/>
  <c r="G52" i="19"/>
  <c r="P24" i="19"/>
  <c r="K24" i="19"/>
  <c r="O17" i="19"/>
  <c r="K17" i="19"/>
  <c r="G17" i="19"/>
  <c r="G11" i="19"/>
  <c r="F136" i="19"/>
  <c r="I70" i="19"/>
  <c r="L89" i="22"/>
  <c r="N124" i="22"/>
  <c r="H123" i="22"/>
  <c r="P127" i="22"/>
  <c r="M127" i="22"/>
  <c r="J136" i="22"/>
  <c r="N136" i="22"/>
  <c r="I34" i="19"/>
  <c r="I42" i="19"/>
  <c r="I65" i="19"/>
  <c r="I73" i="19"/>
  <c r="I92" i="19"/>
  <c r="I105" i="19"/>
  <c r="N109" i="19"/>
  <c r="I123" i="19"/>
  <c r="L138" i="19"/>
  <c r="K139" i="19"/>
  <c r="O128" i="19"/>
  <c r="K128" i="19"/>
  <c r="M119" i="19"/>
  <c r="M114" i="19"/>
  <c r="G111" i="19"/>
  <c r="N108" i="19"/>
  <c r="G115" i="19"/>
  <c r="M24" i="19"/>
  <c r="I24" i="19"/>
  <c r="G22" i="19"/>
  <c r="M17" i="19"/>
  <c r="I17" i="19"/>
  <c r="F113" i="22"/>
  <c r="G58" i="19"/>
  <c r="I79" i="22"/>
  <c r="F55" i="19"/>
  <c r="U26" i="15"/>
  <c r="F27" i="19"/>
  <c r="N27" i="22"/>
  <c r="J27" i="22"/>
  <c r="K27" i="15"/>
  <c r="O27" i="15"/>
  <c r="M27" i="22"/>
  <c r="I27" i="22"/>
  <c r="L27" i="15"/>
  <c r="P27" i="15"/>
  <c r="P27" i="22"/>
  <c r="L27" i="22"/>
  <c r="H27" i="22"/>
  <c r="F27" i="15"/>
  <c r="I27" i="15"/>
  <c r="M27" i="15"/>
  <c r="O27" i="22"/>
  <c r="K27" i="22"/>
  <c r="F27" i="22"/>
  <c r="J27" i="15"/>
  <c r="N27" i="15"/>
  <c r="G82" i="22"/>
  <c r="L140" i="15"/>
  <c r="P140" i="15"/>
  <c r="M140" i="15"/>
  <c r="J140" i="15"/>
  <c r="N140" i="15"/>
  <c r="K140" i="15"/>
  <c r="O140" i="15"/>
  <c r="G38" i="15"/>
  <c r="U82" i="22"/>
  <c r="U27" i="22"/>
  <c r="U99" i="22"/>
  <c r="N132" i="22"/>
  <c r="J132" i="22"/>
  <c r="F132" i="15"/>
  <c r="F132" i="22"/>
  <c r="H132" i="22"/>
  <c r="O130" i="22"/>
  <c r="H134" i="22"/>
  <c r="F134" i="15"/>
  <c r="F134" i="22"/>
  <c r="T84" i="19"/>
  <c r="I86" i="22"/>
  <c r="H86" i="22"/>
  <c r="G86" i="22"/>
  <c r="F86" i="22"/>
  <c r="F86" i="15"/>
  <c r="J86" i="15"/>
  <c r="N86" i="15"/>
  <c r="K86" i="15"/>
  <c r="O86" i="15"/>
  <c r="M86" i="22"/>
  <c r="G27" i="22"/>
  <c r="T132" i="22"/>
  <c r="T82" i="22"/>
  <c r="G132" i="15"/>
  <c r="G86" i="15"/>
  <c r="G39" i="15"/>
  <c r="G27" i="15"/>
  <c r="G101" i="15"/>
  <c r="I39" i="15"/>
  <c r="J103" i="15"/>
  <c r="I91" i="15"/>
  <c r="M70" i="15"/>
  <c r="J70" i="15"/>
  <c r="N70" i="15"/>
  <c r="K70" i="15"/>
  <c r="O70" i="15"/>
  <c r="K61" i="15"/>
  <c r="O61" i="15"/>
  <c r="L61" i="15"/>
  <c r="P61" i="15"/>
  <c r="M61" i="15"/>
  <c r="U82" i="19"/>
  <c r="P134" i="15"/>
  <c r="L134" i="15"/>
  <c r="P132" i="15"/>
  <c r="L132" i="15"/>
  <c r="N128" i="15"/>
  <c r="J128" i="15"/>
  <c r="R128" i="15" s="1"/>
  <c r="P120" i="15"/>
  <c r="L120" i="15"/>
  <c r="N119" i="15"/>
  <c r="J119" i="15"/>
  <c r="N114" i="15"/>
  <c r="J114" i="15"/>
  <c r="P113" i="15"/>
  <c r="L113" i="15"/>
  <c r="P112" i="15"/>
  <c r="P103" i="15"/>
  <c r="L103" i="15"/>
  <c r="O99" i="15"/>
  <c r="N94" i="15"/>
  <c r="M86" i="15"/>
  <c r="O82" i="15"/>
  <c r="N64" i="15"/>
  <c r="T99" i="22"/>
  <c r="T27" i="22"/>
  <c r="K39" i="15"/>
  <c r="O39" i="15"/>
  <c r="L39" i="15"/>
  <c r="P39" i="15"/>
  <c r="M39" i="15"/>
  <c r="J39" i="15"/>
  <c r="N39" i="15"/>
  <c r="I140" i="15"/>
  <c r="L91" i="15"/>
  <c r="P91" i="15"/>
  <c r="M91" i="15"/>
  <c r="U134" i="19"/>
  <c r="U132" i="19"/>
  <c r="T82" i="19"/>
  <c r="U27" i="19"/>
  <c r="O134" i="15"/>
  <c r="K134" i="15"/>
  <c r="O132" i="15"/>
  <c r="K132" i="15"/>
  <c r="M128" i="15"/>
  <c r="O120" i="15"/>
  <c r="K120" i="15"/>
  <c r="M119" i="15"/>
  <c r="I119" i="15"/>
  <c r="M114" i="15"/>
  <c r="O113" i="15"/>
  <c r="K113" i="15"/>
  <c r="O103" i="15"/>
  <c r="K103" i="15"/>
  <c r="K94" i="15"/>
  <c r="J91" i="15"/>
  <c r="L86" i="15"/>
  <c r="N82" i="15"/>
  <c r="P70" i="15"/>
  <c r="N61" i="15"/>
  <c r="L99" i="22"/>
  <c r="I99" i="22"/>
  <c r="H99" i="22"/>
  <c r="F99" i="22"/>
  <c r="P99" i="22"/>
  <c r="F99" i="15"/>
  <c r="R99" i="15" s="1"/>
  <c r="L99" i="15"/>
  <c r="P99" i="15"/>
  <c r="I99" i="15"/>
  <c r="M99" i="15"/>
  <c r="G99" i="15"/>
  <c r="U99" i="19"/>
  <c r="T27" i="19"/>
  <c r="P128" i="15"/>
  <c r="P119" i="15"/>
  <c r="P114" i="15"/>
  <c r="N113" i="15"/>
  <c r="J113" i="15"/>
  <c r="N103" i="15"/>
  <c r="K99" i="15"/>
  <c r="O91" i="15"/>
  <c r="I86" i="15"/>
  <c r="L70" i="15"/>
  <c r="J61" i="15"/>
  <c r="U80" i="22"/>
  <c r="F82" i="19"/>
  <c r="N82" i="22"/>
  <c r="J82" i="22"/>
  <c r="M82" i="22"/>
  <c r="I82" i="22"/>
  <c r="P82" i="22"/>
  <c r="L82" i="22"/>
  <c r="H82" i="22"/>
  <c r="O82" i="22"/>
  <c r="L82" i="15"/>
  <c r="P82" i="15"/>
  <c r="K82" i="22"/>
  <c r="F82" i="22"/>
  <c r="I82" i="15"/>
  <c r="M82" i="15"/>
  <c r="F82" i="15"/>
  <c r="R82" i="15" s="1"/>
  <c r="U82" i="15"/>
  <c r="U27" i="15"/>
  <c r="U99" i="15"/>
  <c r="G91" i="15"/>
  <c r="G82" i="15"/>
  <c r="M48" i="15"/>
  <c r="J48" i="15"/>
  <c r="N48" i="15"/>
  <c r="K48" i="15"/>
  <c r="O48" i="15"/>
  <c r="L94" i="15"/>
  <c r="P94" i="15"/>
  <c r="M94" i="15"/>
  <c r="K75" i="15"/>
  <c r="O75" i="15"/>
  <c r="L75" i="15"/>
  <c r="P75" i="15"/>
  <c r="M75" i="15"/>
  <c r="K64" i="15"/>
  <c r="O64" i="15"/>
  <c r="L64" i="15"/>
  <c r="P64" i="15"/>
  <c r="M64" i="15"/>
  <c r="M60" i="15"/>
  <c r="J60" i="15"/>
  <c r="N60" i="15"/>
  <c r="K60" i="15"/>
  <c r="O60" i="15"/>
  <c r="G127" i="15"/>
  <c r="T99" i="19"/>
  <c r="T86" i="19"/>
  <c r="M134" i="15"/>
  <c r="I134" i="15"/>
  <c r="M132" i="15"/>
  <c r="I132" i="15"/>
  <c r="O128" i="15"/>
  <c r="K128" i="15"/>
  <c r="M120" i="15"/>
  <c r="O119" i="15"/>
  <c r="K119" i="15"/>
  <c r="O114" i="15"/>
  <c r="K114" i="15"/>
  <c r="M113" i="15"/>
  <c r="M103" i="15"/>
  <c r="J99" i="15"/>
  <c r="O94" i="15"/>
  <c r="N91" i="15"/>
  <c r="P86" i="15"/>
  <c r="J82" i="15"/>
  <c r="N75" i="15"/>
  <c r="P60" i="15"/>
  <c r="P48" i="15"/>
  <c r="M30" i="22"/>
  <c r="P30" i="22"/>
  <c r="K30" i="22"/>
  <c r="O74" i="22"/>
  <c r="K74" i="22"/>
  <c r="N74" i="22"/>
  <c r="J74" i="22"/>
  <c r="M74" i="22"/>
  <c r="L30" i="22"/>
  <c r="M36" i="22"/>
  <c r="M56" i="22"/>
  <c r="M71" i="22"/>
  <c r="H74" i="22"/>
  <c r="M116" i="22"/>
  <c r="M134" i="22"/>
  <c r="I134" i="22"/>
  <c r="P35" i="19"/>
  <c r="J35" i="19"/>
  <c r="N35" i="19"/>
  <c r="H35" i="19"/>
  <c r="O35" i="19"/>
  <c r="K43" i="19"/>
  <c r="L43" i="19"/>
  <c r="M43" i="19"/>
  <c r="J87" i="19"/>
  <c r="N87" i="19"/>
  <c r="J38" i="19"/>
  <c r="F38" i="19"/>
  <c r="G38" i="19"/>
  <c r="M38" i="22"/>
  <c r="I38" i="22"/>
  <c r="L38" i="19"/>
  <c r="P38" i="22"/>
  <c r="L38" i="22"/>
  <c r="O38" i="22"/>
  <c r="K38" i="22"/>
  <c r="I37" i="19"/>
  <c r="M37" i="19"/>
  <c r="J37" i="19"/>
  <c r="N37" i="19"/>
  <c r="G37" i="19"/>
  <c r="K37" i="19"/>
  <c r="O37" i="19"/>
  <c r="H37" i="19"/>
  <c r="L37" i="19"/>
  <c r="P37" i="19"/>
  <c r="N37" i="22"/>
  <c r="K81" i="15"/>
  <c r="J81" i="15"/>
  <c r="G143" i="22"/>
  <c r="G99" i="22"/>
  <c r="I30" i="22"/>
  <c r="N44" i="22"/>
  <c r="J44" i="22"/>
  <c r="M44" i="22"/>
  <c r="P44" i="22"/>
  <c r="L44" i="22"/>
  <c r="H44" i="22"/>
  <c r="I74" i="22"/>
  <c r="O89" i="22"/>
  <c r="K89" i="22"/>
  <c r="N89" i="22"/>
  <c r="J89" i="22"/>
  <c r="M89" i="22"/>
  <c r="M111" i="22"/>
  <c r="P111" i="22"/>
  <c r="L111" i="22"/>
  <c r="H111" i="22"/>
  <c r="O111" i="22"/>
  <c r="K111" i="22"/>
  <c r="J117" i="22"/>
  <c r="M124" i="22"/>
  <c r="P124" i="22"/>
  <c r="L124" i="22"/>
  <c r="H124" i="22"/>
  <c r="O124" i="22"/>
  <c r="K124" i="22"/>
  <c r="N131" i="22"/>
  <c r="J131" i="22"/>
  <c r="M131" i="22"/>
  <c r="P131" i="22"/>
  <c r="L131" i="22"/>
  <c r="H131" i="22"/>
  <c r="O30" i="22"/>
  <c r="O36" i="22"/>
  <c r="L74" i="22"/>
  <c r="P89" i="22"/>
  <c r="H126" i="22"/>
  <c r="R126" i="22" s="1"/>
  <c r="K105" i="19"/>
  <c r="L83" i="19"/>
  <c r="J83" i="19"/>
  <c r="H83" i="19"/>
  <c r="P83" i="19"/>
  <c r="N83" i="19"/>
  <c r="J79" i="19"/>
  <c r="H79" i="19"/>
  <c r="O79" i="19"/>
  <c r="N79" i="19"/>
  <c r="H79" i="22"/>
  <c r="P79" i="19"/>
  <c r="P79" i="22"/>
  <c r="L79" i="22"/>
  <c r="F48" i="19"/>
  <c r="G48" i="19"/>
  <c r="M48" i="22"/>
  <c r="I48" i="22"/>
  <c r="P48" i="22"/>
  <c r="L48" i="22"/>
  <c r="H48" i="22"/>
  <c r="O48" i="22"/>
  <c r="K48" i="22"/>
  <c r="M81" i="15"/>
  <c r="G79" i="22"/>
  <c r="G96" i="22"/>
  <c r="P56" i="22"/>
  <c r="L56" i="22"/>
  <c r="H56" i="22"/>
  <c r="O56" i="22"/>
  <c r="K56" i="22"/>
  <c r="N56" i="22"/>
  <c r="J56" i="22"/>
  <c r="P116" i="22"/>
  <c r="L116" i="22"/>
  <c r="H116" i="22"/>
  <c r="O116" i="22"/>
  <c r="K116" i="22"/>
  <c r="N116" i="22"/>
  <c r="J116" i="22"/>
  <c r="M122" i="22"/>
  <c r="H30" i="22"/>
  <c r="H32" i="22"/>
  <c r="L32" i="22"/>
  <c r="M41" i="22"/>
  <c r="K44" i="22"/>
  <c r="P74" i="22"/>
  <c r="O96" i="22"/>
  <c r="L96" i="22"/>
  <c r="O99" i="22"/>
  <c r="J111" i="22"/>
  <c r="K131" i="22"/>
  <c r="J40" i="19"/>
  <c r="I69" i="19"/>
  <c r="F71" i="19"/>
  <c r="P71" i="22"/>
  <c r="L71" i="22"/>
  <c r="H71" i="22"/>
  <c r="O71" i="22"/>
  <c r="K71" i="22"/>
  <c r="N71" i="22"/>
  <c r="J71" i="22"/>
  <c r="F126" i="19"/>
  <c r="O129" i="19"/>
  <c r="F134" i="19"/>
  <c r="P81" i="15"/>
  <c r="G132" i="22"/>
  <c r="N36" i="22"/>
  <c r="J36" i="22"/>
  <c r="P36" i="22"/>
  <c r="L36" i="22"/>
  <c r="H36" i="22"/>
  <c r="N107" i="22"/>
  <c r="J107" i="22"/>
  <c r="M107" i="22"/>
  <c r="P107" i="22"/>
  <c r="L107" i="22"/>
  <c r="H107" i="22"/>
  <c r="O126" i="22"/>
  <c r="K126" i="22"/>
  <c r="N126" i="22"/>
  <c r="J126" i="22"/>
  <c r="M126" i="22"/>
  <c r="J30" i="22"/>
  <c r="K36" i="22"/>
  <c r="O44" i="22"/>
  <c r="H89" i="22"/>
  <c r="O107" i="22"/>
  <c r="N111" i="22"/>
  <c r="J124" i="22"/>
  <c r="P126" i="22"/>
  <c r="O131" i="22"/>
  <c r="N68" i="19"/>
  <c r="J77" i="19"/>
  <c r="O118" i="19"/>
  <c r="N32" i="22"/>
  <c r="K32" i="22"/>
  <c r="N79" i="22"/>
  <c r="K79" i="22"/>
  <c r="N86" i="22"/>
  <c r="I35" i="19"/>
  <c r="H55" i="19"/>
  <c r="L55" i="19"/>
  <c r="P55" i="19"/>
  <c r="J55" i="19"/>
  <c r="N55" i="19"/>
  <c r="M73" i="19"/>
  <c r="K73" i="19"/>
  <c r="O73" i="19"/>
  <c r="H92" i="19"/>
  <c r="L92" i="19"/>
  <c r="P92" i="19"/>
  <c r="J92" i="19"/>
  <c r="N92" i="19"/>
  <c r="H123" i="19"/>
  <c r="L123" i="19"/>
  <c r="P123" i="19"/>
  <c r="G129" i="19"/>
  <c r="K123" i="19"/>
  <c r="P118" i="19"/>
  <c r="K92" i="19"/>
  <c r="P73" i="19"/>
  <c r="H73" i="19"/>
  <c r="J68" i="19"/>
  <c r="O55" i="19"/>
  <c r="N40" i="19"/>
  <c r="J114" i="19"/>
  <c r="N114" i="19"/>
  <c r="F99" i="19"/>
  <c r="O111" i="19"/>
  <c r="J59" i="19"/>
  <c r="F61" i="19"/>
  <c r="F37" i="19"/>
  <c r="G40" i="19"/>
  <c r="K40" i="19"/>
  <c r="O40" i="19"/>
  <c r="H40" i="19"/>
  <c r="L40" i="19"/>
  <c r="P40" i="19"/>
  <c r="I40" i="19"/>
  <c r="M40" i="19"/>
  <c r="O79" i="22"/>
  <c r="P86" i="22"/>
  <c r="L86" i="22"/>
  <c r="I86" i="19"/>
  <c r="H99" i="19"/>
  <c r="P104" i="19"/>
  <c r="N104" i="19"/>
  <c r="H109" i="19"/>
  <c r="O109" i="19"/>
  <c r="O123" i="19"/>
  <c r="J123" i="19"/>
  <c r="J109" i="19"/>
  <c r="N73" i="19"/>
  <c r="P68" i="19"/>
  <c r="H68" i="19"/>
  <c r="M55" i="19"/>
  <c r="G29" i="19"/>
  <c r="M111" i="19"/>
  <c r="J119" i="19"/>
  <c r="N119" i="19"/>
  <c r="O105" i="19"/>
  <c r="J105" i="19"/>
  <c r="J88" i="19"/>
  <c r="M88" i="19"/>
  <c r="P88" i="19"/>
  <c r="K23" i="19"/>
  <c r="O23" i="19"/>
  <c r="I23" i="19"/>
  <c r="P23" i="19"/>
  <c r="P16" i="19"/>
  <c r="I16" i="19"/>
  <c r="O16" i="19"/>
  <c r="F10" i="19"/>
  <c r="I10" i="19"/>
  <c r="M10" i="19"/>
  <c r="J10" i="19"/>
  <c r="N10" i="19"/>
  <c r="G10" i="19"/>
  <c r="K10" i="19"/>
  <c r="O10" i="19"/>
  <c r="N85" i="22"/>
  <c r="N96" i="22"/>
  <c r="K96" i="22"/>
  <c r="N99" i="22"/>
  <c r="K99" i="22"/>
  <c r="P132" i="22"/>
  <c r="M132" i="22"/>
  <c r="I104" i="19"/>
  <c r="J118" i="19"/>
  <c r="N123" i="19"/>
  <c r="K118" i="19"/>
  <c r="O104" i="19"/>
  <c r="O92" i="19"/>
  <c r="L73" i="19"/>
  <c r="G71" i="19"/>
  <c r="K55" i="19"/>
  <c r="K129" i="19"/>
  <c r="F133" i="19"/>
  <c r="I124" i="19"/>
  <c r="J127" i="19"/>
  <c r="N127" i="19"/>
  <c r="H76" i="19"/>
  <c r="I78" i="19"/>
  <c r="F75" i="19"/>
  <c r="N77" i="19"/>
  <c r="G68" i="19"/>
  <c r="K68" i="19"/>
  <c r="O68" i="19"/>
  <c r="I68" i="19"/>
  <c r="M68" i="19"/>
  <c r="G93" i="19"/>
  <c r="G99" i="19"/>
  <c r="F143" i="19"/>
  <c r="O139" i="19"/>
  <c r="N137" i="22"/>
  <c r="H136" i="19"/>
  <c r="M124" i="19"/>
  <c r="F114" i="19"/>
  <c r="I110" i="19"/>
  <c r="F94" i="19"/>
  <c r="I93" i="19"/>
  <c r="I83" i="19"/>
  <c r="H71" i="19"/>
  <c r="I51" i="19"/>
  <c r="F49" i="19"/>
  <c r="O38" i="19"/>
  <c r="H18" i="19"/>
  <c r="H8" i="19"/>
  <c r="G45" i="19"/>
  <c r="G27" i="19"/>
  <c r="H88" i="19"/>
  <c r="K45" i="19"/>
  <c r="H38" i="19"/>
  <c r="G88" i="19"/>
  <c r="G65" i="19"/>
  <c r="G51" i="19"/>
  <c r="G33" i="19"/>
  <c r="G13" i="19"/>
  <c r="I122" i="19"/>
  <c r="K125" i="19"/>
  <c r="O117" i="19"/>
  <c r="F106" i="19"/>
  <c r="F60" i="19"/>
  <c r="F54" i="19"/>
  <c r="H50" i="19"/>
  <c r="M46" i="19"/>
  <c r="H45" i="19"/>
  <c r="M38" i="19"/>
  <c r="J31" i="19"/>
  <c r="I27" i="19"/>
  <c r="F8" i="19"/>
  <c r="G134" i="22"/>
  <c r="I35" i="22"/>
  <c r="I94" i="22"/>
  <c r="I140" i="22"/>
  <c r="N24" i="19"/>
  <c r="H24" i="19"/>
  <c r="O133" i="19"/>
  <c r="I133" i="19"/>
  <c r="M121" i="19"/>
  <c r="I54" i="19"/>
  <c r="M53" i="19"/>
  <c r="M45" i="19"/>
  <c r="L117" i="15"/>
  <c r="I55" i="22"/>
  <c r="I139" i="22"/>
  <c r="P134" i="22"/>
  <c r="I146" i="19"/>
  <c r="F129" i="19"/>
  <c r="I129" i="19"/>
  <c r="P121" i="19"/>
  <c r="L50" i="19"/>
  <c r="I8" i="19"/>
  <c r="G58" i="15"/>
  <c r="K138" i="19"/>
  <c r="M129" i="19"/>
  <c r="H121" i="19"/>
  <c r="O58" i="19"/>
  <c r="M58" i="15"/>
  <c r="M127" i="15"/>
  <c r="P142" i="22"/>
  <c r="J64" i="19"/>
  <c r="J143" i="19"/>
  <c r="H133" i="19"/>
  <c r="M122" i="19"/>
  <c r="K121" i="19"/>
  <c r="F76" i="19"/>
  <c r="O45" i="19"/>
  <c r="L145" i="15"/>
  <c r="G136" i="15"/>
  <c r="I136" i="15"/>
  <c r="N29" i="22"/>
  <c r="I123" i="22"/>
  <c r="J138" i="19"/>
  <c r="G61" i="19"/>
  <c r="H129" i="19"/>
  <c r="N121" i="19"/>
  <c r="I47" i="15"/>
  <c r="G92" i="15"/>
  <c r="T145" i="19"/>
  <c r="O136" i="15"/>
  <c r="K136" i="15"/>
  <c r="M130" i="15"/>
  <c r="I130" i="15"/>
  <c r="N145" i="15"/>
  <c r="G130" i="22"/>
  <c r="F130" i="22"/>
  <c r="R130" i="22" s="1"/>
  <c r="I14" i="22"/>
  <c r="K140" i="22"/>
  <c r="O140" i="22"/>
  <c r="H142" i="22"/>
  <c r="L99" i="19"/>
  <c r="M143" i="19"/>
  <c r="I143" i="19"/>
  <c r="N136" i="15"/>
  <c r="J136" i="15"/>
  <c r="P130" i="15"/>
  <c r="L130" i="15"/>
  <c r="P145" i="15"/>
  <c r="N129" i="22"/>
  <c r="N40" i="22"/>
  <c r="N130" i="22"/>
  <c r="L134" i="22"/>
  <c r="H140" i="22"/>
  <c r="L140" i="22"/>
  <c r="P140" i="22"/>
  <c r="L142" i="22"/>
  <c r="P138" i="19"/>
  <c r="P143" i="19"/>
  <c r="L143" i="19"/>
  <c r="H143" i="19"/>
  <c r="G130" i="19"/>
  <c r="G32" i="19"/>
  <c r="K133" i="19"/>
  <c r="H106" i="19"/>
  <c r="F83" i="19"/>
  <c r="K76" i="19"/>
  <c r="I75" i="19"/>
  <c r="F58" i="19"/>
  <c r="K58" i="19"/>
  <c r="O54" i="19"/>
  <c r="F52" i="19"/>
  <c r="P50" i="19"/>
  <c r="J50" i="19"/>
  <c r="I45" i="19"/>
  <c r="F44" i="19"/>
  <c r="H39" i="19"/>
  <c r="N38" i="19"/>
  <c r="I38" i="19"/>
  <c r="G145" i="15"/>
  <c r="U130" i="19"/>
  <c r="M136" i="15"/>
  <c r="O130" i="15"/>
  <c r="K130" i="15"/>
  <c r="J145" i="15"/>
  <c r="K130" i="22"/>
  <c r="M140" i="22"/>
  <c r="O143" i="19"/>
  <c r="K143" i="19"/>
  <c r="J107" i="19"/>
  <c r="M133" i="19"/>
  <c r="P113" i="19"/>
  <c r="M91" i="19"/>
  <c r="O83" i="19"/>
  <c r="M83" i="19"/>
  <c r="K83" i="19"/>
  <c r="P75" i="19"/>
  <c r="P38" i="19"/>
  <c r="K38" i="19"/>
  <c r="F18" i="19"/>
  <c r="U26" i="22"/>
  <c r="G130" i="15"/>
  <c r="I46" i="15"/>
  <c r="I125" i="15"/>
  <c r="I110" i="15"/>
  <c r="O95" i="15"/>
  <c r="K79" i="15"/>
  <c r="I62" i="15"/>
  <c r="T130" i="19"/>
  <c r="P136" i="15"/>
  <c r="L136" i="15"/>
  <c r="N130" i="15"/>
  <c r="J130" i="15"/>
  <c r="F130" i="15"/>
  <c r="R130" i="15" s="1"/>
  <c r="G77" i="22"/>
  <c r="I77" i="22"/>
  <c r="J128" i="22"/>
  <c r="J140" i="22"/>
  <c r="N143" i="19"/>
  <c r="G132" i="19"/>
  <c r="G76" i="19"/>
  <c r="P91" i="19"/>
  <c r="J60" i="19"/>
  <c r="I18" i="19"/>
  <c r="G104" i="22"/>
  <c r="M12" i="19"/>
  <c r="G153" i="22"/>
  <c r="M153" i="22"/>
  <c r="T153" i="22"/>
  <c r="G153" i="19"/>
  <c r="M153" i="19"/>
  <c r="I153" i="15"/>
  <c r="O153" i="15"/>
  <c r="U153" i="15"/>
  <c r="H153" i="22"/>
  <c r="N153" i="22"/>
  <c r="U153" i="22"/>
  <c r="H153" i="19"/>
  <c r="N153" i="19"/>
  <c r="I153" i="22"/>
  <c r="O153" i="22"/>
  <c r="I153" i="19"/>
  <c r="O153" i="19"/>
  <c r="T153" i="19"/>
  <c r="K153" i="15"/>
  <c r="F153" i="15"/>
  <c r="R153" i="15" s="1"/>
  <c r="L153" i="15"/>
  <c r="J153" i="22"/>
  <c r="P153" i="22"/>
  <c r="J153" i="19"/>
  <c r="P153" i="19"/>
  <c r="U153" i="19"/>
  <c r="K153" i="22"/>
  <c r="K153" i="19"/>
  <c r="G153" i="15"/>
  <c r="M153" i="15"/>
  <c r="P153" i="15"/>
  <c r="F153" i="22"/>
  <c r="L153" i="22"/>
  <c r="F153" i="19"/>
  <c r="R153" i="19" s="1"/>
  <c r="L153" i="19"/>
  <c r="N153" i="15"/>
  <c r="J153" i="15"/>
  <c r="K62" i="15"/>
  <c r="J117" i="15"/>
  <c r="M117" i="15"/>
  <c r="P117" i="15"/>
  <c r="K117" i="15"/>
  <c r="N117" i="15"/>
  <c r="U80" i="15"/>
  <c r="I155" i="22"/>
  <c r="O155" i="22"/>
  <c r="K155" i="19"/>
  <c r="I155" i="15"/>
  <c r="O155" i="15"/>
  <c r="J155" i="22"/>
  <c r="P155" i="22"/>
  <c r="F155" i="19"/>
  <c r="R155" i="19" s="1"/>
  <c r="L155" i="19"/>
  <c r="K155" i="22"/>
  <c r="G155" i="19"/>
  <c r="M155" i="19"/>
  <c r="K155" i="15"/>
  <c r="F155" i="15"/>
  <c r="R155" i="15" s="1"/>
  <c r="L155" i="15"/>
  <c r="F155" i="22"/>
  <c r="R155" i="22" s="1"/>
  <c r="L155" i="22"/>
  <c r="H155" i="19"/>
  <c r="N155" i="19"/>
  <c r="G155" i="22"/>
  <c r="M155" i="22"/>
  <c r="T155" i="22"/>
  <c r="I155" i="19"/>
  <c r="O155" i="19"/>
  <c r="T155" i="19"/>
  <c r="G155" i="15"/>
  <c r="M155" i="15"/>
  <c r="N155" i="15"/>
  <c r="J155" i="15"/>
  <c r="H155" i="22"/>
  <c r="N155" i="22"/>
  <c r="U155" i="22"/>
  <c r="J155" i="19"/>
  <c r="P155" i="19"/>
  <c r="U155" i="19"/>
  <c r="U155" i="15"/>
  <c r="P155" i="15"/>
  <c r="I152" i="22"/>
  <c r="O152" i="22"/>
  <c r="K152" i="19"/>
  <c r="G152" i="15"/>
  <c r="M152" i="15"/>
  <c r="J152" i="22"/>
  <c r="P152" i="22"/>
  <c r="F152" i="19"/>
  <c r="R152" i="19" s="1"/>
  <c r="L152" i="19"/>
  <c r="K152" i="22"/>
  <c r="G152" i="19"/>
  <c r="M152" i="19"/>
  <c r="I152" i="15"/>
  <c r="O152" i="15"/>
  <c r="J152" i="15"/>
  <c r="P152" i="15"/>
  <c r="U152" i="15"/>
  <c r="F152" i="22"/>
  <c r="R152" i="22" s="1"/>
  <c r="L152" i="22"/>
  <c r="H152" i="19"/>
  <c r="N152" i="19"/>
  <c r="G152" i="22"/>
  <c r="M152" i="22"/>
  <c r="T152" i="22"/>
  <c r="I152" i="19"/>
  <c r="O152" i="19"/>
  <c r="T152" i="19"/>
  <c r="K152" i="15"/>
  <c r="F152" i="15"/>
  <c r="R152" i="15" s="1"/>
  <c r="L152" i="15"/>
  <c r="H152" i="22"/>
  <c r="N152" i="22"/>
  <c r="U152" i="22"/>
  <c r="J152" i="19"/>
  <c r="P152" i="19"/>
  <c r="U152" i="19"/>
  <c r="N152" i="15"/>
  <c r="F144" i="22"/>
  <c r="R144" i="22" s="1"/>
  <c r="O144" i="19"/>
  <c r="U144" i="19"/>
  <c r="G84" i="22"/>
  <c r="G12" i="22"/>
  <c r="T12" i="22"/>
  <c r="M47" i="15"/>
  <c r="M37" i="15"/>
  <c r="M135" i="15"/>
  <c r="K127" i="15"/>
  <c r="O79" i="15"/>
  <c r="G108" i="15"/>
  <c r="G117" i="15"/>
  <c r="G156" i="22"/>
  <c r="M156" i="22"/>
  <c r="T156" i="22"/>
  <c r="H156" i="22"/>
  <c r="N156" i="22"/>
  <c r="U156" i="22"/>
  <c r="I156" i="22"/>
  <c r="O156" i="22"/>
  <c r="J156" i="22"/>
  <c r="P156" i="22"/>
  <c r="K156" i="22"/>
  <c r="F156" i="22"/>
  <c r="L156" i="22"/>
  <c r="K12" i="22"/>
  <c r="U12" i="19"/>
  <c r="P12" i="22"/>
  <c r="J12" i="22"/>
  <c r="F12" i="15"/>
  <c r="N12" i="22"/>
  <c r="H12" i="22"/>
  <c r="I12" i="19"/>
  <c r="M12" i="22"/>
  <c r="G144" i="22"/>
  <c r="G108" i="22"/>
  <c r="G83" i="22"/>
  <c r="G124" i="15"/>
  <c r="G100" i="15"/>
  <c r="P25" i="15"/>
  <c r="O125" i="15"/>
  <c r="M110" i="15"/>
  <c r="O117" i="15"/>
  <c r="I12" i="22"/>
  <c r="P119" i="22"/>
  <c r="H119" i="22"/>
  <c r="O84" i="19"/>
  <c r="G84" i="19"/>
  <c r="U84" i="19"/>
  <c r="U12" i="15"/>
  <c r="U84" i="15"/>
  <c r="K154" i="22"/>
  <c r="I154" i="19"/>
  <c r="O154" i="19"/>
  <c r="T154" i="19"/>
  <c r="F154" i="15"/>
  <c r="R154" i="15" s="1"/>
  <c r="L154" i="15"/>
  <c r="F154" i="22"/>
  <c r="R154" i="22" s="1"/>
  <c r="L154" i="22"/>
  <c r="J154" i="19"/>
  <c r="P154" i="19"/>
  <c r="U154" i="19"/>
  <c r="G154" i="22"/>
  <c r="M154" i="22"/>
  <c r="T154" i="22"/>
  <c r="K154" i="19"/>
  <c r="N154" i="15"/>
  <c r="U154" i="15"/>
  <c r="I154" i="15"/>
  <c r="O154" i="15"/>
  <c r="H154" i="22"/>
  <c r="N154" i="22"/>
  <c r="U154" i="22"/>
  <c r="F154" i="19"/>
  <c r="L154" i="19"/>
  <c r="I154" i="22"/>
  <c r="O154" i="22"/>
  <c r="G154" i="19"/>
  <c r="M154" i="19"/>
  <c r="J154" i="15"/>
  <c r="P154" i="15"/>
  <c r="K154" i="15"/>
  <c r="M154" i="15"/>
  <c r="J154" i="22"/>
  <c r="P154" i="22"/>
  <c r="H154" i="19"/>
  <c r="N154" i="19"/>
  <c r="G154" i="15"/>
  <c r="K151" i="22"/>
  <c r="I151" i="19"/>
  <c r="O151" i="19"/>
  <c r="T151" i="19"/>
  <c r="K151" i="15"/>
  <c r="F151" i="22"/>
  <c r="L151" i="22"/>
  <c r="J151" i="19"/>
  <c r="P151" i="19"/>
  <c r="U151" i="19"/>
  <c r="G151" i="22"/>
  <c r="M151" i="22"/>
  <c r="T151" i="22"/>
  <c r="K151" i="19"/>
  <c r="G151" i="15"/>
  <c r="M151" i="15"/>
  <c r="N151" i="15"/>
  <c r="H151" i="22"/>
  <c r="N151" i="22"/>
  <c r="U151" i="22"/>
  <c r="F151" i="19"/>
  <c r="R151" i="19" s="1"/>
  <c r="L151" i="19"/>
  <c r="I151" i="22"/>
  <c r="O151" i="22"/>
  <c r="G151" i="19"/>
  <c r="M151" i="19"/>
  <c r="I151" i="15"/>
  <c r="O151" i="15"/>
  <c r="J151" i="15"/>
  <c r="P151" i="15"/>
  <c r="U151" i="15"/>
  <c r="J151" i="22"/>
  <c r="P151" i="22"/>
  <c r="H151" i="19"/>
  <c r="N151" i="19"/>
  <c r="F151" i="15"/>
  <c r="R151" i="15" s="1"/>
  <c r="L151" i="15"/>
  <c r="O127" i="15"/>
  <c r="M79" i="15"/>
  <c r="G12" i="15"/>
  <c r="T12" i="19"/>
  <c r="P138" i="22"/>
  <c r="H138" i="22"/>
  <c r="K10" i="22"/>
  <c r="L12" i="22"/>
  <c r="O130" i="19"/>
  <c r="U12" i="22"/>
  <c r="U84" i="22"/>
  <c r="T84" i="22"/>
  <c r="I105" i="15"/>
  <c r="T144" i="19"/>
  <c r="F144" i="15"/>
  <c r="R144" i="15" s="1"/>
  <c r="I117" i="15"/>
  <c r="O12" i="22"/>
  <c r="I56" i="19"/>
  <c r="M56" i="19"/>
  <c r="I23" i="15"/>
  <c r="K12" i="15"/>
  <c r="G137" i="22"/>
  <c r="F139" i="22"/>
  <c r="R139" i="22" s="1"/>
  <c r="F21" i="22"/>
  <c r="K133" i="22"/>
  <c r="N146" i="22"/>
  <c r="I19" i="22"/>
  <c r="O19" i="22"/>
  <c r="K21" i="22"/>
  <c r="L59" i="22"/>
  <c r="N114" i="22"/>
  <c r="M137" i="22"/>
  <c r="K28" i="19"/>
  <c r="J52" i="19"/>
  <c r="P81" i="19"/>
  <c r="M86" i="19"/>
  <c r="N107" i="19"/>
  <c r="I140" i="19"/>
  <c r="P139" i="19"/>
  <c r="K117" i="19"/>
  <c r="G69" i="19"/>
  <c r="G74" i="19"/>
  <c r="M113" i="19"/>
  <c r="K96" i="19"/>
  <c r="H89" i="19"/>
  <c r="N89" i="19"/>
  <c r="I89" i="19"/>
  <c r="O89" i="19"/>
  <c r="J89" i="19"/>
  <c r="P89" i="19"/>
  <c r="F74" i="19"/>
  <c r="K79" i="19"/>
  <c r="L79" i="19"/>
  <c r="G79" i="19"/>
  <c r="M79" i="19"/>
  <c r="O65" i="19"/>
  <c r="P60" i="19"/>
  <c r="O53" i="19"/>
  <c r="F11" i="19"/>
  <c r="H11" i="19"/>
  <c r="N11" i="19"/>
  <c r="I11" i="19"/>
  <c r="O11" i="19"/>
  <c r="J11" i="19"/>
  <c r="P11" i="19"/>
  <c r="K11" i="19"/>
  <c r="I73" i="15"/>
  <c r="K68" i="15"/>
  <c r="F21" i="15"/>
  <c r="M24" i="22"/>
  <c r="I43" i="22"/>
  <c r="M69" i="22"/>
  <c r="I113" i="22"/>
  <c r="I133" i="22"/>
  <c r="I146" i="22"/>
  <c r="M17" i="22"/>
  <c r="J19" i="22"/>
  <c r="P19" i="22"/>
  <c r="L21" i="22"/>
  <c r="M59" i="22"/>
  <c r="M123" i="22"/>
  <c r="H137" i="22"/>
  <c r="I52" i="19"/>
  <c r="J86" i="19"/>
  <c r="I99" i="19"/>
  <c r="I107" i="19"/>
  <c r="G117" i="19"/>
  <c r="M115" i="19"/>
  <c r="K102" i="19"/>
  <c r="G31" i="19"/>
  <c r="G34" i="19"/>
  <c r="K122" i="19"/>
  <c r="O122" i="19"/>
  <c r="G122" i="19"/>
  <c r="L118" i="19"/>
  <c r="G118" i="19"/>
  <c r="M118" i="19"/>
  <c r="H118" i="19"/>
  <c r="N118" i="19"/>
  <c r="I112" i="19"/>
  <c r="K109" i="19"/>
  <c r="L109" i="19"/>
  <c r="G109" i="19"/>
  <c r="M109" i="19"/>
  <c r="N76" i="19"/>
  <c r="K75" i="19"/>
  <c r="F73" i="19"/>
  <c r="F78" i="19"/>
  <c r="K78" i="19"/>
  <c r="O78" i="19"/>
  <c r="N36" i="19"/>
  <c r="F32" i="19"/>
  <c r="K35" i="19"/>
  <c r="L35" i="19"/>
  <c r="G35" i="19"/>
  <c r="M35" i="19"/>
  <c r="F35" i="19"/>
  <c r="F23" i="19"/>
  <c r="L23" i="19"/>
  <c r="G23" i="19"/>
  <c r="M23" i="19"/>
  <c r="H23" i="19"/>
  <c r="N23" i="19"/>
  <c r="M114" i="22"/>
  <c r="N128" i="22"/>
  <c r="L32" i="19"/>
  <c r="M42" i="19"/>
  <c r="O44" i="19"/>
  <c r="H85" i="19"/>
  <c r="L85" i="19"/>
  <c r="M134" i="19"/>
  <c r="L139" i="19"/>
  <c r="M139" i="19"/>
  <c r="H139" i="19"/>
  <c r="N139" i="19"/>
  <c r="K137" i="19"/>
  <c r="O137" i="19"/>
  <c r="G137" i="19"/>
  <c r="I137" i="19"/>
  <c r="M137" i="19"/>
  <c r="F104" i="19"/>
  <c r="H113" i="19"/>
  <c r="K113" i="19"/>
  <c r="N113" i="19"/>
  <c r="F113" i="19"/>
  <c r="I113" i="19"/>
  <c r="L113" i="19"/>
  <c r="O113" i="19"/>
  <c r="H91" i="19"/>
  <c r="K91" i="19"/>
  <c r="N91" i="19"/>
  <c r="I91" i="19"/>
  <c r="L91" i="19"/>
  <c r="O91" i="19"/>
  <c r="I76" i="19"/>
  <c r="I72" i="19"/>
  <c r="M72" i="19"/>
  <c r="F21" i="19"/>
  <c r="L21" i="19"/>
  <c r="G21" i="19"/>
  <c r="M21" i="19"/>
  <c r="H21" i="19"/>
  <c r="N21" i="19"/>
  <c r="F16" i="19"/>
  <c r="L16" i="19"/>
  <c r="G16" i="19"/>
  <c r="M16" i="19"/>
  <c r="H16" i="19"/>
  <c r="N16" i="19"/>
  <c r="F72" i="15"/>
  <c r="F19" i="15"/>
  <c r="G72" i="22"/>
  <c r="G123" i="22"/>
  <c r="F137" i="22"/>
  <c r="R137" i="22" s="1"/>
  <c r="I24" i="22"/>
  <c r="N43" i="22"/>
  <c r="P55" i="22"/>
  <c r="I69" i="22"/>
  <c r="J70" i="22"/>
  <c r="N83" i="22"/>
  <c r="I108" i="22"/>
  <c r="P121" i="22"/>
  <c r="I129" i="22"/>
  <c r="I138" i="22"/>
  <c r="M139" i="22"/>
  <c r="N14" i="22"/>
  <c r="L14" i="22"/>
  <c r="L19" i="22"/>
  <c r="H21" i="22"/>
  <c r="N21" i="22"/>
  <c r="H59" i="22"/>
  <c r="P59" i="22"/>
  <c r="I114" i="22"/>
  <c r="N117" i="22"/>
  <c r="J119" i="22"/>
  <c r="P128" i="22"/>
  <c r="J137" i="22"/>
  <c r="P137" i="22"/>
  <c r="I32" i="19"/>
  <c r="J42" i="19"/>
  <c r="I64" i="19"/>
  <c r="I74" i="19"/>
  <c r="I85" i="19"/>
  <c r="K132" i="19"/>
  <c r="I134" i="19"/>
  <c r="J139" i="19"/>
  <c r="N132" i="19"/>
  <c r="N59" i="19"/>
  <c r="K21" i="19"/>
  <c r="K16" i="19"/>
  <c r="F127" i="19"/>
  <c r="M138" i="19"/>
  <c r="H138" i="19"/>
  <c r="N138" i="19"/>
  <c r="I138" i="19"/>
  <c r="O138" i="19"/>
  <c r="L105" i="19"/>
  <c r="G105" i="19"/>
  <c r="M105" i="19"/>
  <c r="H105" i="19"/>
  <c r="N105" i="19"/>
  <c r="F103" i="19"/>
  <c r="O103" i="19"/>
  <c r="G103" i="19"/>
  <c r="F98" i="19"/>
  <c r="H98" i="19"/>
  <c r="M78" i="19"/>
  <c r="F65" i="19"/>
  <c r="F70" i="19"/>
  <c r="K70" i="19"/>
  <c r="O70" i="19"/>
  <c r="G66" i="19"/>
  <c r="L48" i="19"/>
  <c r="H48" i="19"/>
  <c r="F40" i="19"/>
  <c r="H43" i="19"/>
  <c r="N43" i="19"/>
  <c r="I43" i="19"/>
  <c r="O43" i="19"/>
  <c r="J43" i="19"/>
  <c r="P43" i="19"/>
  <c r="P31" i="19"/>
  <c r="F31" i="19"/>
  <c r="H31" i="19"/>
  <c r="I21" i="15"/>
  <c r="G114" i="22"/>
  <c r="F59" i="22"/>
  <c r="M19" i="22"/>
  <c r="I21" i="22"/>
  <c r="O21" i="22"/>
  <c r="I59" i="22"/>
  <c r="K72" i="22"/>
  <c r="M118" i="22"/>
  <c r="I128" i="22"/>
  <c r="K137" i="22"/>
  <c r="K44" i="19"/>
  <c r="K74" i="19"/>
  <c r="H81" i="19"/>
  <c r="L81" i="19"/>
  <c r="O90" i="19"/>
  <c r="O96" i="19"/>
  <c r="O102" i="19"/>
  <c r="K130" i="19"/>
  <c r="I139" i="19"/>
  <c r="H132" i="19"/>
  <c r="G83" i="19"/>
  <c r="G91" i="19"/>
  <c r="G63" i="19"/>
  <c r="J21" i="19"/>
  <c r="J16" i="19"/>
  <c r="O28" i="19"/>
  <c r="F137" i="19"/>
  <c r="J145" i="19"/>
  <c r="H131" i="19"/>
  <c r="F131" i="19"/>
  <c r="G131" i="19"/>
  <c r="F115" i="19"/>
  <c r="F124" i="19"/>
  <c r="K124" i="19"/>
  <c r="O124" i="19"/>
  <c r="J113" i="19"/>
  <c r="K98" i="19"/>
  <c r="K104" i="19"/>
  <c r="L104" i="19"/>
  <c r="G104" i="19"/>
  <c r="M104" i="19"/>
  <c r="H100" i="19"/>
  <c r="N100" i="19"/>
  <c r="I100" i="19"/>
  <c r="O100" i="19"/>
  <c r="J100" i="19"/>
  <c r="P100" i="19"/>
  <c r="J91" i="19"/>
  <c r="H82" i="19"/>
  <c r="M70" i="19"/>
  <c r="K61" i="19"/>
  <c r="H62" i="19"/>
  <c r="K62" i="19"/>
  <c r="N62" i="19"/>
  <c r="F62" i="19"/>
  <c r="I62" i="19"/>
  <c r="L62" i="19"/>
  <c r="O62" i="19"/>
  <c r="K48" i="19"/>
  <c r="O27" i="19"/>
  <c r="K136" i="19"/>
  <c r="H126" i="19"/>
  <c r="O98" i="19"/>
  <c r="I98" i="19"/>
  <c r="J82" i="19"/>
  <c r="O75" i="19"/>
  <c r="O60" i="19"/>
  <c r="P48" i="19"/>
  <c r="J48" i="19"/>
  <c r="K33" i="19"/>
  <c r="N31" i="19"/>
  <c r="G98" i="19"/>
  <c r="G62" i="19"/>
  <c r="F132" i="19"/>
  <c r="H124" i="19"/>
  <c r="O88" i="19"/>
  <c r="L88" i="19"/>
  <c r="I88" i="19"/>
  <c r="F86" i="19"/>
  <c r="I82" i="19"/>
  <c r="H78" i="19"/>
  <c r="P76" i="19"/>
  <c r="M76" i="19"/>
  <c r="J76" i="19"/>
  <c r="H75" i="19"/>
  <c r="H70" i="19"/>
  <c r="M58" i="19"/>
  <c r="I58" i="19"/>
  <c r="O48" i="19"/>
  <c r="I48" i="19"/>
  <c r="M39" i="19"/>
  <c r="I13" i="19"/>
  <c r="G36" i="19"/>
  <c r="G19" i="19"/>
  <c r="O136" i="19"/>
  <c r="I136" i="19"/>
  <c r="O121" i="19"/>
  <c r="L121" i="19"/>
  <c r="I121" i="19"/>
  <c r="F118" i="19"/>
  <c r="M98" i="19"/>
  <c r="F88" i="19"/>
  <c r="N82" i="19"/>
  <c r="M75" i="19"/>
  <c r="K66" i="19"/>
  <c r="M60" i="19"/>
  <c r="M51" i="19"/>
  <c r="N50" i="19"/>
  <c r="K39" i="19"/>
  <c r="L31" i="19"/>
  <c r="M18" i="19"/>
  <c r="H13" i="19"/>
  <c r="M8" i="19"/>
  <c r="G15" i="19"/>
  <c r="F130" i="19"/>
  <c r="F105" i="19"/>
  <c r="N88" i="19"/>
  <c r="K88" i="19"/>
  <c r="O76" i="19"/>
  <c r="L76" i="19"/>
  <c r="L75" i="19"/>
  <c r="K69" i="19"/>
  <c r="L60" i="19"/>
  <c r="I60" i="19"/>
  <c r="K51" i="19"/>
  <c r="F42" i="19"/>
  <c r="I26" i="19"/>
  <c r="M26" i="19"/>
  <c r="J26" i="19"/>
  <c r="N26" i="19"/>
  <c r="G26" i="19"/>
  <c r="K26" i="19"/>
  <c r="O26" i="19"/>
  <c r="L26" i="22"/>
  <c r="F26" i="22"/>
  <c r="J26" i="15"/>
  <c r="N26" i="15"/>
  <c r="G26" i="15"/>
  <c r="H26" i="19"/>
  <c r="I26" i="22"/>
  <c r="K26" i="15"/>
  <c r="O26" i="15"/>
  <c r="L26" i="19"/>
  <c r="H26" i="22"/>
  <c r="F26" i="15"/>
  <c r="R26" i="15" s="1"/>
  <c r="L26" i="15"/>
  <c r="P26" i="15"/>
  <c r="T26" i="19"/>
  <c r="H80" i="19"/>
  <c r="L80" i="19"/>
  <c r="P80" i="19"/>
  <c r="N80" i="22"/>
  <c r="J80" i="22"/>
  <c r="I80" i="19"/>
  <c r="M80" i="19"/>
  <c r="J80" i="19"/>
  <c r="N80" i="19"/>
  <c r="P80" i="22"/>
  <c r="L80" i="22"/>
  <c r="H80" i="22"/>
  <c r="K80" i="19"/>
  <c r="M80" i="22"/>
  <c r="O80" i="19"/>
  <c r="K80" i="22"/>
  <c r="F80" i="22"/>
  <c r="I80" i="22"/>
  <c r="T80" i="19"/>
  <c r="J45" i="15"/>
  <c r="N45" i="15"/>
  <c r="K45" i="15"/>
  <c r="O45" i="15"/>
  <c r="L45" i="15"/>
  <c r="P45" i="15"/>
  <c r="K38" i="15"/>
  <c r="O38" i="15"/>
  <c r="L38" i="15"/>
  <c r="P38" i="15"/>
  <c r="M38" i="15"/>
  <c r="K124" i="15"/>
  <c r="O124" i="15"/>
  <c r="L124" i="15"/>
  <c r="P124" i="15"/>
  <c r="M124" i="15"/>
  <c r="L109" i="15"/>
  <c r="P109" i="15"/>
  <c r="I109" i="15"/>
  <c r="M109" i="15"/>
  <c r="J109" i="15"/>
  <c r="N109" i="15"/>
  <c r="J88" i="15"/>
  <c r="N88" i="15"/>
  <c r="K88" i="15"/>
  <c r="O88" i="15"/>
  <c r="L88" i="15"/>
  <c r="P88" i="15"/>
  <c r="G116" i="15"/>
  <c r="G80" i="15"/>
  <c r="J124" i="15"/>
  <c r="K109" i="15"/>
  <c r="J98" i="15"/>
  <c r="K95" i="15"/>
  <c r="M88" i="15"/>
  <c r="L25" i="15"/>
  <c r="I89" i="15"/>
  <c r="I29" i="22"/>
  <c r="I93" i="22"/>
  <c r="O16" i="22"/>
  <c r="P31" i="22"/>
  <c r="F139" i="19"/>
  <c r="P135" i="22"/>
  <c r="L135" i="22"/>
  <c r="H135" i="22"/>
  <c r="I135" i="19"/>
  <c r="K135" i="19"/>
  <c r="M135" i="19"/>
  <c r="O135" i="19"/>
  <c r="O135" i="22"/>
  <c r="K135" i="22"/>
  <c r="F135" i="19"/>
  <c r="N135" i="22"/>
  <c r="J135" i="22"/>
  <c r="N135" i="19"/>
  <c r="I135" i="22"/>
  <c r="F135" i="22"/>
  <c r="F135" i="15"/>
  <c r="J135" i="15"/>
  <c r="N135" i="15"/>
  <c r="T135" i="19"/>
  <c r="T135" i="22"/>
  <c r="L135" i="19"/>
  <c r="K135" i="15"/>
  <c r="O135" i="15"/>
  <c r="J135" i="19"/>
  <c r="G135" i="22"/>
  <c r="L135" i="15"/>
  <c r="P135" i="15"/>
  <c r="P135" i="19"/>
  <c r="O51" i="19"/>
  <c r="F41" i="19"/>
  <c r="G41" i="19"/>
  <c r="H41" i="19"/>
  <c r="J41" i="19"/>
  <c r="L41" i="19"/>
  <c r="N41" i="19"/>
  <c r="P41" i="19"/>
  <c r="O41" i="22"/>
  <c r="K41" i="22"/>
  <c r="O41" i="19"/>
  <c r="L41" i="22"/>
  <c r="I41" i="15"/>
  <c r="M41" i="15"/>
  <c r="T41" i="19"/>
  <c r="M41" i="19"/>
  <c r="P41" i="22"/>
  <c r="J41" i="22"/>
  <c r="F41" i="22"/>
  <c r="J41" i="15"/>
  <c r="N41" i="15"/>
  <c r="U41" i="19"/>
  <c r="K41" i="19"/>
  <c r="N41" i="22"/>
  <c r="I41" i="22"/>
  <c r="F41" i="15"/>
  <c r="K41" i="15"/>
  <c r="O41" i="15"/>
  <c r="M25" i="22"/>
  <c r="I25" i="22"/>
  <c r="I25" i="15"/>
  <c r="M25" i="15"/>
  <c r="T25" i="19"/>
  <c r="P25" i="22"/>
  <c r="L25" i="22"/>
  <c r="H25" i="22"/>
  <c r="F25" i="22"/>
  <c r="F25" i="15"/>
  <c r="R25" i="15" s="1"/>
  <c r="J25" i="15"/>
  <c r="N25" i="15"/>
  <c r="U25" i="19"/>
  <c r="O25" i="22"/>
  <c r="K25" i="22"/>
  <c r="K25" i="15"/>
  <c r="O25" i="15"/>
  <c r="G146" i="19"/>
  <c r="G107" i="19"/>
  <c r="G142" i="19"/>
  <c r="G28" i="19"/>
  <c r="T80" i="22"/>
  <c r="L46" i="15"/>
  <c r="P46" i="15"/>
  <c r="M46" i="15"/>
  <c r="J46" i="15"/>
  <c r="N46" i="15"/>
  <c r="L125" i="15"/>
  <c r="P125" i="15"/>
  <c r="M125" i="15"/>
  <c r="J125" i="15"/>
  <c r="N125" i="15"/>
  <c r="I111" i="15"/>
  <c r="I98" i="15"/>
  <c r="I78" i="15"/>
  <c r="K125" i="15"/>
  <c r="I88" i="15"/>
  <c r="O78" i="15"/>
  <c r="M45" i="15"/>
  <c r="M26" i="15"/>
  <c r="N144" i="15"/>
  <c r="P89" i="15"/>
  <c r="J89" i="15"/>
  <c r="L89" i="15"/>
  <c r="N89" i="15"/>
  <c r="K89" i="15"/>
  <c r="M89" i="15"/>
  <c r="O89" i="15"/>
  <c r="F80" i="15"/>
  <c r="G138" i="22"/>
  <c r="L70" i="22"/>
  <c r="O87" i="22"/>
  <c r="H20" i="22"/>
  <c r="M20" i="22"/>
  <c r="G80" i="19"/>
  <c r="G78" i="19"/>
  <c r="G86" i="19"/>
  <c r="H135" i="19"/>
  <c r="K145" i="19"/>
  <c r="O145" i="19"/>
  <c r="F145" i="19"/>
  <c r="R145" i="19" s="1"/>
  <c r="H145" i="19"/>
  <c r="L145" i="19"/>
  <c r="P145" i="19"/>
  <c r="I145" i="19"/>
  <c r="M145" i="19"/>
  <c r="N145" i="19"/>
  <c r="G145" i="19"/>
  <c r="I145" i="15"/>
  <c r="K145" i="15"/>
  <c r="M145" i="15"/>
  <c r="O145" i="15"/>
  <c r="F145" i="22"/>
  <c r="F145" i="15"/>
  <c r="R145" i="15" s="1"/>
  <c r="U145" i="19"/>
  <c r="F64" i="19"/>
  <c r="G67" i="19"/>
  <c r="K67" i="19"/>
  <c r="O67" i="19"/>
  <c r="H67" i="22"/>
  <c r="H67" i="19"/>
  <c r="L67" i="19"/>
  <c r="P67" i="19"/>
  <c r="I67" i="19"/>
  <c r="M67" i="19"/>
  <c r="M67" i="22"/>
  <c r="L67" i="15"/>
  <c r="P67" i="15"/>
  <c r="T67" i="19"/>
  <c r="T67" i="22"/>
  <c r="I67" i="22"/>
  <c r="I67" i="15"/>
  <c r="M67" i="15"/>
  <c r="J67" i="19"/>
  <c r="F67" i="22"/>
  <c r="F67" i="15"/>
  <c r="J67" i="15"/>
  <c r="N67" i="15"/>
  <c r="I41" i="19"/>
  <c r="G80" i="22"/>
  <c r="G24" i="22"/>
  <c r="T26" i="22"/>
  <c r="J47" i="15"/>
  <c r="N47" i="15"/>
  <c r="K47" i="15"/>
  <c r="O47" i="15"/>
  <c r="L47" i="15"/>
  <c r="P47" i="15"/>
  <c r="K111" i="15"/>
  <c r="O111" i="15"/>
  <c r="L111" i="15"/>
  <c r="P111" i="15"/>
  <c r="M111" i="15"/>
  <c r="J105" i="15"/>
  <c r="N105" i="15"/>
  <c r="K105" i="15"/>
  <c r="O105" i="15"/>
  <c r="L105" i="15"/>
  <c r="P105" i="15"/>
  <c r="K98" i="15"/>
  <c r="O98" i="15"/>
  <c r="L98" i="15"/>
  <c r="P98" i="15"/>
  <c r="M98" i="15"/>
  <c r="L78" i="15"/>
  <c r="P78" i="15"/>
  <c r="M78" i="15"/>
  <c r="J78" i="15"/>
  <c r="N78" i="15"/>
  <c r="N111" i="15"/>
  <c r="M105" i="15"/>
  <c r="K78" i="15"/>
  <c r="N62" i="15"/>
  <c r="O46" i="15"/>
  <c r="I45" i="15"/>
  <c r="N38" i="15"/>
  <c r="I26" i="15"/>
  <c r="G37" i="22"/>
  <c r="G40" i="22"/>
  <c r="G119" i="22"/>
  <c r="G129" i="22"/>
  <c r="P24" i="22"/>
  <c r="O35" i="22"/>
  <c r="N94" i="22"/>
  <c r="N113" i="22"/>
  <c r="O7" i="22"/>
  <c r="K7" i="22"/>
  <c r="P26" i="22"/>
  <c r="K55" i="22"/>
  <c r="G140" i="19"/>
  <c r="G85" i="19"/>
  <c r="J58" i="15"/>
  <c r="I38" i="15"/>
  <c r="J37" i="15"/>
  <c r="I124" i="15"/>
  <c r="G44" i="15"/>
  <c r="G47" i="15"/>
  <c r="G84" i="15"/>
  <c r="G102" i="15"/>
  <c r="G111" i="15"/>
  <c r="U80" i="19"/>
  <c r="U26" i="19"/>
  <c r="N124" i="15"/>
  <c r="J111" i="15"/>
  <c r="O109" i="15"/>
  <c r="N98" i="15"/>
  <c r="J62" i="15"/>
  <c r="K46" i="15"/>
  <c r="J38" i="15"/>
  <c r="J68" i="15"/>
  <c r="I68" i="15"/>
  <c r="O68" i="15"/>
  <c r="J12" i="15"/>
  <c r="I12" i="15"/>
  <c r="O12" i="15"/>
  <c r="G128" i="22"/>
  <c r="G139" i="22"/>
  <c r="S19" i="22"/>
  <c r="M29" i="22"/>
  <c r="P29" i="22"/>
  <c r="L29" i="22"/>
  <c r="H29" i="22"/>
  <c r="O29" i="22"/>
  <c r="K29" i="22"/>
  <c r="M83" i="22"/>
  <c r="P83" i="22"/>
  <c r="L83" i="22"/>
  <c r="H83" i="22"/>
  <c r="O83" i="22"/>
  <c r="K83" i="22"/>
  <c r="J83" i="22"/>
  <c r="P93" i="22"/>
  <c r="L93" i="22"/>
  <c r="H93" i="22"/>
  <c r="O93" i="22"/>
  <c r="K93" i="22"/>
  <c r="N93" i="22"/>
  <c r="J93" i="22"/>
  <c r="M93" i="22"/>
  <c r="N141" i="22"/>
  <c r="J141" i="22"/>
  <c r="M141" i="22"/>
  <c r="P141" i="22"/>
  <c r="L141" i="22"/>
  <c r="H141" i="22"/>
  <c r="O141" i="22"/>
  <c r="K141" i="22"/>
  <c r="I20" i="22"/>
  <c r="J29" i="22"/>
  <c r="L35" i="22"/>
  <c r="O80" i="22"/>
  <c r="P26" i="19"/>
  <c r="J112" i="19"/>
  <c r="N112" i="19"/>
  <c r="G112" i="19"/>
  <c r="K112" i="19"/>
  <c r="O112" i="19"/>
  <c r="H112" i="19"/>
  <c r="L112" i="19"/>
  <c r="P112" i="19"/>
  <c r="N112" i="22"/>
  <c r="M112" i="19"/>
  <c r="I112" i="15"/>
  <c r="M112" i="15"/>
  <c r="F112" i="15"/>
  <c r="J112" i="15"/>
  <c r="N112" i="15"/>
  <c r="F112" i="22"/>
  <c r="K112" i="15"/>
  <c r="O112" i="15"/>
  <c r="T112" i="19"/>
  <c r="F101" i="19"/>
  <c r="J110" i="19"/>
  <c r="N110" i="19"/>
  <c r="K110" i="22"/>
  <c r="G110" i="19"/>
  <c r="K110" i="19"/>
  <c r="O110" i="19"/>
  <c r="H110" i="19"/>
  <c r="L110" i="19"/>
  <c r="P110" i="19"/>
  <c r="M110" i="19"/>
  <c r="F110" i="22"/>
  <c r="R110" i="22" s="1"/>
  <c r="J110" i="15"/>
  <c r="N110" i="15"/>
  <c r="K110" i="15"/>
  <c r="O110" i="15"/>
  <c r="O110" i="22"/>
  <c r="F110" i="15"/>
  <c r="L110" i="15"/>
  <c r="P110" i="15"/>
  <c r="T110" i="19"/>
  <c r="G101" i="19"/>
  <c r="K101" i="19"/>
  <c r="O101" i="19"/>
  <c r="N101" i="22"/>
  <c r="J101" i="22"/>
  <c r="H101" i="19"/>
  <c r="L101" i="19"/>
  <c r="P101" i="19"/>
  <c r="M101" i="22"/>
  <c r="I101" i="22"/>
  <c r="I101" i="19"/>
  <c r="M101" i="19"/>
  <c r="P101" i="22"/>
  <c r="L101" i="22"/>
  <c r="H101" i="22"/>
  <c r="J101" i="19"/>
  <c r="K101" i="22"/>
  <c r="F101" i="22"/>
  <c r="I101" i="15"/>
  <c r="K101" i="15"/>
  <c r="M101" i="15"/>
  <c r="O101" i="15"/>
  <c r="T101" i="19"/>
  <c r="U101" i="22"/>
  <c r="N101" i="19"/>
  <c r="F101" i="15"/>
  <c r="J101" i="15"/>
  <c r="L101" i="15"/>
  <c r="N101" i="15"/>
  <c r="P101" i="15"/>
  <c r="F89" i="19"/>
  <c r="I97" i="19"/>
  <c r="M97" i="19"/>
  <c r="O97" i="22"/>
  <c r="K97" i="22"/>
  <c r="J97" i="19"/>
  <c r="N97" i="19"/>
  <c r="N97" i="22"/>
  <c r="J97" i="22"/>
  <c r="G97" i="19"/>
  <c r="K97" i="19"/>
  <c r="O97" i="19"/>
  <c r="M97" i="22"/>
  <c r="I97" i="22"/>
  <c r="L97" i="22"/>
  <c r="F97" i="22"/>
  <c r="J97" i="15"/>
  <c r="L97" i="15"/>
  <c r="N97" i="15"/>
  <c r="P97" i="15"/>
  <c r="T97" i="19"/>
  <c r="G97" i="22"/>
  <c r="U97" i="22"/>
  <c r="H97" i="19"/>
  <c r="H97" i="22"/>
  <c r="L97" i="19"/>
  <c r="I97" i="15"/>
  <c r="K97" i="15"/>
  <c r="M97" i="15"/>
  <c r="O97" i="15"/>
  <c r="F87" i="19"/>
  <c r="F95" i="19"/>
  <c r="N95" i="22"/>
  <c r="J95" i="22"/>
  <c r="O95" i="19"/>
  <c r="M95" i="22"/>
  <c r="I95" i="22"/>
  <c r="P95" i="22"/>
  <c r="L95" i="22"/>
  <c r="H95" i="22"/>
  <c r="L95" i="15"/>
  <c r="P95" i="15"/>
  <c r="T95" i="19"/>
  <c r="T95" i="22"/>
  <c r="I95" i="15"/>
  <c r="M95" i="15"/>
  <c r="O95" i="22"/>
  <c r="F95" i="22"/>
  <c r="J95" i="15"/>
  <c r="N95" i="15"/>
  <c r="H49" i="19"/>
  <c r="M49" i="19"/>
  <c r="K49" i="19"/>
  <c r="O49" i="19"/>
  <c r="G97" i="15"/>
  <c r="N127" i="15"/>
  <c r="J127" i="15"/>
  <c r="P79" i="15"/>
  <c r="L79" i="15"/>
  <c r="M62" i="15"/>
  <c r="P58" i="15"/>
  <c r="L58" i="15"/>
  <c r="P37" i="15"/>
  <c r="L37" i="15"/>
  <c r="M144" i="15"/>
  <c r="I144" i="15"/>
  <c r="F84" i="15"/>
  <c r="M68" i="15"/>
  <c r="K23" i="15"/>
  <c r="K21" i="15"/>
  <c r="M12" i="15"/>
  <c r="G118" i="22"/>
  <c r="M43" i="22"/>
  <c r="I83" i="22"/>
  <c r="N108" i="22"/>
  <c r="J108" i="22"/>
  <c r="M108" i="22"/>
  <c r="P108" i="22"/>
  <c r="L108" i="22"/>
  <c r="H108" i="22"/>
  <c r="M129" i="22"/>
  <c r="P129" i="22"/>
  <c r="L129" i="22"/>
  <c r="H129" i="22"/>
  <c r="O129" i="22"/>
  <c r="K129" i="22"/>
  <c r="I141" i="22"/>
  <c r="I145" i="22"/>
  <c r="N17" i="22"/>
  <c r="K20" i="22"/>
  <c r="J24" i="22"/>
  <c r="N24" i="22"/>
  <c r="L31" i="22"/>
  <c r="H35" i="22"/>
  <c r="M35" i="22"/>
  <c r="I40" i="22"/>
  <c r="J43" i="22"/>
  <c r="O43" i="22"/>
  <c r="L55" i="22"/>
  <c r="O69" i="22"/>
  <c r="K87" i="22"/>
  <c r="J94" i="22"/>
  <c r="N104" i="22"/>
  <c r="O108" i="22"/>
  <c r="J113" i="22"/>
  <c r="N118" i="22"/>
  <c r="O128" i="22"/>
  <c r="L138" i="22"/>
  <c r="J146" i="22"/>
  <c r="J56" i="19"/>
  <c r="K86" i="19"/>
  <c r="O86" i="19"/>
  <c r="M102" i="19"/>
  <c r="K107" i="19"/>
  <c r="J134" i="19"/>
  <c r="K144" i="19"/>
  <c r="G124" i="19"/>
  <c r="G134" i="19"/>
  <c r="O74" i="19"/>
  <c r="K65" i="19"/>
  <c r="O34" i="19"/>
  <c r="P32" i="19"/>
  <c r="F144" i="19"/>
  <c r="F142" i="19"/>
  <c r="R142" i="19" s="1"/>
  <c r="H28" i="19"/>
  <c r="L28" i="19"/>
  <c r="P28" i="19"/>
  <c r="I28" i="19"/>
  <c r="M28" i="19"/>
  <c r="F28" i="19"/>
  <c r="J28" i="19"/>
  <c r="N28" i="19"/>
  <c r="N136" i="19"/>
  <c r="J136" i="19"/>
  <c r="O126" i="19"/>
  <c r="M82" i="19"/>
  <c r="F67" i="19"/>
  <c r="J72" i="19"/>
  <c r="N72" i="19"/>
  <c r="O72" i="22"/>
  <c r="G72" i="19"/>
  <c r="K72" i="19"/>
  <c r="O72" i="19"/>
  <c r="H72" i="19"/>
  <c r="L72" i="19"/>
  <c r="P72" i="19"/>
  <c r="H53" i="19"/>
  <c r="J53" i="19"/>
  <c r="L53" i="19"/>
  <c r="N53" i="19"/>
  <c r="P53" i="19"/>
  <c r="F43" i="19"/>
  <c r="F46" i="19"/>
  <c r="G46" i="19"/>
  <c r="H46" i="19"/>
  <c r="J46" i="19"/>
  <c r="L46" i="19"/>
  <c r="N46" i="19"/>
  <c r="P46" i="19"/>
  <c r="P46" i="22"/>
  <c r="L46" i="22"/>
  <c r="H46" i="22"/>
  <c r="F30" i="19"/>
  <c r="G30" i="19"/>
  <c r="K30" i="19"/>
  <c r="N30" i="22"/>
  <c r="P62" i="15"/>
  <c r="L62" i="15"/>
  <c r="O58" i="15"/>
  <c r="K58" i="15"/>
  <c r="O37" i="15"/>
  <c r="K37" i="15"/>
  <c r="P144" i="15"/>
  <c r="L144" i="15"/>
  <c r="K73" i="15"/>
  <c r="G26" i="22"/>
  <c r="G112" i="22"/>
  <c r="F84" i="22"/>
  <c r="O31" i="22"/>
  <c r="K31" i="22"/>
  <c r="N55" i="22"/>
  <c r="J55" i="22"/>
  <c r="O70" i="22"/>
  <c r="K70" i="22"/>
  <c r="M70" i="22"/>
  <c r="O121" i="22"/>
  <c r="K121" i="22"/>
  <c r="N121" i="22"/>
  <c r="J121" i="22"/>
  <c r="M121" i="22"/>
  <c r="P139" i="22"/>
  <c r="L139" i="22"/>
  <c r="H139" i="22"/>
  <c r="O139" i="22"/>
  <c r="K139" i="22"/>
  <c r="N139" i="22"/>
  <c r="J139" i="22"/>
  <c r="P143" i="22"/>
  <c r="L143" i="22"/>
  <c r="H143" i="22"/>
  <c r="O143" i="22"/>
  <c r="K143" i="22"/>
  <c r="N143" i="22"/>
  <c r="J143" i="22"/>
  <c r="I144" i="22"/>
  <c r="P17" i="22"/>
  <c r="L17" i="22"/>
  <c r="N20" i="22"/>
  <c r="K24" i="22"/>
  <c r="O24" i="22"/>
  <c r="N26" i="22"/>
  <c r="H31" i="22"/>
  <c r="M31" i="22"/>
  <c r="J40" i="22"/>
  <c r="K43" i="22"/>
  <c r="P43" i="22"/>
  <c r="H55" i="22"/>
  <c r="M55" i="22"/>
  <c r="N70" i="22"/>
  <c r="P77" i="22"/>
  <c r="K84" i="22"/>
  <c r="L119" i="22"/>
  <c r="H121" i="22"/>
  <c r="G126" i="19"/>
  <c r="K34" i="19"/>
  <c r="M126" i="19"/>
  <c r="M136" i="19"/>
  <c r="O142" i="22"/>
  <c r="K142" i="22"/>
  <c r="N142" i="22"/>
  <c r="J142" i="22"/>
  <c r="M142" i="22"/>
  <c r="I142" i="22"/>
  <c r="P120" i="19"/>
  <c r="N120" i="22"/>
  <c r="J120" i="22"/>
  <c r="N120" i="19"/>
  <c r="M120" i="22"/>
  <c r="I120" i="22"/>
  <c r="L120" i="19"/>
  <c r="F120" i="19"/>
  <c r="P120" i="22"/>
  <c r="L120" i="22"/>
  <c r="H120" i="22"/>
  <c r="F108" i="19"/>
  <c r="H117" i="19"/>
  <c r="L117" i="19"/>
  <c r="P117" i="19"/>
  <c r="M117" i="22"/>
  <c r="I117" i="22"/>
  <c r="I117" i="19"/>
  <c r="M117" i="19"/>
  <c r="P117" i="22"/>
  <c r="L117" i="22"/>
  <c r="H117" i="22"/>
  <c r="J117" i="19"/>
  <c r="N117" i="19"/>
  <c r="O117" i="22"/>
  <c r="K117" i="22"/>
  <c r="P82" i="19"/>
  <c r="L82" i="19"/>
  <c r="I81" i="19"/>
  <c r="M81" i="19"/>
  <c r="O81" i="22"/>
  <c r="K81" i="22"/>
  <c r="J81" i="19"/>
  <c r="N81" i="19"/>
  <c r="G81" i="19"/>
  <c r="K81" i="19"/>
  <c r="O81" i="19"/>
  <c r="M81" i="22"/>
  <c r="I81" i="22"/>
  <c r="F72" i="19"/>
  <c r="G77" i="19"/>
  <c r="K77" i="19"/>
  <c r="O77" i="19"/>
  <c r="H77" i="19"/>
  <c r="L77" i="19"/>
  <c r="P77" i="19"/>
  <c r="I77" i="19"/>
  <c r="M77" i="19"/>
  <c r="M77" i="22"/>
  <c r="I71" i="19"/>
  <c r="O71" i="19"/>
  <c r="P63" i="22"/>
  <c r="L63" i="22"/>
  <c r="H63" i="22"/>
  <c r="I63" i="19"/>
  <c r="O63" i="19"/>
  <c r="F63" i="19"/>
  <c r="M63" i="19"/>
  <c r="N63" i="22"/>
  <c r="J63" i="22"/>
  <c r="I57" i="19"/>
  <c r="K57" i="19"/>
  <c r="M57" i="19"/>
  <c r="O57" i="19"/>
  <c r="F57" i="19"/>
  <c r="G57" i="19"/>
  <c r="H57" i="19"/>
  <c r="J57" i="19"/>
  <c r="L57" i="19"/>
  <c r="N57" i="19"/>
  <c r="P57" i="19"/>
  <c r="P57" i="22"/>
  <c r="L57" i="22"/>
  <c r="H57" i="22"/>
  <c r="I53" i="19"/>
  <c r="I49" i="19"/>
  <c r="N48" i="19"/>
  <c r="I46" i="19"/>
  <c r="O39" i="19"/>
  <c r="M33" i="19"/>
  <c r="F12" i="19"/>
  <c r="J12" i="19"/>
  <c r="N12" i="19"/>
  <c r="G12" i="19"/>
  <c r="K12" i="19"/>
  <c r="O12" i="19"/>
  <c r="H12" i="19"/>
  <c r="L12" i="19"/>
  <c r="P12" i="19"/>
  <c r="H144" i="19"/>
  <c r="L144" i="19"/>
  <c r="P144" i="19"/>
  <c r="I144" i="19"/>
  <c r="M144" i="19"/>
  <c r="J144" i="19"/>
  <c r="N144" i="19"/>
  <c r="H84" i="19"/>
  <c r="L84" i="19"/>
  <c r="P84" i="19"/>
  <c r="N84" i="22"/>
  <c r="J84" i="22"/>
  <c r="I84" i="19"/>
  <c r="M84" i="19"/>
  <c r="M84" i="22"/>
  <c r="I84" i="22"/>
  <c r="J84" i="19"/>
  <c r="N84" i="19"/>
  <c r="P84" i="22"/>
  <c r="L84" i="22"/>
  <c r="H84" i="22"/>
  <c r="G145" i="22"/>
  <c r="G105" i="15"/>
  <c r="G144" i="15"/>
  <c r="P127" i="15"/>
  <c r="L127" i="15"/>
  <c r="N79" i="15"/>
  <c r="J79" i="15"/>
  <c r="O62" i="15"/>
  <c r="N58" i="15"/>
  <c r="N37" i="15"/>
  <c r="O144" i="15"/>
  <c r="K144" i="15"/>
  <c r="I116" i="15"/>
  <c r="G67" i="22"/>
  <c r="N35" i="22"/>
  <c r="J35" i="22"/>
  <c r="N69" i="22"/>
  <c r="J69" i="22"/>
  <c r="P69" i="22"/>
  <c r="L69" i="22"/>
  <c r="H69" i="22"/>
  <c r="I70" i="22"/>
  <c r="M94" i="22"/>
  <c r="P94" i="22"/>
  <c r="L94" i="22"/>
  <c r="H94" i="22"/>
  <c r="O94" i="22"/>
  <c r="K94" i="22"/>
  <c r="M113" i="22"/>
  <c r="P113" i="22"/>
  <c r="L113" i="22"/>
  <c r="H113" i="22"/>
  <c r="O113" i="22"/>
  <c r="K113" i="22"/>
  <c r="I121" i="22"/>
  <c r="N133" i="22"/>
  <c r="J133" i="22"/>
  <c r="M133" i="22"/>
  <c r="P133" i="22"/>
  <c r="L133" i="22"/>
  <c r="H133" i="22"/>
  <c r="O138" i="22"/>
  <c r="K138" i="22"/>
  <c r="N138" i="22"/>
  <c r="J138" i="22"/>
  <c r="M138" i="22"/>
  <c r="M146" i="22"/>
  <c r="P146" i="22"/>
  <c r="L146" i="22"/>
  <c r="H146" i="22"/>
  <c r="O146" i="22"/>
  <c r="K146" i="22"/>
  <c r="O10" i="22"/>
  <c r="I17" i="22"/>
  <c r="P20" i="22"/>
  <c r="L20" i="22"/>
  <c r="H24" i="22"/>
  <c r="L24" i="22"/>
  <c r="O26" i="22"/>
  <c r="N31" i="22"/>
  <c r="K35" i="22"/>
  <c r="P35" i="22"/>
  <c r="L43" i="22"/>
  <c r="O55" i="22"/>
  <c r="N67" i="22"/>
  <c r="K69" i="22"/>
  <c r="H70" i="22"/>
  <c r="P70" i="22"/>
  <c r="O84" i="22"/>
  <c r="I104" i="22"/>
  <c r="J104" i="22"/>
  <c r="I118" i="22"/>
  <c r="J118" i="22"/>
  <c r="L121" i="22"/>
  <c r="J129" i="22"/>
  <c r="O133" i="22"/>
  <c r="M143" i="22"/>
  <c r="M32" i="19"/>
  <c r="J32" i="19"/>
  <c r="N32" i="19"/>
  <c r="K32" i="19"/>
  <c r="O32" i="19"/>
  <c r="K52" i="19"/>
  <c r="O52" i="19"/>
  <c r="H52" i="19"/>
  <c r="L52" i="19"/>
  <c r="P52" i="19"/>
  <c r="M52" i="19"/>
  <c r="K64" i="19"/>
  <c r="O64" i="19"/>
  <c r="H64" i="19"/>
  <c r="L64" i="19"/>
  <c r="P64" i="19"/>
  <c r="M64" i="19"/>
  <c r="M85" i="19"/>
  <c r="J85" i="19"/>
  <c r="N85" i="19"/>
  <c r="K85" i="19"/>
  <c r="O85" i="19"/>
  <c r="M99" i="19"/>
  <c r="J99" i="19"/>
  <c r="N99" i="19"/>
  <c r="K99" i="19"/>
  <c r="O99" i="19"/>
  <c r="J115" i="19"/>
  <c r="N115" i="19"/>
  <c r="K115" i="19"/>
  <c r="O115" i="19"/>
  <c r="H115" i="19"/>
  <c r="L115" i="19"/>
  <c r="P115" i="19"/>
  <c r="H130" i="19"/>
  <c r="L130" i="19"/>
  <c r="P130" i="19"/>
  <c r="I130" i="19"/>
  <c r="M130" i="19"/>
  <c r="J130" i="19"/>
  <c r="N130" i="19"/>
  <c r="L132" i="19"/>
  <c r="P132" i="19"/>
  <c r="I132" i="19"/>
  <c r="J132" i="19"/>
  <c r="I115" i="19"/>
  <c r="P99" i="19"/>
  <c r="P85" i="19"/>
  <c r="K84" i="19"/>
  <c r="N64" i="19"/>
  <c r="N52" i="19"/>
  <c r="G39" i="19"/>
  <c r="G42" i="19"/>
  <c r="H32" i="19"/>
  <c r="H137" i="19"/>
  <c r="J137" i="19"/>
  <c r="L137" i="19"/>
  <c r="N137" i="19"/>
  <c r="P137" i="19"/>
  <c r="P136" i="19"/>
  <c r="L136" i="19"/>
  <c r="J120" i="19"/>
  <c r="H120" i="19"/>
  <c r="F116" i="19"/>
  <c r="I125" i="19"/>
  <c r="O125" i="22"/>
  <c r="K125" i="22"/>
  <c r="O125" i="19"/>
  <c r="F125" i="19"/>
  <c r="G125" i="19"/>
  <c r="N125" i="22"/>
  <c r="J125" i="22"/>
  <c r="M125" i="19"/>
  <c r="M125" i="22"/>
  <c r="I125" i="22"/>
  <c r="F122" i="19"/>
  <c r="P122" i="22"/>
  <c r="L122" i="22"/>
  <c r="H122" i="22"/>
  <c r="H122" i="19"/>
  <c r="J122" i="19"/>
  <c r="L122" i="19"/>
  <c r="N122" i="19"/>
  <c r="P122" i="19"/>
  <c r="O122" i="22"/>
  <c r="K122" i="22"/>
  <c r="N122" i="22"/>
  <c r="J122" i="22"/>
  <c r="O82" i="19"/>
  <c r="K82" i="19"/>
  <c r="H90" i="19"/>
  <c r="L90" i="19"/>
  <c r="P90" i="19"/>
  <c r="M90" i="22"/>
  <c r="I90" i="22"/>
  <c r="I90" i="19"/>
  <c r="M90" i="19"/>
  <c r="P90" i="22"/>
  <c r="L90" i="22"/>
  <c r="H90" i="22"/>
  <c r="J90" i="19"/>
  <c r="N90" i="19"/>
  <c r="O90" i="22"/>
  <c r="K90" i="22"/>
  <c r="F79" i="19"/>
  <c r="G87" i="19"/>
  <c r="K87" i="19"/>
  <c r="O87" i="19"/>
  <c r="N87" i="22"/>
  <c r="J87" i="22"/>
  <c r="H87" i="19"/>
  <c r="L87" i="19"/>
  <c r="P87" i="19"/>
  <c r="M87" i="22"/>
  <c r="I87" i="22"/>
  <c r="I87" i="19"/>
  <c r="M87" i="19"/>
  <c r="P87" i="22"/>
  <c r="L87" i="22"/>
  <c r="H87" i="22"/>
  <c r="N75" i="19"/>
  <c r="K71" i="19"/>
  <c r="I66" i="19"/>
  <c r="O66" i="22"/>
  <c r="K66" i="22"/>
  <c r="O66" i="19"/>
  <c r="F66" i="19"/>
  <c r="M66" i="19"/>
  <c r="M66" i="22"/>
  <c r="I66" i="22"/>
  <c r="I61" i="19"/>
  <c r="O61" i="19"/>
  <c r="N60" i="19"/>
  <c r="F56" i="19"/>
  <c r="G59" i="19"/>
  <c r="K59" i="19"/>
  <c r="O59" i="19"/>
  <c r="H59" i="19"/>
  <c r="L59" i="19"/>
  <c r="P59" i="19"/>
  <c r="I59" i="19"/>
  <c r="M59" i="19"/>
  <c r="N59" i="22"/>
  <c r="J59" i="22"/>
  <c r="K53" i="19"/>
  <c r="M48" i="19"/>
  <c r="I50" i="19"/>
  <c r="K50" i="19"/>
  <c r="M50" i="19"/>
  <c r="O50" i="19"/>
  <c r="F50" i="19"/>
  <c r="G50" i="19"/>
  <c r="P50" i="22"/>
  <c r="L50" i="22"/>
  <c r="H50" i="22"/>
  <c r="K46" i="19"/>
  <c r="F14" i="19"/>
  <c r="I14" i="19"/>
  <c r="M14" i="19"/>
  <c r="J14" i="19"/>
  <c r="N14" i="19"/>
  <c r="G14" i="19"/>
  <c r="K14" i="19"/>
  <c r="O14" i="19"/>
  <c r="N72" i="22"/>
  <c r="H114" i="22"/>
  <c r="P114" i="22"/>
  <c r="L114" i="22"/>
  <c r="I119" i="22"/>
  <c r="P123" i="22"/>
  <c r="H128" i="22"/>
  <c r="P134" i="19"/>
  <c r="L134" i="19"/>
  <c r="H134" i="19"/>
  <c r="M132" i="19"/>
  <c r="M107" i="19"/>
  <c r="N102" i="19"/>
  <c r="J102" i="19"/>
  <c r="N96" i="19"/>
  <c r="J96" i="19"/>
  <c r="G95" i="19"/>
  <c r="P86" i="19"/>
  <c r="L86" i="19"/>
  <c r="H86" i="19"/>
  <c r="G75" i="19"/>
  <c r="N74" i="19"/>
  <c r="J74" i="19"/>
  <c r="N65" i="19"/>
  <c r="J65" i="19"/>
  <c r="P56" i="19"/>
  <c r="L56" i="19"/>
  <c r="H56" i="19"/>
  <c r="N44" i="19"/>
  <c r="J44" i="19"/>
  <c r="P42" i="19"/>
  <c r="L42" i="19"/>
  <c r="H42" i="19"/>
  <c r="N34" i="19"/>
  <c r="J34" i="19"/>
  <c r="F141" i="19"/>
  <c r="F138" i="19"/>
  <c r="H147" i="22"/>
  <c r="L147" i="22"/>
  <c r="P147" i="22"/>
  <c r="T147" i="22"/>
  <c r="I147" i="22"/>
  <c r="M147" i="22"/>
  <c r="U147" i="22"/>
  <c r="J147" i="22"/>
  <c r="K147" i="22"/>
  <c r="F147" i="22"/>
  <c r="I147" i="19"/>
  <c r="M147" i="19"/>
  <c r="T147" i="19"/>
  <c r="G147" i="22"/>
  <c r="F147" i="19"/>
  <c r="R147" i="19" s="1"/>
  <c r="J147" i="19"/>
  <c r="N147" i="19"/>
  <c r="U147" i="19"/>
  <c r="N147" i="22"/>
  <c r="G147" i="19"/>
  <c r="K147" i="19"/>
  <c r="O147" i="19"/>
  <c r="O147" i="22"/>
  <c r="H147" i="19"/>
  <c r="L147" i="19"/>
  <c r="J147" i="15"/>
  <c r="G147" i="15"/>
  <c r="U147" i="15"/>
  <c r="F147" i="15"/>
  <c r="R147" i="15" s="1"/>
  <c r="I147" i="15"/>
  <c r="P147" i="19"/>
  <c r="N147" i="15"/>
  <c r="K147" i="15"/>
  <c r="L147" i="15"/>
  <c r="P147" i="15"/>
  <c r="M147" i="15"/>
  <c r="O147" i="15"/>
  <c r="O131" i="19"/>
  <c r="M131" i="19"/>
  <c r="K131" i="19"/>
  <c r="I131" i="19"/>
  <c r="F128" i="19"/>
  <c r="R128" i="19" s="1"/>
  <c r="I126" i="19"/>
  <c r="F123" i="19"/>
  <c r="F119" i="19"/>
  <c r="F107" i="19"/>
  <c r="M106" i="19"/>
  <c r="I106" i="19"/>
  <c r="M103" i="19"/>
  <c r="F96" i="19"/>
  <c r="O93" i="19"/>
  <c r="M93" i="19"/>
  <c r="K93" i="19"/>
  <c r="M71" i="19"/>
  <c r="M69" i="19"/>
  <c r="M61" i="19"/>
  <c r="K60" i="19"/>
  <c r="M54" i="19"/>
  <c r="J36" i="19"/>
  <c r="I30" i="19"/>
  <c r="P25" i="19"/>
  <c r="L25" i="19"/>
  <c r="N110" i="22"/>
  <c r="I112" i="22"/>
  <c r="O134" i="19"/>
  <c r="K134" i="19"/>
  <c r="P107" i="19"/>
  <c r="L107" i="19"/>
  <c r="H107" i="19"/>
  <c r="M96" i="19"/>
  <c r="I96" i="19"/>
  <c r="G82" i="19"/>
  <c r="M74" i="19"/>
  <c r="M65" i="19"/>
  <c r="O56" i="19"/>
  <c r="K56" i="19"/>
  <c r="G54" i="19"/>
  <c r="M44" i="19"/>
  <c r="O42" i="19"/>
  <c r="K42" i="19"/>
  <c r="M34" i="19"/>
  <c r="G25" i="19"/>
  <c r="F149" i="22"/>
  <c r="J149" i="22"/>
  <c r="N149" i="22"/>
  <c r="G149" i="22"/>
  <c r="K149" i="22"/>
  <c r="O149" i="22"/>
  <c r="H149" i="22"/>
  <c r="P149" i="22"/>
  <c r="I149" i="22"/>
  <c r="T149" i="22"/>
  <c r="H149" i="19"/>
  <c r="L149" i="19"/>
  <c r="P149" i="19"/>
  <c r="U149" i="22"/>
  <c r="I149" i="19"/>
  <c r="M149" i="19"/>
  <c r="T149" i="19"/>
  <c r="L149" i="22"/>
  <c r="F149" i="19"/>
  <c r="R149" i="19" s="1"/>
  <c r="J149" i="19"/>
  <c r="N149" i="19"/>
  <c r="U149" i="19"/>
  <c r="G149" i="19"/>
  <c r="M149" i="22"/>
  <c r="K149" i="19"/>
  <c r="O149" i="19"/>
  <c r="G149" i="15"/>
  <c r="U149" i="15"/>
  <c r="F149" i="15"/>
  <c r="R149" i="15" s="1"/>
  <c r="I149" i="15"/>
  <c r="N149" i="15"/>
  <c r="J149" i="15"/>
  <c r="P149" i="15"/>
  <c r="O149" i="15"/>
  <c r="K149" i="15"/>
  <c r="M149" i="15"/>
  <c r="L149" i="15"/>
  <c r="K126" i="19"/>
  <c r="H125" i="19"/>
  <c r="F110" i="19"/>
  <c r="F85" i="19"/>
  <c r="F81" i="19"/>
  <c r="F69" i="19"/>
  <c r="O69" i="19"/>
  <c r="H69" i="19"/>
  <c r="H66" i="19"/>
  <c r="F59" i="19"/>
  <c r="I33" i="19"/>
  <c r="O30" i="19"/>
  <c r="F26" i="19"/>
  <c r="M22" i="19"/>
  <c r="I22" i="19"/>
  <c r="O13" i="19"/>
  <c r="K13" i="19"/>
  <c r="P67" i="22"/>
  <c r="L67" i="22"/>
  <c r="N119" i="22"/>
  <c r="G135" i="19"/>
  <c r="N134" i="19"/>
  <c r="O132" i="19"/>
  <c r="G120" i="19"/>
  <c r="O107" i="19"/>
  <c r="P102" i="19"/>
  <c r="L102" i="19"/>
  <c r="P96" i="19"/>
  <c r="L96" i="19"/>
  <c r="N86" i="19"/>
  <c r="P74" i="19"/>
  <c r="L74" i="19"/>
  <c r="P65" i="19"/>
  <c r="L65" i="19"/>
  <c r="G64" i="19"/>
  <c r="N56" i="19"/>
  <c r="G49" i="19"/>
  <c r="P44" i="19"/>
  <c r="L44" i="19"/>
  <c r="N42" i="19"/>
  <c r="P34" i="19"/>
  <c r="L34" i="19"/>
  <c r="I148" i="22"/>
  <c r="M148" i="22"/>
  <c r="U148" i="22"/>
  <c r="F148" i="22"/>
  <c r="R148" i="22" s="1"/>
  <c r="J148" i="22"/>
  <c r="N148" i="22"/>
  <c r="L148" i="22"/>
  <c r="T148" i="22"/>
  <c r="G148" i="22"/>
  <c r="O148" i="22"/>
  <c r="K148" i="22"/>
  <c r="I148" i="19"/>
  <c r="P148" i="22"/>
  <c r="F148" i="19"/>
  <c r="T148" i="19"/>
  <c r="G148" i="19"/>
  <c r="U148" i="19"/>
  <c r="H148" i="19"/>
  <c r="H148" i="22"/>
  <c r="G148" i="15"/>
  <c r="K148" i="15"/>
  <c r="O148" i="15"/>
  <c r="M148" i="15"/>
  <c r="F148" i="15"/>
  <c r="R148" i="15" s="1"/>
  <c r="J148" i="15"/>
  <c r="L148" i="15"/>
  <c r="P148" i="15"/>
  <c r="I148" i="15"/>
  <c r="N148" i="15"/>
  <c r="U148" i="15"/>
  <c r="L148" i="19"/>
  <c r="P148" i="19"/>
  <c r="K148" i="19"/>
  <c r="N148" i="19"/>
  <c r="J148" i="19"/>
  <c r="O148" i="19"/>
  <c r="M148" i="19"/>
  <c r="G150" i="22"/>
  <c r="K150" i="22"/>
  <c r="O150" i="22"/>
  <c r="H150" i="22"/>
  <c r="L150" i="22"/>
  <c r="P150" i="22"/>
  <c r="I150" i="22"/>
  <c r="J150" i="22"/>
  <c r="T150" i="22"/>
  <c r="F150" i="22"/>
  <c r="R150" i="22" s="1"/>
  <c r="U150" i="22"/>
  <c r="I150" i="19"/>
  <c r="M150" i="22"/>
  <c r="F150" i="19"/>
  <c r="J150" i="19"/>
  <c r="H150" i="19"/>
  <c r="N150" i="19"/>
  <c r="U150" i="19"/>
  <c r="N150" i="22"/>
  <c r="K150" i="19"/>
  <c r="O150" i="19"/>
  <c r="L150" i="19"/>
  <c r="P150" i="19"/>
  <c r="T150" i="19"/>
  <c r="G150" i="15"/>
  <c r="F150" i="15"/>
  <c r="R150" i="15" s="1"/>
  <c r="G150" i="19"/>
  <c r="U150" i="15"/>
  <c r="M150" i="19"/>
  <c r="M150" i="15"/>
  <c r="N150" i="15"/>
  <c r="J150" i="15"/>
  <c r="O150" i="15"/>
  <c r="P150" i="15"/>
  <c r="L150" i="15"/>
  <c r="I150" i="15"/>
  <c r="K150" i="15"/>
  <c r="P131" i="19"/>
  <c r="N131" i="19"/>
  <c r="L131" i="19"/>
  <c r="J131" i="19"/>
  <c r="F117" i="19"/>
  <c r="R117" i="19" s="1"/>
  <c r="F112" i="19"/>
  <c r="F109" i="19"/>
  <c r="O106" i="19"/>
  <c r="K106" i="19"/>
  <c r="F97" i="19"/>
  <c r="M95" i="19"/>
  <c r="P93" i="19"/>
  <c r="N93" i="19"/>
  <c r="L93" i="19"/>
  <c r="J93" i="19"/>
  <c r="H93" i="19"/>
  <c r="F90" i="19"/>
  <c r="F84" i="19"/>
  <c r="F80" i="19"/>
  <c r="F77" i="19"/>
  <c r="F68" i="19"/>
  <c r="N39" i="19"/>
  <c r="L36" i="19"/>
  <c r="H36" i="19"/>
  <c r="O33" i="19"/>
  <c r="H33" i="19"/>
  <c r="M30" i="19"/>
  <c r="N25" i="19"/>
  <c r="H22" i="19"/>
  <c r="O119" i="22"/>
  <c r="K143" i="15"/>
  <c r="S146" i="15"/>
  <c r="K139" i="15"/>
  <c r="N143" i="15"/>
  <c r="J143" i="15"/>
  <c r="N139" i="15"/>
  <c r="J139" i="15"/>
  <c r="P138" i="15"/>
  <c r="M138" i="15"/>
  <c r="J116" i="15"/>
  <c r="L116" i="15"/>
  <c r="N116" i="15"/>
  <c r="P116" i="15"/>
  <c r="K116" i="15"/>
  <c r="M116" i="15"/>
  <c r="O116" i="15"/>
  <c r="I108" i="15"/>
  <c r="I84" i="15"/>
  <c r="M143" i="15"/>
  <c r="P139" i="15"/>
  <c r="M139" i="15"/>
  <c r="O138" i="15"/>
  <c r="L138" i="15"/>
  <c r="J108" i="15"/>
  <c r="L108" i="15"/>
  <c r="N108" i="15"/>
  <c r="P108" i="15"/>
  <c r="K108" i="15"/>
  <c r="M108" i="15"/>
  <c r="O108" i="15"/>
  <c r="J84" i="15"/>
  <c r="L84" i="15"/>
  <c r="N84" i="15"/>
  <c r="P84" i="15"/>
  <c r="K84" i="15"/>
  <c r="M84" i="15"/>
  <c r="O84" i="15"/>
  <c r="P143" i="15"/>
  <c r="L143" i="15"/>
  <c r="O139" i="15"/>
  <c r="L139" i="15"/>
  <c r="K138" i="15"/>
  <c r="K102" i="15"/>
  <c r="I100" i="15"/>
  <c r="I92" i="15"/>
  <c r="I90" i="15"/>
  <c r="O143" i="15"/>
  <c r="N138" i="15"/>
  <c r="J100" i="15"/>
  <c r="L100" i="15"/>
  <c r="N100" i="15"/>
  <c r="P100" i="15"/>
  <c r="K100" i="15"/>
  <c r="M100" i="15"/>
  <c r="O100" i="15"/>
  <c r="J92" i="15"/>
  <c r="L92" i="15"/>
  <c r="N92" i="15"/>
  <c r="P92" i="15"/>
  <c r="K92" i="15"/>
  <c r="M92" i="15"/>
  <c r="O92" i="15"/>
  <c r="J90" i="15"/>
  <c r="L90" i="15"/>
  <c r="N90" i="15"/>
  <c r="P90" i="15"/>
  <c r="K90" i="15"/>
  <c r="M90" i="15"/>
  <c r="O90" i="15"/>
  <c r="P102" i="15"/>
  <c r="N102" i="15"/>
  <c r="L102" i="15"/>
  <c r="J102" i="15"/>
  <c r="O80" i="15"/>
  <c r="M80" i="15"/>
  <c r="K80" i="15"/>
  <c r="I80" i="15"/>
  <c r="P73" i="15"/>
  <c r="N73" i="15"/>
  <c r="L73" i="15"/>
  <c r="J73" i="15"/>
  <c r="O59" i="15"/>
  <c r="M59" i="15"/>
  <c r="K59" i="15"/>
  <c r="I59" i="15"/>
  <c r="O55" i="15"/>
  <c r="M55" i="15"/>
  <c r="K55" i="15"/>
  <c r="I55" i="15"/>
  <c r="O43" i="15"/>
  <c r="M43" i="15"/>
  <c r="K43" i="15"/>
  <c r="I43" i="15"/>
  <c r="O35" i="15"/>
  <c r="M35" i="15"/>
  <c r="K35" i="15"/>
  <c r="I35" i="15"/>
  <c r="P23" i="15"/>
  <c r="N23" i="15"/>
  <c r="L23" i="15"/>
  <c r="J23" i="15"/>
  <c r="P21" i="15"/>
  <c r="N21" i="15"/>
  <c r="L21" i="15"/>
  <c r="J21" i="15"/>
  <c r="O11" i="15"/>
  <c r="M11" i="15"/>
  <c r="K11" i="15"/>
  <c r="I11" i="15"/>
  <c r="N81" i="15"/>
  <c r="L81" i="15"/>
  <c r="O74" i="15"/>
  <c r="M74" i="15"/>
  <c r="K74" i="15"/>
  <c r="P68" i="15"/>
  <c r="N68" i="15"/>
  <c r="L68" i="15"/>
  <c r="P56" i="15"/>
  <c r="N56" i="15"/>
  <c r="L56" i="15"/>
  <c r="P44" i="15"/>
  <c r="N44" i="15"/>
  <c r="L44" i="15"/>
  <c r="O42" i="15"/>
  <c r="M42" i="15"/>
  <c r="K42" i="15"/>
  <c r="O34" i="15"/>
  <c r="M34" i="15"/>
  <c r="K34" i="15"/>
  <c r="O24" i="15"/>
  <c r="M24" i="15"/>
  <c r="K24" i="15"/>
  <c r="P12" i="15"/>
  <c r="N12" i="15"/>
  <c r="L12" i="15"/>
  <c r="O102" i="15"/>
  <c r="M102" i="15"/>
  <c r="P80" i="15"/>
  <c r="N80" i="15"/>
  <c r="L80" i="15"/>
  <c r="J80" i="15"/>
  <c r="O73" i="15"/>
  <c r="M73" i="15"/>
  <c r="P59" i="15"/>
  <c r="N59" i="15"/>
  <c r="L59" i="15"/>
  <c r="J59" i="15"/>
  <c r="P55" i="15"/>
  <c r="N55" i="15"/>
  <c r="L55" i="15"/>
  <c r="J55" i="15"/>
  <c r="P43" i="15"/>
  <c r="N43" i="15"/>
  <c r="L43" i="15"/>
  <c r="J43" i="15"/>
  <c r="P35" i="15"/>
  <c r="N35" i="15"/>
  <c r="L35" i="15"/>
  <c r="J35" i="15"/>
  <c r="O23" i="15"/>
  <c r="M23" i="15"/>
  <c r="O21" i="15"/>
  <c r="M21" i="15"/>
  <c r="P11" i="15"/>
  <c r="N11" i="15"/>
  <c r="L11" i="15"/>
  <c r="J11" i="15"/>
  <c r="K14" i="22"/>
  <c r="M14" i="22"/>
  <c r="N16" i="22"/>
  <c r="J16" i="22"/>
  <c r="M16" i="22"/>
  <c r="I16" i="22"/>
  <c r="P16" i="22"/>
  <c r="L16" i="22"/>
  <c r="H16" i="22"/>
  <c r="O145" i="22"/>
  <c r="P14" i="22"/>
  <c r="O14" i="22"/>
  <c r="K16" i="22"/>
  <c r="O144" i="22"/>
  <c r="K144" i="22"/>
  <c r="N144" i="22"/>
  <c r="J144" i="22"/>
  <c r="M144" i="22"/>
  <c r="P144" i="22"/>
  <c r="L144" i="22"/>
  <c r="H144" i="22"/>
  <c r="N7" i="22"/>
  <c r="J7" i="22"/>
  <c r="M7" i="22"/>
  <c r="I7" i="22"/>
  <c r="P7" i="22"/>
  <c r="L7" i="22"/>
  <c r="H7" i="22"/>
  <c r="N10" i="22"/>
  <c r="J10" i="22"/>
  <c r="M10" i="22"/>
  <c r="I10" i="22"/>
  <c r="P10" i="22"/>
  <c r="L10" i="22"/>
  <c r="H10" i="22"/>
  <c r="K145" i="22"/>
  <c r="J17" i="22"/>
  <c r="J20" i="22"/>
  <c r="M26" i="22"/>
  <c r="H28" i="22"/>
  <c r="L28" i="22"/>
  <c r="P28" i="22"/>
  <c r="M32" i="22"/>
  <c r="K37" i="22"/>
  <c r="O37" i="22"/>
  <c r="K40" i="22"/>
  <c r="O40" i="22"/>
  <c r="H52" i="22"/>
  <c r="L52" i="22"/>
  <c r="P52" i="22"/>
  <c r="M64" i="22"/>
  <c r="K65" i="22"/>
  <c r="O65" i="22"/>
  <c r="J67" i="22"/>
  <c r="H72" i="22"/>
  <c r="L72" i="22"/>
  <c r="P72" i="22"/>
  <c r="J77" i="22"/>
  <c r="N77" i="22"/>
  <c r="M79" i="22"/>
  <c r="H85" i="22"/>
  <c r="L85" i="22"/>
  <c r="P85" i="22"/>
  <c r="J86" i="22"/>
  <c r="M96" i="22"/>
  <c r="M99" i="22"/>
  <c r="K104" i="22"/>
  <c r="O104" i="22"/>
  <c r="M105" i="22"/>
  <c r="J109" i="22"/>
  <c r="H110" i="22"/>
  <c r="L110" i="22"/>
  <c r="P110" i="22"/>
  <c r="K112" i="22"/>
  <c r="O112" i="22"/>
  <c r="J114" i="22"/>
  <c r="K118" i="22"/>
  <c r="O118" i="22"/>
  <c r="M119" i="22"/>
  <c r="J123" i="22"/>
  <c r="N123" i="22"/>
  <c r="K127" i="22"/>
  <c r="O127" i="22"/>
  <c r="M128" i="22"/>
  <c r="H130" i="22"/>
  <c r="L130" i="22"/>
  <c r="P130" i="22"/>
  <c r="K132" i="22"/>
  <c r="O132" i="22"/>
  <c r="J134" i="22"/>
  <c r="N134" i="22"/>
  <c r="J14" i="22"/>
  <c r="K17" i="22"/>
  <c r="O17" i="22"/>
  <c r="O20" i="22"/>
  <c r="J26" i="22"/>
  <c r="M28" i="22"/>
  <c r="J32" i="22"/>
  <c r="H37" i="22"/>
  <c r="L37" i="22"/>
  <c r="P37" i="22"/>
  <c r="H40" i="22"/>
  <c r="L40" i="22"/>
  <c r="P40" i="22"/>
  <c r="I52" i="22"/>
  <c r="M52" i="22"/>
  <c r="J64" i="22"/>
  <c r="H65" i="22"/>
  <c r="L65" i="22"/>
  <c r="P65" i="22"/>
  <c r="K67" i="22"/>
  <c r="O67" i="22"/>
  <c r="I72" i="22"/>
  <c r="M72" i="22"/>
  <c r="K77" i="22"/>
  <c r="O77" i="22"/>
  <c r="J79" i="22"/>
  <c r="I85" i="22"/>
  <c r="M85" i="22"/>
  <c r="K86" i="22"/>
  <c r="O86" i="22"/>
  <c r="J96" i="22"/>
  <c r="J99" i="22"/>
  <c r="H104" i="22"/>
  <c r="L104" i="22"/>
  <c r="P104" i="22"/>
  <c r="J105" i="22"/>
  <c r="K109" i="22"/>
  <c r="O109" i="22"/>
  <c r="I110" i="22"/>
  <c r="M110" i="22"/>
  <c r="H112" i="22"/>
  <c r="L112" i="22"/>
  <c r="P112" i="22"/>
  <c r="K114" i="22"/>
  <c r="O114" i="22"/>
  <c r="L118" i="22"/>
  <c r="P118" i="22"/>
  <c r="K123" i="22"/>
  <c r="O123" i="22"/>
  <c r="L127" i="22"/>
  <c r="I130" i="22"/>
  <c r="M130" i="22"/>
  <c r="L132" i="22"/>
  <c r="K134" i="22"/>
  <c r="O134" i="22"/>
  <c r="M145" i="22"/>
  <c r="P145" i="22"/>
  <c r="L145" i="22"/>
  <c r="N145" i="22"/>
  <c r="J145" i="22"/>
  <c r="K26" i="22"/>
  <c r="J28" i="22"/>
  <c r="M37" i="22"/>
  <c r="M40" i="22"/>
  <c r="J52" i="22"/>
  <c r="M65" i="22"/>
  <c r="J72" i="22"/>
  <c r="H77" i="22"/>
  <c r="L77" i="22"/>
  <c r="J85" i="22"/>
  <c r="M104" i="22"/>
  <c r="J110" i="22"/>
  <c r="M112" i="22"/>
  <c r="K119" i="22"/>
  <c r="L123" i="22"/>
  <c r="I127" i="22"/>
  <c r="K128" i="22"/>
  <c r="J130" i="22"/>
  <c r="I132" i="22"/>
  <c r="H145" i="22"/>
  <c r="J142" i="19"/>
  <c r="N142" i="19"/>
  <c r="K146" i="19"/>
  <c r="O146" i="19"/>
  <c r="H146" i="19"/>
  <c r="L146" i="19"/>
  <c r="P146" i="19"/>
  <c r="M146" i="19"/>
  <c r="J146" i="19"/>
  <c r="N146" i="19"/>
  <c r="J141" i="19"/>
  <c r="O141" i="19"/>
  <c r="K141" i="19"/>
  <c r="M141" i="19"/>
  <c r="N140" i="19"/>
  <c r="L140" i="19"/>
  <c r="I141" i="19"/>
  <c r="H140" i="19"/>
  <c r="M142" i="19"/>
  <c r="I142" i="19"/>
  <c r="N141" i="19"/>
  <c r="M140" i="19"/>
  <c r="K111" i="19"/>
  <c r="I103" i="19"/>
  <c r="I95" i="19"/>
  <c r="P142" i="19"/>
  <c r="L142" i="19"/>
  <c r="H142" i="19"/>
  <c r="F140" i="19"/>
  <c r="R140" i="19" s="1"/>
  <c r="K140" i="19"/>
  <c r="O140" i="19"/>
  <c r="P133" i="19"/>
  <c r="N133" i="19"/>
  <c r="L133" i="19"/>
  <c r="J133" i="19"/>
  <c r="P129" i="19"/>
  <c r="N129" i="19"/>
  <c r="L129" i="19"/>
  <c r="J129" i="19"/>
  <c r="P126" i="19"/>
  <c r="N126" i="19"/>
  <c r="L126" i="19"/>
  <c r="J126" i="19"/>
  <c r="P125" i="19"/>
  <c r="N125" i="19"/>
  <c r="L125" i="19"/>
  <c r="J125" i="19"/>
  <c r="P124" i="19"/>
  <c r="N124" i="19"/>
  <c r="L124" i="19"/>
  <c r="J124" i="19"/>
  <c r="O120" i="19"/>
  <c r="M120" i="19"/>
  <c r="K120" i="19"/>
  <c r="I120" i="19"/>
  <c r="K103" i="19"/>
  <c r="K95" i="19"/>
  <c r="O142" i="19"/>
  <c r="K142" i="19"/>
  <c r="H141" i="19"/>
  <c r="L141" i="19"/>
  <c r="P141" i="19"/>
  <c r="P140" i="19"/>
  <c r="J140" i="19"/>
  <c r="H111" i="19"/>
  <c r="J111" i="19"/>
  <c r="L111" i="19"/>
  <c r="N111" i="19"/>
  <c r="P111" i="19"/>
  <c r="I111" i="19"/>
  <c r="H103" i="19"/>
  <c r="J103" i="19"/>
  <c r="L103" i="19"/>
  <c r="N103" i="19"/>
  <c r="P103" i="19"/>
  <c r="H95" i="19"/>
  <c r="J95" i="19"/>
  <c r="L95" i="19"/>
  <c r="N95" i="19"/>
  <c r="P95" i="19"/>
  <c r="P78" i="19"/>
  <c r="N78" i="19"/>
  <c r="L78" i="19"/>
  <c r="J78" i="19"/>
  <c r="P71" i="19"/>
  <c r="N71" i="19"/>
  <c r="L71" i="19"/>
  <c r="J71" i="19"/>
  <c r="P70" i="19"/>
  <c r="N70" i="19"/>
  <c r="L70" i="19"/>
  <c r="J70" i="19"/>
  <c r="P69" i="19"/>
  <c r="N69" i="19"/>
  <c r="L69" i="19"/>
  <c r="J69" i="19"/>
  <c r="P66" i="19"/>
  <c r="N66" i="19"/>
  <c r="L66" i="19"/>
  <c r="J66" i="19"/>
  <c r="P106" i="19"/>
  <c r="N106" i="19"/>
  <c r="L106" i="19"/>
  <c r="J106" i="19"/>
  <c r="P98" i="19"/>
  <c r="N98" i="19"/>
  <c r="L98" i="19"/>
  <c r="J98" i="19"/>
  <c r="P94" i="19"/>
  <c r="N94" i="19"/>
  <c r="L94" i="19"/>
  <c r="J94" i="19"/>
  <c r="H63" i="19"/>
  <c r="J63" i="19"/>
  <c r="L63" i="19"/>
  <c r="N63" i="19"/>
  <c r="P63" i="19"/>
  <c r="H54" i="19"/>
  <c r="J54" i="19"/>
  <c r="L54" i="19"/>
  <c r="N54" i="19"/>
  <c r="P54" i="19"/>
  <c r="K63" i="19"/>
  <c r="H61" i="19"/>
  <c r="J61" i="19"/>
  <c r="L61" i="19"/>
  <c r="N61" i="19"/>
  <c r="P61" i="19"/>
  <c r="H58" i="19"/>
  <c r="J58" i="19"/>
  <c r="L58" i="19"/>
  <c r="N58" i="19"/>
  <c r="P58" i="19"/>
  <c r="K54" i="19"/>
  <c r="I29" i="19"/>
  <c r="K29" i="19"/>
  <c r="M29" i="19"/>
  <c r="O29" i="19"/>
  <c r="N27" i="19"/>
  <c r="P27" i="19"/>
  <c r="P36" i="19"/>
  <c r="L33" i="19"/>
  <c r="N33" i="19"/>
  <c r="P33" i="19"/>
  <c r="I31" i="19"/>
  <c r="K31" i="19"/>
  <c r="M31" i="19"/>
  <c r="O31" i="19"/>
  <c r="H30" i="19"/>
  <c r="F29" i="19"/>
  <c r="L29" i="19"/>
  <c r="F25" i="19"/>
  <c r="O22" i="19"/>
  <c r="K22" i="19"/>
  <c r="P22" i="19"/>
  <c r="O18" i="19"/>
  <c r="K18" i="19"/>
  <c r="M13" i="19"/>
  <c r="O8" i="19"/>
  <c r="K8" i="19"/>
  <c r="P51" i="19"/>
  <c r="N51" i="19"/>
  <c r="L51" i="19"/>
  <c r="J51" i="19"/>
  <c r="P49" i="19"/>
  <c r="N49" i="19"/>
  <c r="L49" i="19"/>
  <c r="J49" i="19"/>
  <c r="P47" i="19"/>
  <c r="N47" i="19"/>
  <c r="L47" i="19"/>
  <c r="J47" i="19"/>
  <c r="P45" i="19"/>
  <c r="N45" i="19"/>
  <c r="L45" i="19"/>
  <c r="J45" i="19"/>
  <c r="P39" i="19"/>
  <c r="L39" i="19"/>
  <c r="J39" i="19"/>
  <c r="I36" i="19"/>
  <c r="K36" i="19"/>
  <c r="M36" i="19"/>
  <c r="O36" i="19"/>
  <c r="N30" i="19"/>
  <c r="P30" i="19"/>
  <c r="N29" i="19"/>
  <c r="K27" i="19"/>
  <c r="H25" i="19"/>
  <c r="J25" i="19"/>
  <c r="I25" i="19"/>
  <c r="K25" i="19"/>
  <c r="M25" i="19"/>
  <c r="O25" i="19"/>
  <c r="H19" i="19"/>
  <c r="J19" i="19"/>
  <c r="L19" i="19"/>
  <c r="N19" i="19"/>
  <c r="P19" i="19"/>
  <c r="I19" i="19"/>
  <c r="K19" i="19"/>
  <c r="M19" i="19"/>
  <c r="O19" i="19"/>
  <c r="H15" i="19"/>
  <c r="J15" i="19"/>
  <c r="L15" i="19"/>
  <c r="N15" i="19"/>
  <c r="P15" i="19"/>
  <c r="I15" i="19"/>
  <c r="K15" i="19"/>
  <c r="M15" i="19"/>
  <c r="O15" i="19"/>
  <c r="H9" i="19"/>
  <c r="J9" i="19"/>
  <c r="L9" i="19"/>
  <c r="N9" i="19"/>
  <c r="P9" i="19"/>
  <c r="I9" i="19"/>
  <c r="K9" i="19"/>
  <c r="M9" i="19"/>
  <c r="O9" i="19"/>
  <c r="P29" i="19"/>
  <c r="H29" i="19"/>
  <c r="M27" i="19"/>
  <c r="H27" i="19"/>
  <c r="J33" i="19"/>
  <c r="L30" i="19"/>
  <c r="J30" i="19"/>
  <c r="L27" i="19"/>
  <c r="J27" i="19"/>
  <c r="N22" i="19"/>
  <c r="L22" i="19"/>
  <c r="J22" i="19"/>
  <c r="P18" i="19"/>
  <c r="N18" i="19"/>
  <c r="L18" i="19"/>
  <c r="J18" i="19"/>
  <c r="P13" i="19"/>
  <c r="N13" i="19"/>
  <c r="L13" i="19"/>
  <c r="J13" i="19"/>
  <c r="P8" i="19"/>
  <c r="N8" i="19"/>
  <c r="L8" i="19"/>
  <c r="J8" i="19"/>
  <c r="R101" i="22" l="1"/>
  <c r="R41" i="19"/>
  <c r="R134" i="19"/>
  <c r="R132" i="15"/>
  <c r="R114" i="15"/>
  <c r="R88" i="15"/>
  <c r="R116" i="22"/>
  <c r="R58" i="15"/>
  <c r="R46" i="15"/>
  <c r="R96" i="15"/>
  <c r="R102" i="15"/>
  <c r="R105" i="22"/>
  <c r="R103" i="15"/>
  <c r="R115" i="15"/>
  <c r="R67" i="22"/>
  <c r="R104" i="19"/>
  <c r="R65" i="22"/>
  <c r="R123" i="15"/>
  <c r="R81" i="15"/>
  <c r="R74" i="15"/>
  <c r="R135" i="19"/>
  <c r="R134" i="15"/>
  <c r="R133" i="15"/>
  <c r="R61" i="22"/>
  <c r="S61" i="22" s="1"/>
  <c r="R79" i="22"/>
  <c r="R126" i="15"/>
  <c r="S126" i="15" s="1"/>
  <c r="R130" i="19"/>
  <c r="R93" i="22"/>
  <c r="R111" i="22"/>
  <c r="R110" i="15"/>
  <c r="R127" i="19"/>
  <c r="R47" i="19"/>
  <c r="R36" i="15"/>
  <c r="S36" i="15" s="1"/>
  <c r="R109" i="15"/>
  <c r="R77" i="15"/>
  <c r="S77" i="15" s="1"/>
  <c r="R85" i="22"/>
  <c r="R94" i="22"/>
  <c r="R42" i="22"/>
  <c r="S42" i="22" s="1"/>
  <c r="R98" i="15"/>
  <c r="R113" i="22"/>
  <c r="R90" i="15"/>
  <c r="R69" i="15"/>
  <c r="R97" i="15"/>
  <c r="R131" i="22"/>
  <c r="S131" i="22" s="1"/>
  <c r="R129" i="19"/>
  <c r="R132" i="22"/>
  <c r="R121" i="19"/>
  <c r="R112" i="15"/>
  <c r="S112" i="15" s="1"/>
  <c r="R120" i="15"/>
  <c r="R109" i="22"/>
  <c r="AF126" i="15"/>
  <c r="R107" i="22"/>
  <c r="R91" i="19"/>
  <c r="R125" i="19"/>
  <c r="R89" i="22"/>
  <c r="R106" i="15"/>
  <c r="R87" i="15"/>
  <c r="R125" i="15"/>
  <c r="R136" i="15"/>
  <c r="S136" i="15" s="1"/>
  <c r="R135" i="15"/>
  <c r="R133" i="19"/>
  <c r="R132" i="19"/>
  <c r="S132" i="19" s="1"/>
  <c r="R131" i="15"/>
  <c r="S131" i="15" s="1"/>
  <c r="R129" i="22"/>
  <c r="R127" i="15"/>
  <c r="R124" i="22"/>
  <c r="R123" i="19"/>
  <c r="S123" i="19" s="1"/>
  <c r="R122" i="19"/>
  <c r="R121" i="15"/>
  <c r="R25" i="22"/>
  <c r="R81" i="19"/>
  <c r="R98" i="22"/>
  <c r="S98" i="22" s="1"/>
  <c r="R62" i="15"/>
  <c r="R66" i="15"/>
  <c r="S66" i="15" s="1"/>
  <c r="R33" i="15"/>
  <c r="R93" i="15"/>
  <c r="R104" i="22"/>
  <c r="R47" i="15"/>
  <c r="R63" i="15"/>
  <c r="S63" i="15" s="1"/>
  <c r="R87" i="19"/>
  <c r="S87" i="19" s="1"/>
  <c r="R56" i="19"/>
  <c r="R84" i="15"/>
  <c r="R101" i="15"/>
  <c r="R86" i="15"/>
  <c r="S86" i="15" s="1"/>
  <c r="R65" i="15"/>
  <c r="S65" i="15" s="1"/>
  <c r="R91" i="22"/>
  <c r="S91" i="22" s="1"/>
  <c r="R35" i="15"/>
  <c r="R48" i="15"/>
  <c r="R49" i="15"/>
  <c r="S49" i="15" s="1"/>
  <c r="R43" i="15"/>
  <c r="R80" i="19"/>
  <c r="S80" i="19" s="1"/>
  <c r="R112" i="19"/>
  <c r="S112" i="19" s="1"/>
  <c r="R120" i="19"/>
  <c r="R72" i="15"/>
  <c r="R119" i="22"/>
  <c r="R118" i="19"/>
  <c r="R117" i="15"/>
  <c r="S117" i="15" s="1"/>
  <c r="R115" i="19"/>
  <c r="R114" i="22"/>
  <c r="R113" i="19"/>
  <c r="S113" i="19" s="1"/>
  <c r="R109" i="19"/>
  <c r="R108" i="19"/>
  <c r="S108" i="19" s="1"/>
  <c r="R107" i="15"/>
  <c r="S107" i="15" s="1"/>
  <c r="R105" i="15"/>
  <c r="R103" i="22"/>
  <c r="S103" i="22" s="1"/>
  <c r="R46" i="22"/>
  <c r="S46" i="22" s="1"/>
  <c r="R70" i="15"/>
  <c r="R79" i="15"/>
  <c r="R88" i="22"/>
  <c r="S88" i="22" s="1"/>
  <c r="R96" i="19"/>
  <c r="R64" i="19"/>
  <c r="R82" i="22"/>
  <c r="R83" i="22"/>
  <c r="R95" i="22"/>
  <c r="R73" i="19"/>
  <c r="R60" i="19"/>
  <c r="R102" i="19"/>
  <c r="R29" i="15"/>
  <c r="R85" i="15"/>
  <c r="R66" i="22"/>
  <c r="S66" i="22" s="1"/>
  <c r="R42" i="15"/>
  <c r="R44" i="19"/>
  <c r="R99" i="22"/>
  <c r="R27" i="19"/>
  <c r="R77" i="22"/>
  <c r="R71" i="15"/>
  <c r="S71" i="15" s="1"/>
  <c r="R37" i="15"/>
  <c r="R92" i="19"/>
  <c r="R78" i="15"/>
  <c r="R40" i="15"/>
  <c r="R59" i="15"/>
  <c r="R102" i="22"/>
  <c r="S102" i="22" s="1"/>
  <c r="R101" i="19"/>
  <c r="R100" i="22"/>
  <c r="S100" i="22" s="1"/>
  <c r="R98" i="19"/>
  <c r="R97" i="19"/>
  <c r="S97" i="19" s="1"/>
  <c r="R91" i="15"/>
  <c r="S91" i="15" s="1"/>
  <c r="R90" i="19"/>
  <c r="AF51" i="15"/>
  <c r="AF156" i="15"/>
  <c r="R89" i="15"/>
  <c r="R95" i="19"/>
  <c r="S95" i="19" s="1"/>
  <c r="R94" i="15"/>
  <c r="S94" i="15" s="1"/>
  <c r="R92" i="15"/>
  <c r="AF91" i="22"/>
  <c r="R87" i="22"/>
  <c r="R86" i="19"/>
  <c r="R84" i="22"/>
  <c r="S84" i="22" s="1"/>
  <c r="R82" i="19"/>
  <c r="R80" i="15"/>
  <c r="R22" i="15"/>
  <c r="R8" i="22"/>
  <c r="S8" i="22" s="1"/>
  <c r="R64" i="22"/>
  <c r="R50" i="15"/>
  <c r="S50" i="15" s="1"/>
  <c r="R75" i="19"/>
  <c r="S75" i="19" s="1"/>
  <c r="R55" i="22"/>
  <c r="R61" i="15"/>
  <c r="S61" i="15" s="1"/>
  <c r="R56" i="15"/>
  <c r="R11" i="22"/>
  <c r="S11" i="22" s="1"/>
  <c r="R60" i="22"/>
  <c r="S60" i="22" s="1"/>
  <c r="R71" i="22"/>
  <c r="R31" i="15"/>
  <c r="R48" i="19"/>
  <c r="R27" i="15"/>
  <c r="R15" i="15"/>
  <c r="R74" i="22"/>
  <c r="R49" i="22"/>
  <c r="S49" i="22" s="1"/>
  <c r="R51" i="15"/>
  <c r="S51" i="15" s="1"/>
  <c r="R76" i="19"/>
  <c r="S76" i="19" s="1"/>
  <c r="R75" i="15"/>
  <c r="S75" i="15" s="1"/>
  <c r="R73" i="15"/>
  <c r="S73" i="15" s="1"/>
  <c r="R72" i="19"/>
  <c r="S72" i="19" s="1"/>
  <c r="R71" i="19"/>
  <c r="S71" i="19" s="1"/>
  <c r="R69" i="19"/>
  <c r="S69" i="19" s="1"/>
  <c r="R68" i="15"/>
  <c r="R67" i="15"/>
  <c r="S67" i="15" s="1"/>
  <c r="R54" i="15"/>
  <c r="R58" i="22"/>
  <c r="S58" i="22" s="1"/>
  <c r="R64" i="15"/>
  <c r="R61" i="19"/>
  <c r="R60" i="15"/>
  <c r="R57" i="15"/>
  <c r="R52" i="15"/>
  <c r="R53" i="15"/>
  <c r="S53" i="15" s="1"/>
  <c r="AF50" i="15"/>
  <c r="R38" i="19"/>
  <c r="S38" i="19" s="1"/>
  <c r="R39" i="19"/>
  <c r="S39" i="19" s="1"/>
  <c r="R50" i="22"/>
  <c r="S50" i="22" s="1"/>
  <c r="R37" i="22"/>
  <c r="S37" i="22" s="1"/>
  <c r="AF42" i="22"/>
  <c r="R43" i="22"/>
  <c r="S43" i="22" s="1"/>
  <c r="AF49" i="15"/>
  <c r="AF39" i="22"/>
  <c r="R41" i="15"/>
  <c r="S41" i="15" s="1"/>
  <c r="AF49" i="22"/>
  <c r="R48" i="22"/>
  <c r="S48" i="22" s="1"/>
  <c r="R46" i="19"/>
  <c r="S46" i="19" s="1"/>
  <c r="R44" i="15"/>
  <c r="R40" i="22"/>
  <c r="R39" i="15"/>
  <c r="R38" i="15"/>
  <c r="R36" i="19"/>
  <c r="S36" i="19" s="1"/>
  <c r="R35" i="22"/>
  <c r="R19" i="15"/>
  <c r="R30" i="15"/>
  <c r="S30" i="15" s="1"/>
  <c r="R8" i="15"/>
  <c r="R18" i="15"/>
  <c r="R16" i="19"/>
  <c r="R32" i="19"/>
  <c r="R21" i="22"/>
  <c r="S21" i="22" s="1"/>
  <c r="R29" i="22"/>
  <c r="R14" i="15"/>
  <c r="S14" i="15" s="1"/>
  <c r="R32" i="15"/>
  <c r="S32" i="15" s="1"/>
  <c r="AF20" i="19"/>
  <c r="R14" i="19"/>
  <c r="S14" i="19" s="1"/>
  <c r="R34" i="15"/>
  <c r="S34" i="15" s="1"/>
  <c r="AF30" i="15"/>
  <c r="R30" i="19"/>
  <c r="R28" i="22"/>
  <c r="R27" i="22"/>
  <c r="S27" i="22" s="1"/>
  <c r="R26" i="22"/>
  <c r="R25" i="19"/>
  <c r="R23" i="15"/>
  <c r="R22" i="22"/>
  <c r="S22" i="22" s="1"/>
  <c r="AF20" i="15"/>
  <c r="R20" i="15"/>
  <c r="S20" i="15" s="1"/>
  <c r="R18" i="22"/>
  <c r="S18" i="22" s="1"/>
  <c r="R17" i="15"/>
  <c r="S17" i="15" s="1"/>
  <c r="R13" i="15"/>
  <c r="R12" i="19"/>
  <c r="S12" i="19" s="1"/>
  <c r="R10" i="19"/>
  <c r="R16" i="15"/>
  <c r="R7" i="15"/>
  <c r="S7" i="15" s="1"/>
  <c r="R13" i="22"/>
  <c r="S13" i="22" s="1"/>
  <c r="B93" i="22"/>
  <c r="B150" i="22"/>
  <c r="B130" i="22"/>
  <c r="R10" i="15"/>
  <c r="R9" i="15"/>
  <c r="B150" i="15"/>
  <c r="B22" i="15"/>
  <c r="B148" i="22"/>
  <c r="B149" i="22"/>
  <c r="B147" i="15"/>
  <c r="B84" i="22"/>
  <c r="B151" i="22"/>
  <c r="B154" i="15"/>
  <c r="B153" i="22"/>
  <c r="B26" i="22"/>
  <c r="B80" i="22"/>
  <c r="B82" i="22"/>
  <c r="B134" i="22"/>
  <c r="B134" i="15"/>
  <c r="B135" i="22"/>
  <c r="B36" i="15"/>
  <c r="B136" i="22"/>
  <c r="B23" i="15"/>
  <c r="B64" i="15"/>
  <c r="B119" i="22"/>
  <c r="B106" i="15"/>
  <c r="B111" i="15"/>
  <c r="B76" i="22"/>
  <c r="B119" i="15"/>
  <c r="B44" i="15"/>
  <c r="B121" i="15"/>
  <c r="B115" i="15"/>
  <c r="B74" i="22"/>
  <c r="B53" i="15"/>
  <c r="B41" i="22"/>
  <c r="B123" i="15"/>
  <c r="B108" i="15"/>
  <c r="B103" i="22"/>
  <c r="B94" i="22"/>
  <c r="B129" i="22"/>
  <c r="B53" i="22"/>
  <c r="B112" i="15"/>
  <c r="B52" i="15"/>
  <c r="B81" i="15"/>
  <c r="B79" i="15"/>
  <c r="B35" i="15"/>
  <c r="B17" i="15"/>
  <c r="B114" i="15"/>
  <c r="B62" i="15"/>
  <c r="B30" i="15"/>
  <c r="B88" i="22"/>
  <c r="B85" i="15"/>
  <c r="AF160" i="15"/>
  <c r="B129" i="15"/>
  <c r="B37" i="22"/>
  <c r="B104" i="22"/>
  <c r="B48" i="22"/>
  <c r="B61" i="22"/>
  <c r="B75" i="22"/>
  <c r="B31" i="22"/>
  <c r="B146" i="22"/>
  <c r="B110" i="22"/>
  <c r="B58" i="22"/>
  <c r="B22" i="22"/>
  <c r="B96" i="22"/>
  <c r="B19" i="15"/>
  <c r="B18" i="22"/>
  <c r="B159" i="15"/>
  <c r="B9" i="15"/>
  <c r="B128" i="15"/>
  <c r="B72" i="15"/>
  <c r="B20" i="22"/>
  <c r="B131" i="22"/>
  <c r="B55" i="15"/>
  <c r="B85" i="22"/>
  <c r="B126" i="15"/>
  <c r="B78" i="22"/>
  <c r="B42" i="15"/>
  <c r="B113" i="15"/>
  <c r="B81" i="22"/>
  <c r="B114" i="22"/>
  <c r="AF157" i="15"/>
  <c r="B68" i="22"/>
  <c r="B11" i="15"/>
  <c r="B148" i="15"/>
  <c r="B147" i="22"/>
  <c r="B97" i="22"/>
  <c r="B12" i="22"/>
  <c r="B151" i="15"/>
  <c r="B84" i="15"/>
  <c r="B152" i="22"/>
  <c r="B152" i="15"/>
  <c r="B99" i="15"/>
  <c r="B86" i="22"/>
  <c r="B86" i="15"/>
  <c r="B87" i="15"/>
  <c r="B40" i="15"/>
  <c r="B141" i="22"/>
  <c r="B36" i="22"/>
  <c r="B111" i="22"/>
  <c r="B74" i="15"/>
  <c r="B121" i="22"/>
  <c r="B44" i="22"/>
  <c r="B13" i="15"/>
  <c r="B143" i="15"/>
  <c r="B29" i="15"/>
  <c r="B95" i="15"/>
  <c r="B124" i="15"/>
  <c r="B97" i="15"/>
  <c r="B108" i="22"/>
  <c r="B39" i="22"/>
  <c r="B100" i="22"/>
  <c r="B56" i="15"/>
  <c r="B47" i="15"/>
  <c r="B66" i="22"/>
  <c r="B47" i="22"/>
  <c r="AF158" i="15"/>
  <c r="B89" i="22"/>
  <c r="B25" i="15"/>
  <c r="B96" i="15"/>
  <c r="B32" i="22"/>
  <c r="B33" i="22"/>
  <c r="B67" i="15"/>
  <c r="B15" i="22"/>
  <c r="B142" i="15"/>
  <c r="B102" i="15"/>
  <c r="B54" i="15"/>
  <c r="B18" i="15"/>
  <c r="B20" i="15"/>
  <c r="B122" i="22"/>
  <c r="B89" i="15"/>
  <c r="B144" i="22"/>
  <c r="B92" i="22"/>
  <c r="B32" i="15"/>
  <c r="B33" i="15"/>
  <c r="B63" i="22"/>
  <c r="B15" i="15"/>
  <c r="B138" i="22"/>
  <c r="B98" i="22"/>
  <c r="B50" i="22"/>
  <c r="B14" i="22"/>
  <c r="B40" i="22"/>
  <c r="B142" i="22"/>
  <c r="B145" i="22"/>
  <c r="B65" i="22"/>
  <c r="B116" i="15"/>
  <c r="B60" i="15"/>
  <c r="B117" i="15"/>
  <c r="B83" i="22"/>
  <c r="B43" i="15"/>
  <c r="B57" i="22"/>
  <c r="B118" i="15"/>
  <c r="B66" i="15"/>
  <c r="B34" i="15"/>
  <c r="B65" i="15"/>
  <c r="B67" i="22"/>
  <c r="B78" i="15"/>
  <c r="B28" i="15"/>
  <c r="B149" i="15"/>
  <c r="B101" i="22"/>
  <c r="B12" i="15"/>
  <c r="B156" i="22"/>
  <c r="B27" i="15"/>
  <c r="B99" i="22"/>
  <c r="B26" i="15"/>
  <c r="B13" i="22"/>
  <c r="B31" i="15"/>
  <c r="B16" i="15"/>
  <c r="B136" i="15"/>
  <c r="B109" i="22"/>
  <c r="B133" i="22"/>
  <c r="B71" i="15"/>
  <c r="B16" i="22"/>
  <c r="B29" i="22"/>
  <c r="B141" i="15"/>
  <c r="B133" i="15"/>
  <c r="B124" i="22"/>
  <c r="B115" i="22"/>
  <c r="B71" i="22"/>
  <c r="B64" i="22"/>
  <c r="B107" i="15"/>
  <c r="B139" i="22"/>
  <c r="B125" i="15"/>
  <c r="B61" i="15"/>
  <c r="B56" i="22"/>
  <c r="B41" i="15"/>
  <c r="B117" i="22"/>
  <c r="B39" i="15"/>
  <c r="B125" i="22"/>
  <c r="B45" i="15"/>
  <c r="B132" i="15"/>
  <c r="B88" i="15"/>
  <c r="B24" i="22"/>
  <c r="B139" i="15"/>
  <c r="B59" i="15"/>
  <c r="B137" i="22"/>
  <c r="B130" i="15"/>
  <c r="B90" i="22"/>
  <c r="B46" i="15"/>
  <c r="B7" i="15"/>
  <c r="B94" i="15"/>
  <c r="B95" i="22"/>
  <c r="B156" i="15"/>
  <c r="B9" i="22"/>
  <c r="B128" i="22"/>
  <c r="B72" i="22"/>
  <c r="B24" i="15"/>
  <c r="B135" i="15"/>
  <c r="B55" i="22"/>
  <c r="B137" i="15"/>
  <c r="B126" i="22"/>
  <c r="B90" i="15"/>
  <c r="B42" i="22"/>
  <c r="B145" i="15"/>
  <c r="B49" i="15"/>
  <c r="B102" i="22"/>
  <c r="AF159" i="15"/>
  <c r="B113" i="22"/>
  <c r="B37" i="15"/>
  <c r="B104" i="15"/>
  <c r="B48" i="15"/>
  <c r="B49" i="22"/>
  <c r="B75" i="15"/>
  <c r="B19" i="22"/>
  <c r="B146" i="15"/>
  <c r="B110" i="15"/>
  <c r="B58" i="15"/>
  <c r="B112" i="22"/>
  <c r="B35" i="22"/>
  <c r="B38" i="22"/>
  <c r="B157" i="15"/>
  <c r="B45" i="22"/>
  <c r="B103" i="15"/>
  <c r="B62" i="22"/>
  <c r="B154" i="22"/>
  <c r="B155" i="15"/>
  <c r="B155" i="22"/>
  <c r="B80" i="15"/>
  <c r="B153" i="15"/>
  <c r="B82" i="15"/>
  <c r="B27" i="22"/>
  <c r="B132" i="22"/>
  <c r="B100" i="15"/>
  <c r="B10" i="15"/>
  <c r="B83" i="15"/>
  <c r="B144" i="15"/>
  <c r="B127" i="22"/>
  <c r="B105" i="15"/>
  <c r="B143" i="22"/>
  <c r="B10" i="22"/>
  <c r="B109" i="15"/>
  <c r="B127" i="15"/>
  <c r="B76" i="15"/>
  <c r="B107" i="22"/>
  <c r="B101" i="15"/>
  <c r="B105" i="22"/>
  <c r="B106" i="22"/>
  <c r="B77" i="15"/>
  <c r="B123" i="22"/>
  <c r="B21" i="22"/>
  <c r="B69" i="22"/>
  <c r="B21" i="15"/>
  <c r="B17" i="22"/>
  <c r="B131" i="15"/>
  <c r="B23" i="22"/>
  <c r="B158" i="15"/>
  <c r="B93" i="15"/>
  <c r="B120" i="15"/>
  <c r="B68" i="15"/>
  <c r="B8" i="22"/>
  <c r="B91" i="22"/>
  <c r="B51" i="15"/>
  <c r="B73" i="22"/>
  <c r="B122" i="15"/>
  <c r="B70" i="22"/>
  <c r="B38" i="15"/>
  <c r="B140" i="15"/>
  <c r="B59" i="22"/>
  <c r="B46" i="22"/>
  <c r="B160" i="15"/>
  <c r="B77" i="22"/>
  <c r="B116" i="22"/>
  <c r="B60" i="22"/>
  <c r="B8" i="15"/>
  <c r="B91" i="15"/>
  <c r="B43" i="22"/>
  <c r="B73" i="15"/>
  <c r="B118" i="22"/>
  <c r="B70" i="15"/>
  <c r="B34" i="22"/>
  <c r="B25" i="22"/>
  <c r="B79" i="22"/>
  <c r="B54" i="22"/>
  <c r="B87" i="22"/>
  <c r="B69" i="15"/>
  <c r="B140" i="22"/>
  <c r="B92" i="15"/>
  <c r="B28" i="22"/>
  <c r="B7" i="22"/>
  <c r="B63" i="15"/>
  <c r="B11" i="22"/>
  <c r="B138" i="15"/>
  <c r="B98" i="15"/>
  <c r="B50" i="15"/>
  <c r="B14" i="15"/>
  <c r="B52" i="22"/>
  <c r="B57" i="15"/>
  <c r="B120" i="22"/>
  <c r="B51" i="22"/>
  <c r="B30" i="22"/>
  <c r="AF7" i="15"/>
  <c r="R21" i="15"/>
  <c r="S21" i="15" s="1"/>
  <c r="R12" i="15"/>
  <c r="R11" i="15"/>
  <c r="R76" i="22"/>
  <c r="S76" i="22" s="1"/>
  <c r="R38" i="22"/>
  <c r="S38" i="22" s="1"/>
  <c r="R136" i="22"/>
  <c r="S136" i="22" s="1"/>
  <c r="R15" i="22"/>
  <c r="S15" i="22" s="1"/>
  <c r="R17" i="19"/>
  <c r="S17" i="19" s="1"/>
  <c r="R24" i="19"/>
  <c r="S24" i="19" s="1"/>
  <c r="R57" i="22"/>
  <c r="S57" i="22" s="1"/>
  <c r="R63" i="22"/>
  <c r="S63" i="22" s="1"/>
  <c r="R106" i="22"/>
  <c r="S106" i="22" s="1"/>
  <c r="R20" i="19"/>
  <c r="S20" i="19" s="1"/>
  <c r="S40" i="15"/>
  <c r="R21" i="19"/>
  <c r="S21" i="19" s="1"/>
  <c r="R23" i="19"/>
  <c r="S23" i="19" s="1"/>
  <c r="R11" i="19"/>
  <c r="S11" i="19" s="1"/>
  <c r="R92" i="22"/>
  <c r="S92" i="22" s="1"/>
  <c r="R9" i="22"/>
  <c r="S9" i="22" s="1"/>
  <c r="S118" i="15"/>
  <c r="R62" i="22"/>
  <c r="S62" i="22" s="1"/>
  <c r="R81" i="22"/>
  <c r="S81" i="22" s="1"/>
  <c r="R59" i="22"/>
  <c r="S59" i="22" s="1"/>
  <c r="R114" i="19"/>
  <c r="S114" i="19" s="1"/>
  <c r="R68" i="22"/>
  <c r="S68" i="22" s="1"/>
  <c r="R34" i="22"/>
  <c r="S34" i="22" s="1"/>
  <c r="S123" i="15"/>
  <c r="R45" i="22"/>
  <c r="S45" i="22" s="1"/>
  <c r="R47" i="22"/>
  <c r="S47" i="22" s="1"/>
  <c r="R12" i="22"/>
  <c r="S12" i="22" s="1"/>
  <c r="R7" i="19"/>
  <c r="S7" i="19" s="1"/>
  <c r="R23" i="22"/>
  <c r="S23" i="22" s="1"/>
  <c r="AF32" i="15"/>
  <c r="AF19" i="22"/>
  <c r="AF61" i="19"/>
  <c r="AF142" i="19"/>
  <c r="AF65" i="22"/>
  <c r="AF144" i="22"/>
  <c r="AF50" i="22"/>
  <c r="AF87" i="22"/>
  <c r="AF113" i="22"/>
  <c r="AF55" i="22"/>
  <c r="AF83" i="22"/>
  <c r="AF24" i="19"/>
  <c r="AF71" i="22"/>
  <c r="AF124" i="22"/>
  <c r="AF111" i="22"/>
  <c r="AF17" i="19"/>
  <c r="AF51" i="22"/>
  <c r="AF98" i="22"/>
  <c r="AF9" i="22"/>
  <c r="AF8" i="22"/>
  <c r="AF61" i="22"/>
  <c r="AF58" i="22"/>
  <c r="AF14" i="15"/>
  <c r="AF7" i="19"/>
  <c r="AF27" i="19"/>
  <c r="R8" i="19"/>
  <c r="S8" i="19" s="1"/>
  <c r="AF8" i="19"/>
  <c r="AF130" i="19"/>
  <c r="AF14" i="19"/>
  <c r="R118" i="22"/>
  <c r="R51" i="19"/>
  <c r="AF15" i="22"/>
  <c r="AF51" i="19"/>
  <c r="AF95" i="19"/>
  <c r="AF65" i="19"/>
  <c r="AF43" i="22"/>
  <c r="AF28" i="15"/>
  <c r="R7" i="22"/>
  <c r="AF7" i="22"/>
  <c r="R65" i="19"/>
  <c r="AF45" i="22"/>
  <c r="AF25" i="19"/>
  <c r="AF77" i="22"/>
  <c r="AF78" i="22"/>
  <c r="AF108" i="19"/>
  <c r="AF47" i="22"/>
  <c r="R119" i="19"/>
  <c r="S119" i="19" s="1"/>
  <c r="AF119" i="19"/>
  <c r="R75" i="22"/>
  <c r="S75" i="22" s="1"/>
  <c r="AF75" i="22"/>
  <c r="AF10" i="19"/>
  <c r="R9" i="19"/>
  <c r="S9" i="19" s="1"/>
  <c r="AF9" i="19"/>
  <c r="R141" i="19"/>
  <c r="S141" i="19" s="1"/>
  <c r="AF141" i="19"/>
  <c r="R145" i="22"/>
  <c r="AF145" i="22"/>
  <c r="R42" i="19"/>
  <c r="AF42" i="19"/>
  <c r="R137" i="19"/>
  <c r="S137" i="19" s="1"/>
  <c r="AF137" i="19"/>
  <c r="R77" i="19"/>
  <c r="S77" i="19" s="1"/>
  <c r="AF77" i="19"/>
  <c r="R28" i="19"/>
  <c r="AF28" i="19"/>
  <c r="AF80" i="19"/>
  <c r="R70" i="19"/>
  <c r="S70" i="19" s="1"/>
  <c r="AF70" i="19"/>
  <c r="R126" i="19"/>
  <c r="S126" i="19" s="1"/>
  <c r="AF126" i="19"/>
  <c r="R100" i="19"/>
  <c r="S100" i="19" s="1"/>
  <c r="AF100" i="19"/>
  <c r="AF98" i="19"/>
  <c r="R89" i="19"/>
  <c r="S89" i="19" s="1"/>
  <c r="AF89" i="19"/>
  <c r="R154" i="19"/>
  <c r="AF154" i="19"/>
  <c r="AF12" i="22"/>
  <c r="AF121" i="19"/>
  <c r="AF116" i="22"/>
  <c r="R44" i="22"/>
  <c r="AF44" i="22"/>
  <c r="R125" i="22"/>
  <c r="S125" i="22" s="1"/>
  <c r="AF125" i="22"/>
  <c r="AF76" i="22"/>
  <c r="AF47" i="19"/>
  <c r="R34" i="19"/>
  <c r="AF34" i="19"/>
  <c r="AF102" i="19"/>
  <c r="AF62" i="22"/>
  <c r="R116" i="19"/>
  <c r="S116" i="19" s="1"/>
  <c r="AF116" i="19"/>
  <c r="AF38" i="22"/>
  <c r="R94" i="19"/>
  <c r="S94" i="19" s="1"/>
  <c r="AF94" i="19"/>
  <c r="AF115" i="22"/>
  <c r="R15" i="19"/>
  <c r="S15" i="19" s="1"/>
  <c r="AF15" i="19"/>
  <c r="R103" i="19"/>
  <c r="S103" i="19" s="1"/>
  <c r="AF103" i="19"/>
  <c r="R112" i="22"/>
  <c r="AF112" i="22"/>
  <c r="AF130" i="22"/>
  <c r="AF110" i="22"/>
  <c r="R72" i="22"/>
  <c r="AF72" i="22"/>
  <c r="AF52" i="22"/>
  <c r="AF16" i="22"/>
  <c r="R16" i="22"/>
  <c r="AF69" i="19"/>
  <c r="R149" i="22"/>
  <c r="S149" i="22" s="1"/>
  <c r="AF149" i="22"/>
  <c r="R107" i="19"/>
  <c r="AF107" i="19"/>
  <c r="AF56" i="19"/>
  <c r="AF86" i="19"/>
  <c r="R59" i="19"/>
  <c r="S59" i="19" s="1"/>
  <c r="AF59" i="19"/>
  <c r="R90" i="22"/>
  <c r="S90" i="22" s="1"/>
  <c r="AF90" i="22"/>
  <c r="AF32" i="19"/>
  <c r="AF64" i="19"/>
  <c r="AF69" i="22"/>
  <c r="R69" i="22"/>
  <c r="AF84" i="22"/>
  <c r="AF12" i="19"/>
  <c r="R57" i="19"/>
  <c r="S57" i="19" s="1"/>
  <c r="AF57" i="19"/>
  <c r="AF117" i="19"/>
  <c r="AF139" i="22"/>
  <c r="AF72" i="19"/>
  <c r="AF129" i="22"/>
  <c r="AF101" i="22"/>
  <c r="AF112" i="19"/>
  <c r="R20" i="22"/>
  <c r="AF20" i="22"/>
  <c r="AF25" i="22"/>
  <c r="R80" i="22"/>
  <c r="S80" i="22" s="1"/>
  <c r="AF80" i="22"/>
  <c r="AF75" i="19"/>
  <c r="AF78" i="19"/>
  <c r="R78" i="19"/>
  <c r="S78" i="19" s="1"/>
  <c r="AF82" i="19"/>
  <c r="R131" i="19"/>
  <c r="AF131" i="19"/>
  <c r="AF81" i="19"/>
  <c r="R138" i="19"/>
  <c r="S138" i="19" s="1"/>
  <c r="AF138" i="19"/>
  <c r="AF21" i="22"/>
  <c r="AF11" i="19"/>
  <c r="AF138" i="22"/>
  <c r="AF152" i="22"/>
  <c r="AF152" i="19"/>
  <c r="AF142" i="22"/>
  <c r="AF129" i="19"/>
  <c r="AF133" i="19"/>
  <c r="R136" i="19"/>
  <c r="AF136" i="19"/>
  <c r="AF73" i="19"/>
  <c r="AF123" i="19"/>
  <c r="AF89" i="22"/>
  <c r="R30" i="22"/>
  <c r="AF30" i="22"/>
  <c r="R79" i="19"/>
  <c r="S79" i="19" s="1"/>
  <c r="AF79" i="19"/>
  <c r="R83" i="19"/>
  <c r="AF83" i="19"/>
  <c r="AF126" i="22"/>
  <c r="AF54" i="22"/>
  <c r="AF105" i="22"/>
  <c r="AF33" i="22"/>
  <c r="AF158" i="19"/>
  <c r="AF100" i="22"/>
  <c r="AF128" i="19"/>
  <c r="AF41" i="22"/>
  <c r="R41" i="22"/>
  <c r="S41" i="22" s="1"/>
  <c r="AF103" i="22"/>
  <c r="AF13" i="22"/>
  <c r="AF36" i="19"/>
  <c r="R93" i="19"/>
  <c r="S93" i="19" s="1"/>
  <c r="AF93" i="19"/>
  <c r="R66" i="19"/>
  <c r="S66" i="19" s="1"/>
  <c r="AF66" i="19"/>
  <c r="AF149" i="19"/>
  <c r="AF120" i="19"/>
  <c r="R24" i="22"/>
  <c r="AF24" i="22"/>
  <c r="AF48" i="19"/>
  <c r="AF16" i="19"/>
  <c r="AF153" i="19"/>
  <c r="R50" i="19"/>
  <c r="S50" i="19" s="1"/>
  <c r="AF50" i="19"/>
  <c r="AF38" i="19"/>
  <c r="R68" i="19"/>
  <c r="S68" i="19" s="1"/>
  <c r="AF68" i="19"/>
  <c r="R35" i="19"/>
  <c r="AF35" i="19"/>
  <c r="R134" i="22"/>
  <c r="AF134" i="22"/>
  <c r="R54" i="19"/>
  <c r="AF54" i="19"/>
  <c r="AF140" i="19"/>
  <c r="R33" i="19"/>
  <c r="S33" i="19" s="1"/>
  <c r="AF33" i="19"/>
  <c r="R128" i="22"/>
  <c r="S128" i="22" s="1"/>
  <c r="AF128" i="22"/>
  <c r="R133" i="22"/>
  <c r="S133" i="22" s="1"/>
  <c r="AF133" i="22"/>
  <c r="R144" i="19"/>
  <c r="S144" i="19" s="1"/>
  <c r="AF144" i="19"/>
  <c r="AF57" i="22"/>
  <c r="AF63" i="22"/>
  <c r="AF31" i="22"/>
  <c r="AF143" i="22"/>
  <c r="R49" i="19"/>
  <c r="AF49" i="19"/>
  <c r="AF95" i="22"/>
  <c r="R97" i="22"/>
  <c r="S97" i="22" s="1"/>
  <c r="AF97" i="22"/>
  <c r="AF141" i="22"/>
  <c r="AF93" i="22"/>
  <c r="R135" i="22"/>
  <c r="S135" i="22" s="1"/>
  <c r="AF135" i="22"/>
  <c r="AF26" i="22"/>
  <c r="R13" i="19"/>
  <c r="AF13" i="19"/>
  <c r="R62" i="19"/>
  <c r="S62" i="19" s="1"/>
  <c r="AF62" i="19"/>
  <c r="AF132" i="19"/>
  <c r="R31" i="19"/>
  <c r="S31" i="19" s="1"/>
  <c r="AF31" i="19"/>
  <c r="R43" i="19"/>
  <c r="S43" i="19" s="1"/>
  <c r="AF43" i="19"/>
  <c r="R105" i="19"/>
  <c r="AF105" i="19"/>
  <c r="AF21" i="19"/>
  <c r="AF113" i="19"/>
  <c r="R139" i="19"/>
  <c r="S139" i="19" s="1"/>
  <c r="AF139" i="19"/>
  <c r="AF23" i="19"/>
  <c r="AF118" i="19"/>
  <c r="AF137" i="22"/>
  <c r="AF151" i="19"/>
  <c r="R151" i="22"/>
  <c r="AF151" i="22"/>
  <c r="AF119" i="22"/>
  <c r="R156" i="22"/>
  <c r="AF156" i="22"/>
  <c r="AF155" i="22"/>
  <c r="AF155" i="19"/>
  <c r="R140" i="22"/>
  <c r="AF140" i="22"/>
  <c r="R45" i="19"/>
  <c r="S45" i="19" s="1"/>
  <c r="AF45" i="19"/>
  <c r="R88" i="19"/>
  <c r="AF88" i="19"/>
  <c r="R18" i="19"/>
  <c r="AF18" i="19"/>
  <c r="AF71" i="19"/>
  <c r="R99" i="19"/>
  <c r="AF99" i="19"/>
  <c r="AF92" i="19"/>
  <c r="R55" i="19"/>
  <c r="AF55" i="19"/>
  <c r="R36" i="22"/>
  <c r="AF36" i="22"/>
  <c r="AF79" i="22"/>
  <c r="R86" i="22"/>
  <c r="AF86" i="22"/>
  <c r="AF132" i="22"/>
  <c r="AF27" i="22"/>
  <c r="AF127" i="19"/>
  <c r="AF136" i="22"/>
  <c r="AF34" i="22"/>
  <c r="R157" i="19"/>
  <c r="AF157" i="19"/>
  <c r="AF53" i="22"/>
  <c r="AF17" i="22"/>
  <c r="R17" i="22"/>
  <c r="S17" i="22" s="1"/>
  <c r="AF60" i="19"/>
  <c r="AF66" i="22"/>
  <c r="AF60" i="22"/>
  <c r="AF104" i="19"/>
  <c r="AF102" i="22"/>
  <c r="AF106" i="22"/>
  <c r="AF73" i="22"/>
  <c r="R73" i="22"/>
  <c r="S73" i="22" s="1"/>
  <c r="AF23" i="22"/>
  <c r="AF118" i="22"/>
  <c r="R10" i="22"/>
  <c r="AF10" i="22"/>
  <c r="AF114" i="22"/>
  <c r="AF67" i="22"/>
  <c r="R29" i="19"/>
  <c r="AF29" i="19"/>
  <c r="R19" i="19"/>
  <c r="S19" i="19" s="1"/>
  <c r="AF19" i="19"/>
  <c r="AF104" i="22"/>
  <c r="AF37" i="22"/>
  <c r="AF85" i="22"/>
  <c r="AF28" i="22"/>
  <c r="R150" i="19"/>
  <c r="AF150" i="19"/>
  <c r="AF148" i="22"/>
  <c r="AF87" i="19"/>
  <c r="AF122" i="19"/>
  <c r="AF70" i="22"/>
  <c r="AF121" i="22"/>
  <c r="AF46" i="19"/>
  <c r="R53" i="19"/>
  <c r="AF53" i="19"/>
  <c r="R108" i="22"/>
  <c r="AF108" i="22"/>
  <c r="AF30" i="19"/>
  <c r="R58" i="19"/>
  <c r="AF58" i="19"/>
  <c r="R63" i="19"/>
  <c r="AF63" i="19"/>
  <c r="R111" i="19"/>
  <c r="AF111" i="19"/>
  <c r="R146" i="19"/>
  <c r="AF146" i="19"/>
  <c r="AF40" i="22"/>
  <c r="R22" i="19"/>
  <c r="S22" i="19" s="1"/>
  <c r="AF22" i="19"/>
  <c r="AF150" i="22"/>
  <c r="R148" i="19"/>
  <c r="AF148" i="19"/>
  <c r="AF125" i="19"/>
  <c r="AF147" i="19"/>
  <c r="R147" i="22"/>
  <c r="AF147" i="22"/>
  <c r="AF134" i="19"/>
  <c r="AF90" i="19"/>
  <c r="R122" i="22"/>
  <c r="AF122" i="22"/>
  <c r="AF115" i="19"/>
  <c r="R52" i="19"/>
  <c r="AF52" i="19"/>
  <c r="AF146" i="22"/>
  <c r="AF94" i="22"/>
  <c r="R84" i="19"/>
  <c r="S84" i="19" s="1"/>
  <c r="AF84" i="19"/>
  <c r="R117" i="22"/>
  <c r="AF117" i="22"/>
  <c r="AF120" i="22"/>
  <c r="AF46" i="22"/>
  <c r="AF35" i="22"/>
  <c r="AF97" i="19"/>
  <c r="AF101" i="19"/>
  <c r="AF110" i="19"/>
  <c r="R110" i="19"/>
  <c r="S110" i="19" s="1"/>
  <c r="AF29" i="22"/>
  <c r="R67" i="19"/>
  <c r="S67" i="19" s="1"/>
  <c r="AF67" i="19"/>
  <c r="AF145" i="19"/>
  <c r="AF135" i="19"/>
  <c r="AF41" i="19"/>
  <c r="R26" i="19"/>
  <c r="S26" i="19" s="1"/>
  <c r="AF26" i="19"/>
  <c r="R124" i="19"/>
  <c r="S124" i="19" s="1"/>
  <c r="AF124" i="19"/>
  <c r="AF59" i="22"/>
  <c r="AF91" i="19"/>
  <c r="R85" i="19"/>
  <c r="AF85" i="19"/>
  <c r="AF154" i="22"/>
  <c r="R153" i="22"/>
  <c r="AF153" i="22"/>
  <c r="AF39" i="19"/>
  <c r="AF106" i="19"/>
  <c r="R106" i="19"/>
  <c r="S106" i="19" s="1"/>
  <c r="R143" i="19"/>
  <c r="AF143" i="19"/>
  <c r="AF76" i="19"/>
  <c r="AF109" i="19"/>
  <c r="R40" i="19"/>
  <c r="S40" i="19" s="1"/>
  <c r="AF40" i="19"/>
  <c r="AF107" i="22"/>
  <c r="R32" i="22"/>
  <c r="S32" i="22" s="1"/>
  <c r="AF32" i="22"/>
  <c r="R56" i="22"/>
  <c r="AF56" i="22"/>
  <c r="AF48" i="22"/>
  <c r="AF131" i="22"/>
  <c r="R37" i="19"/>
  <c r="AF37" i="19"/>
  <c r="AF74" i="22"/>
  <c r="AF82" i="22"/>
  <c r="AF99" i="22"/>
  <c r="R123" i="22"/>
  <c r="S123" i="22" s="1"/>
  <c r="AF123" i="22"/>
  <c r="AF64" i="22"/>
  <c r="R127" i="22"/>
  <c r="S127" i="22" s="1"/>
  <c r="AF127" i="22"/>
  <c r="AF92" i="22"/>
  <c r="AF96" i="19"/>
  <c r="AF22" i="22"/>
  <c r="AF156" i="19"/>
  <c r="AF44" i="19"/>
  <c r="R96" i="22"/>
  <c r="AF96" i="22"/>
  <c r="AF88" i="22"/>
  <c r="AF68" i="22"/>
  <c r="AF11" i="22"/>
  <c r="AF81" i="22"/>
  <c r="AF114" i="19"/>
  <c r="R160" i="19"/>
  <c r="S160" i="19" s="1"/>
  <c r="AF160" i="19"/>
  <c r="R74" i="19"/>
  <c r="S74" i="19" s="1"/>
  <c r="AF74" i="19"/>
  <c r="AF109" i="22"/>
  <c r="R14" i="22"/>
  <c r="S14" i="22" s="1"/>
  <c r="AF14" i="22"/>
  <c r="AF18" i="22"/>
  <c r="AF159" i="19"/>
  <c r="R159" i="19"/>
  <c r="S159" i="19" s="1"/>
  <c r="AF106" i="15"/>
  <c r="AF138" i="15"/>
  <c r="AF40" i="15"/>
  <c r="AF56" i="15"/>
  <c r="AF67" i="15"/>
  <c r="AF119" i="15"/>
  <c r="AF129" i="15"/>
  <c r="AF127" i="15"/>
  <c r="AF76" i="15"/>
  <c r="AF113" i="15"/>
  <c r="AF19" i="15"/>
  <c r="AF73" i="15"/>
  <c r="AF17" i="15"/>
  <c r="AF118" i="15"/>
  <c r="AF74" i="15"/>
  <c r="S55" i="15"/>
  <c r="S78" i="15"/>
  <c r="AF115" i="15"/>
  <c r="AF44" i="15"/>
  <c r="AF69" i="15"/>
  <c r="AF128" i="15"/>
  <c r="AF79" i="15"/>
  <c r="AF62" i="15"/>
  <c r="AF110" i="15"/>
  <c r="AF37" i="15"/>
  <c r="AF98" i="15"/>
  <c r="AF125" i="15"/>
  <c r="AF64" i="15"/>
  <c r="AF70" i="15"/>
  <c r="AF86" i="15"/>
  <c r="AF77" i="15"/>
  <c r="AF22" i="15"/>
  <c r="AF53" i="15"/>
  <c r="AF18" i="15"/>
  <c r="AF142" i="15"/>
  <c r="AF121" i="15"/>
  <c r="AF13" i="15"/>
  <c r="AF102" i="15"/>
  <c r="AF100" i="15"/>
  <c r="AF97" i="15"/>
  <c r="AF101" i="15"/>
  <c r="AF112" i="15"/>
  <c r="AF84" i="15"/>
  <c r="AF108" i="15"/>
  <c r="AF116" i="15"/>
  <c r="AF150" i="15"/>
  <c r="AF148" i="15"/>
  <c r="AF149" i="15"/>
  <c r="AF147" i="15"/>
  <c r="AF144" i="15"/>
  <c r="AF95" i="15"/>
  <c r="AF89" i="15"/>
  <c r="AF46" i="15"/>
  <c r="AF25" i="15"/>
  <c r="AF124" i="15"/>
  <c r="AF38" i="15"/>
  <c r="AF154" i="15"/>
  <c r="AF155" i="15"/>
  <c r="AF117" i="15"/>
  <c r="AF48" i="15"/>
  <c r="AF134" i="15"/>
  <c r="AF140" i="15"/>
  <c r="AF107" i="15"/>
  <c r="AF52" i="15"/>
  <c r="AF33" i="15"/>
  <c r="AF131" i="15"/>
  <c r="AF66" i="15"/>
  <c r="AF114" i="15"/>
  <c r="AF146" i="15"/>
  <c r="AF85" i="15"/>
  <c r="AF23" i="15"/>
  <c r="AF10" i="15"/>
  <c r="AF42" i="15"/>
  <c r="AF135" i="15"/>
  <c r="AF151" i="15"/>
  <c r="AF82" i="15"/>
  <c r="AF99" i="15"/>
  <c r="AF61" i="15"/>
  <c r="AF11" i="15"/>
  <c r="AF120" i="15"/>
  <c r="AF34" i="15"/>
  <c r="AF72" i="15"/>
  <c r="AF87" i="15"/>
  <c r="AF55" i="15"/>
  <c r="AF57" i="15"/>
  <c r="AF137" i="15"/>
  <c r="AF16" i="15"/>
  <c r="AF31" i="15"/>
  <c r="AF43" i="15"/>
  <c r="AF68" i="15"/>
  <c r="AF143" i="15"/>
  <c r="AF80" i="15"/>
  <c r="AF111" i="15"/>
  <c r="AF47" i="15"/>
  <c r="AF105" i="15"/>
  <c r="AF109" i="15"/>
  <c r="AF59" i="15"/>
  <c r="AF152" i="15"/>
  <c r="AF153" i="15"/>
  <c r="AF60" i="15"/>
  <c r="AF91" i="15"/>
  <c r="AF39" i="15"/>
  <c r="AF132" i="15"/>
  <c r="AF96" i="15"/>
  <c r="AF136" i="15"/>
  <c r="AF8" i="15"/>
  <c r="AF65" i="15"/>
  <c r="AF123" i="15"/>
  <c r="AF78" i="15"/>
  <c r="AF21" i="15"/>
  <c r="AF63" i="15"/>
  <c r="AF122" i="15"/>
  <c r="AF29" i="15"/>
  <c r="AF24" i="15"/>
  <c r="AF36" i="15"/>
  <c r="AF90" i="15"/>
  <c r="AF92" i="15"/>
  <c r="AF139" i="15"/>
  <c r="AF12" i="15"/>
  <c r="AF145" i="15"/>
  <c r="AF88" i="15"/>
  <c r="AF45" i="15"/>
  <c r="AF26" i="15"/>
  <c r="AF130" i="15"/>
  <c r="AF75" i="15"/>
  <c r="AF94" i="15"/>
  <c r="AF103" i="15"/>
  <c r="AF27" i="15"/>
  <c r="AF81" i="15"/>
  <c r="AF9" i="15"/>
  <c r="AF141" i="15"/>
  <c r="AF15" i="15"/>
  <c r="AF71" i="15"/>
  <c r="AF35" i="15"/>
  <c r="AF54" i="15"/>
  <c r="AF133" i="15"/>
  <c r="AF93" i="15"/>
  <c r="AF104" i="15"/>
  <c r="AF83" i="15"/>
  <c r="AF58" i="15"/>
  <c r="AF41" i="15"/>
  <c r="S87" i="15"/>
  <c r="S115" i="15"/>
  <c r="S132" i="15"/>
  <c r="B160" i="19"/>
  <c r="S158" i="19"/>
  <c r="B159" i="19"/>
  <c r="B150" i="19"/>
  <c r="S154" i="19"/>
  <c r="S76" i="15"/>
  <c r="B158" i="19"/>
  <c r="S119" i="15"/>
  <c r="S70" i="15"/>
  <c r="S129" i="15"/>
  <c r="S141" i="15"/>
  <c r="B148" i="19"/>
  <c r="B151" i="19"/>
  <c r="B144" i="19"/>
  <c r="B152" i="19"/>
  <c r="S153" i="19"/>
  <c r="B153" i="19"/>
  <c r="S10" i="19"/>
  <c r="B55" i="19"/>
  <c r="B41" i="19"/>
  <c r="S127" i="19"/>
  <c r="S16" i="19"/>
  <c r="B149" i="19"/>
  <c r="B147" i="19"/>
  <c r="B26" i="19"/>
  <c r="B25" i="19"/>
  <c r="S137" i="22"/>
  <c r="S152" i="22"/>
  <c r="B155" i="19"/>
  <c r="S155" i="22"/>
  <c r="B134" i="19"/>
  <c r="B82" i="19"/>
  <c r="S103" i="15"/>
  <c r="S145" i="22"/>
  <c r="B80" i="19"/>
  <c r="B145" i="19"/>
  <c r="B154" i="19"/>
  <c r="B84" i="19"/>
  <c r="B12" i="19"/>
  <c r="B98" i="19"/>
  <c r="B142" i="19"/>
  <c r="B94" i="19"/>
  <c r="B85" i="19"/>
  <c r="B74" i="19"/>
  <c r="B139" i="19"/>
  <c r="B143" i="19"/>
  <c r="B129" i="19"/>
  <c r="B121" i="19"/>
  <c r="B113" i="19"/>
  <c r="B102" i="19"/>
  <c r="B57" i="19"/>
  <c r="B47" i="19"/>
  <c r="B30" i="19"/>
  <c r="B19" i="19"/>
  <c r="B10" i="19"/>
  <c r="B130" i="19"/>
  <c r="B38" i="19"/>
  <c r="B65" i="19"/>
  <c r="B9" i="19"/>
  <c r="B18" i="19"/>
  <c r="B29" i="19"/>
  <c r="B37" i="19"/>
  <c r="B46" i="19"/>
  <c r="B54" i="19"/>
  <c r="B62" i="19"/>
  <c r="B105" i="19"/>
  <c r="B114" i="19"/>
  <c r="B122" i="19"/>
  <c r="B131" i="19"/>
  <c r="B93" i="19"/>
  <c r="B91" i="19"/>
  <c r="S153" i="15"/>
  <c r="S82" i="22"/>
  <c r="B27" i="19"/>
  <c r="B13" i="19"/>
  <c r="B21" i="19"/>
  <c r="B32" i="19"/>
  <c r="B40" i="19"/>
  <c r="B49" i="19"/>
  <c r="B59" i="19"/>
  <c r="B104" i="19"/>
  <c r="B115" i="19"/>
  <c r="B123" i="19"/>
  <c r="B133" i="19"/>
  <c r="B73" i="19"/>
  <c r="B146" i="19"/>
  <c r="B156" i="19"/>
  <c r="S78" i="22"/>
  <c r="B68" i="19"/>
  <c r="B76" i="19"/>
  <c r="B88" i="19"/>
  <c r="B97" i="19"/>
  <c r="B135" i="19"/>
  <c r="B69" i="19"/>
  <c r="B11" i="19"/>
  <c r="B20" i="19"/>
  <c r="B31" i="19"/>
  <c r="B39" i="19"/>
  <c r="B48" i="19"/>
  <c r="B56" i="19"/>
  <c r="B64" i="19"/>
  <c r="B95" i="19"/>
  <c r="B107" i="19"/>
  <c r="B116" i="19"/>
  <c r="B124" i="19"/>
  <c r="B136" i="19"/>
  <c r="B110" i="19"/>
  <c r="B15" i="19"/>
  <c r="B23" i="19"/>
  <c r="B34" i="19"/>
  <c r="B43" i="19"/>
  <c r="B51" i="19"/>
  <c r="B61" i="19"/>
  <c r="B106" i="19"/>
  <c r="B117" i="19"/>
  <c r="B125" i="19"/>
  <c r="B77" i="19"/>
  <c r="B157" i="19"/>
  <c r="B70" i="19"/>
  <c r="B78" i="19"/>
  <c r="B90" i="19"/>
  <c r="B100" i="19"/>
  <c r="B137" i="19"/>
  <c r="B79" i="19"/>
  <c r="B14" i="19"/>
  <c r="B22" i="19"/>
  <c r="B33" i="19"/>
  <c r="B42" i="19"/>
  <c r="B50" i="19"/>
  <c r="B58" i="19"/>
  <c r="B66" i="19"/>
  <c r="B101" i="19"/>
  <c r="B109" i="19"/>
  <c r="B118" i="19"/>
  <c r="B126" i="19"/>
  <c r="B67" i="19"/>
  <c r="B141" i="19"/>
  <c r="B71" i="19"/>
  <c r="S48" i="15"/>
  <c r="B99" i="19"/>
  <c r="B132" i="19"/>
  <c r="B8" i="19"/>
  <c r="B17" i="19"/>
  <c r="B28" i="19"/>
  <c r="B36" i="19"/>
  <c r="B45" i="19"/>
  <c r="B53" i="19"/>
  <c r="B63" i="19"/>
  <c r="B96" i="19"/>
  <c r="B108" i="19"/>
  <c r="B119" i="19"/>
  <c r="B127" i="19"/>
  <c r="B138" i="19"/>
  <c r="B86" i="19"/>
  <c r="B87" i="19"/>
  <c r="B72" i="19"/>
  <c r="B81" i="19"/>
  <c r="B92" i="19"/>
  <c r="B111" i="19"/>
  <c r="B140" i="19"/>
  <c r="B89" i="19"/>
  <c r="B7" i="19"/>
  <c r="B16" i="19"/>
  <c r="B24" i="19"/>
  <c r="B35" i="19"/>
  <c r="B44" i="19"/>
  <c r="B52" i="19"/>
  <c r="B60" i="19"/>
  <c r="B103" i="19"/>
  <c r="B112" i="19"/>
  <c r="B120" i="19"/>
  <c r="B128" i="19"/>
  <c r="B75" i="19"/>
  <c r="B83" i="19"/>
  <c r="S113" i="15"/>
  <c r="S140" i="15"/>
  <c r="S128" i="15"/>
  <c r="S148" i="22"/>
  <c r="S132" i="22"/>
  <c r="S98" i="19"/>
  <c r="S129" i="19"/>
  <c r="S134" i="19"/>
  <c r="S95" i="22"/>
  <c r="S130" i="15"/>
  <c r="S154" i="15"/>
  <c r="S124" i="15"/>
  <c r="S105" i="15"/>
  <c r="S133" i="19"/>
  <c r="S145" i="15"/>
  <c r="S37" i="15"/>
  <c r="S32" i="19"/>
  <c r="S98" i="15"/>
  <c r="S149" i="15"/>
  <c r="S89" i="15"/>
  <c r="S88" i="15"/>
  <c r="S146" i="22"/>
  <c r="S95" i="15"/>
  <c r="S86" i="19"/>
  <c r="S116" i="15"/>
  <c r="S84" i="15"/>
  <c r="S111" i="15"/>
  <c r="S44" i="19"/>
  <c r="S138" i="22"/>
  <c r="S67" i="22"/>
  <c r="S109" i="19"/>
  <c r="S150" i="15"/>
  <c r="S147" i="15"/>
  <c r="S47" i="15"/>
  <c r="S121" i="19"/>
  <c r="S142" i="19"/>
  <c r="S118" i="22"/>
  <c r="S147" i="22"/>
  <c r="S117" i="19"/>
  <c r="S150" i="22"/>
  <c r="S101" i="22"/>
  <c r="S128" i="19"/>
  <c r="S25" i="22"/>
  <c r="S99" i="22"/>
  <c r="S47" i="19"/>
  <c r="S125" i="19"/>
  <c r="S79" i="22"/>
  <c r="S26" i="22"/>
  <c r="S24" i="15"/>
  <c r="S42" i="15"/>
  <c r="S43" i="15"/>
  <c r="S108" i="15"/>
  <c r="S41" i="19"/>
  <c r="S91" i="19"/>
  <c r="S48" i="19"/>
  <c r="S82" i="19"/>
  <c r="S135" i="19"/>
  <c r="S105" i="22"/>
  <c r="D147" i="15" l="1"/>
  <c r="D57" i="15"/>
  <c r="D93" i="15"/>
  <c r="D145" i="15"/>
  <c r="D122" i="15"/>
  <c r="D30" i="15"/>
  <c r="D157" i="15"/>
  <c r="D31" i="15"/>
  <c r="D50" i="15"/>
  <c r="D22" i="15"/>
  <c r="D136" i="15"/>
  <c r="D87" i="15"/>
  <c r="D73" i="15"/>
  <c r="D75" i="15"/>
  <c r="D101" i="15"/>
  <c r="D17" i="15"/>
  <c r="D89" i="15"/>
  <c r="D99" i="15"/>
  <c r="D55" i="15"/>
  <c r="D139" i="15"/>
  <c r="D106" i="15"/>
  <c r="D146" i="15"/>
  <c r="D35" i="15"/>
  <c r="D143" i="15"/>
  <c r="D102" i="15"/>
  <c r="D111" i="15"/>
  <c r="D138" i="15"/>
  <c r="D71" i="15"/>
  <c r="D69" i="15"/>
  <c r="D21" i="15"/>
  <c r="D156" i="15"/>
  <c r="D84" i="15"/>
  <c r="D19" i="15"/>
  <c r="D125" i="15"/>
  <c r="D51" i="15"/>
  <c r="D96" i="15"/>
  <c r="D160" i="15"/>
  <c r="D116" i="15"/>
  <c r="D18" i="15"/>
  <c r="D70" i="15"/>
  <c r="D95" i="15"/>
  <c r="D110" i="15"/>
  <c r="D88" i="15"/>
  <c r="D119" i="15"/>
  <c r="D42" i="15"/>
  <c r="D91" i="15"/>
  <c r="D144" i="15"/>
  <c r="D81" i="15"/>
  <c r="D77" i="15"/>
  <c r="D155" i="15"/>
  <c r="D40" i="15"/>
  <c r="D133" i="15"/>
  <c r="D134" i="15"/>
  <c r="D47" i="15"/>
  <c r="D67" i="15"/>
  <c r="D105" i="15"/>
  <c r="D82" i="15"/>
  <c r="D154" i="15"/>
  <c r="D37" i="15"/>
  <c r="D44" i="15"/>
  <c r="D38" i="15"/>
  <c r="D32" i="15"/>
  <c r="D13" i="15"/>
  <c r="D23" i="15"/>
  <c r="D123" i="15"/>
  <c r="D142" i="15"/>
  <c r="D25" i="15"/>
  <c r="D108" i="15"/>
  <c r="D74" i="15"/>
  <c r="D52" i="15"/>
  <c r="D103" i="15"/>
  <c r="D113" i="15"/>
  <c r="D34" i="15"/>
  <c r="D8" i="15"/>
  <c r="D126" i="15"/>
  <c r="D60" i="15"/>
  <c r="D36" i="15"/>
  <c r="D97" i="15"/>
  <c r="D151" i="15"/>
  <c r="D46" i="15"/>
  <c r="D24" i="15"/>
  <c r="D115" i="15"/>
  <c r="D117" i="15"/>
  <c r="D66" i="15"/>
  <c r="D118" i="15"/>
  <c r="D112" i="15"/>
  <c r="D16" i="15"/>
  <c r="D128" i="15"/>
  <c r="D141" i="15"/>
  <c r="D100" i="15"/>
  <c r="D7" i="15"/>
  <c r="D63" i="15"/>
  <c r="D158" i="15"/>
  <c r="D41" i="15"/>
  <c r="D45" i="15"/>
  <c r="D90" i="15"/>
  <c r="D68" i="15"/>
  <c r="D27" i="15"/>
  <c r="D129" i="15"/>
  <c r="D98" i="15"/>
  <c r="D10" i="15"/>
  <c r="D11" i="15"/>
  <c r="D131" i="15"/>
  <c r="D78" i="15"/>
  <c r="D56" i="15"/>
  <c r="D107" i="15"/>
  <c r="D149" i="15"/>
  <c r="D132" i="15"/>
  <c r="D150" i="15"/>
  <c r="D49" i="15"/>
  <c r="D76" i="15"/>
  <c r="D12" i="15"/>
  <c r="D137" i="15"/>
  <c r="D120" i="15"/>
  <c r="D61" i="15"/>
  <c r="D64" i="15"/>
  <c r="E147" i="15"/>
  <c r="D20" i="15"/>
  <c r="D135" i="15"/>
  <c r="D121" i="15"/>
  <c r="D130" i="15"/>
  <c r="D148" i="15"/>
  <c r="D53" i="15"/>
  <c r="D92" i="15"/>
  <c r="D54" i="15"/>
  <c r="D48" i="15"/>
  <c r="D9" i="15"/>
  <c r="D62" i="15"/>
  <c r="D39" i="15"/>
  <c r="D114" i="15"/>
  <c r="D33" i="15"/>
  <c r="D79" i="15"/>
  <c r="D94" i="15"/>
  <c r="D72" i="15"/>
  <c r="D59" i="15"/>
  <c r="D26" i="15"/>
  <c r="D83" i="15"/>
  <c r="D140" i="15"/>
  <c r="D65" i="15"/>
  <c r="D29" i="15"/>
  <c r="D15" i="15"/>
  <c r="D124" i="15"/>
  <c r="D127" i="15"/>
  <c r="D153" i="15"/>
  <c r="D159" i="15"/>
  <c r="D152" i="15"/>
  <c r="D85" i="15"/>
  <c r="D109" i="15"/>
  <c r="D86" i="15"/>
  <c r="D80" i="15"/>
  <c r="D14" i="15"/>
  <c r="D104" i="15"/>
  <c r="D58" i="15"/>
  <c r="D43" i="15"/>
  <c r="D28" i="15"/>
  <c r="E9" i="22"/>
  <c r="E11" i="22"/>
  <c r="E13" i="22"/>
  <c r="E15" i="22"/>
  <c r="E17" i="22"/>
  <c r="E19" i="22"/>
  <c r="E21" i="22"/>
  <c r="E23" i="22"/>
  <c r="E25" i="22"/>
  <c r="E27" i="22"/>
  <c r="E29" i="22"/>
  <c r="E31" i="22"/>
  <c r="E33" i="22"/>
  <c r="E35" i="22"/>
  <c r="E37" i="22"/>
  <c r="E39" i="22"/>
  <c r="E41" i="22"/>
  <c r="E43" i="22"/>
  <c r="E45" i="22"/>
  <c r="E47" i="22"/>
  <c r="E49" i="22"/>
  <c r="E51" i="22"/>
  <c r="E53" i="22"/>
  <c r="E55" i="22"/>
  <c r="E57" i="22"/>
  <c r="E59" i="22"/>
  <c r="E61" i="22"/>
  <c r="E63" i="22"/>
  <c r="E65" i="22"/>
  <c r="E67" i="22"/>
  <c r="E69" i="22"/>
  <c r="E71" i="22"/>
  <c r="E73" i="22"/>
  <c r="E75" i="22"/>
  <c r="E77" i="22"/>
  <c r="E79" i="22"/>
  <c r="E81" i="22"/>
  <c r="E83" i="22"/>
  <c r="E85" i="22"/>
  <c r="E87" i="22"/>
  <c r="E89" i="22"/>
  <c r="E91" i="22"/>
  <c r="E93" i="22"/>
  <c r="E95" i="22"/>
  <c r="E97" i="22"/>
  <c r="E99" i="22"/>
  <c r="E101" i="22"/>
  <c r="E103" i="22"/>
  <c r="E105" i="22"/>
  <c r="E107" i="22"/>
  <c r="E109" i="22"/>
  <c r="E111" i="22"/>
  <c r="E113" i="22"/>
  <c r="E115" i="22"/>
  <c r="E117" i="22"/>
  <c r="E119" i="22"/>
  <c r="E121" i="22"/>
  <c r="E123" i="22"/>
  <c r="E125" i="22"/>
  <c r="E127" i="22"/>
  <c r="E129" i="22"/>
  <c r="E131" i="22"/>
  <c r="E133" i="22"/>
  <c r="E135" i="22"/>
  <c r="E137" i="22"/>
  <c r="E139" i="22"/>
  <c r="E141" i="22"/>
  <c r="E143" i="22"/>
  <c r="E145" i="22"/>
  <c r="E147" i="22"/>
  <c r="E149" i="22"/>
  <c r="E151" i="22"/>
  <c r="E153" i="22"/>
  <c r="E155" i="22"/>
  <c r="D7" i="22"/>
  <c r="D8" i="22"/>
  <c r="D10" i="22"/>
  <c r="D12" i="22"/>
  <c r="D14" i="22"/>
  <c r="D16" i="22"/>
  <c r="D18" i="22"/>
  <c r="D20" i="22"/>
  <c r="D22" i="22"/>
  <c r="D24" i="22"/>
  <c r="D26" i="22"/>
  <c r="D28" i="22"/>
  <c r="D30" i="22"/>
  <c r="D32" i="22"/>
  <c r="D34" i="22"/>
  <c r="D36" i="22"/>
  <c r="D38" i="22"/>
  <c r="D40" i="22"/>
  <c r="D42" i="22"/>
  <c r="D44" i="22"/>
  <c r="D46" i="22"/>
  <c r="D48" i="22"/>
  <c r="D11" i="22"/>
  <c r="D15" i="22"/>
  <c r="D19" i="22"/>
  <c r="D23" i="22"/>
  <c r="D27" i="22"/>
  <c r="D31" i="22"/>
  <c r="D35" i="22"/>
  <c r="D39" i="22"/>
  <c r="D43" i="22"/>
  <c r="D47" i="22"/>
  <c r="E50" i="22"/>
  <c r="D53" i="22"/>
  <c r="D56" i="22"/>
  <c r="E58" i="22"/>
  <c r="D61" i="22"/>
  <c r="D64" i="22"/>
  <c r="E66" i="22"/>
  <c r="D69" i="22"/>
  <c r="D72" i="22"/>
  <c r="E74" i="22"/>
  <c r="D77" i="22"/>
  <c r="D80" i="22"/>
  <c r="E82" i="22"/>
  <c r="D85" i="22"/>
  <c r="D88" i="22"/>
  <c r="E90" i="22"/>
  <c r="D93" i="22"/>
  <c r="D96" i="22"/>
  <c r="E98" i="22"/>
  <c r="D101" i="22"/>
  <c r="D104" i="22"/>
  <c r="E106" i="22"/>
  <c r="D109" i="22"/>
  <c r="D112" i="22"/>
  <c r="E114" i="22"/>
  <c r="D117" i="22"/>
  <c r="D120" i="22"/>
  <c r="E122" i="22"/>
  <c r="D125" i="22"/>
  <c r="D128" i="22"/>
  <c r="E130" i="22"/>
  <c r="D133" i="22"/>
  <c r="D136" i="22"/>
  <c r="E138" i="22"/>
  <c r="D141" i="22"/>
  <c r="D144" i="22"/>
  <c r="E146" i="22"/>
  <c r="D149" i="22"/>
  <c r="D152" i="22"/>
  <c r="E154" i="22"/>
  <c r="E7" i="22"/>
  <c r="E80" i="22"/>
  <c r="D91" i="22"/>
  <c r="E96" i="22"/>
  <c r="D102" i="22"/>
  <c r="D107" i="22"/>
  <c r="D110" i="22"/>
  <c r="D115" i="22"/>
  <c r="E120" i="22"/>
  <c r="D126" i="22"/>
  <c r="E128" i="22"/>
  <c r="D134" i="22"/>
  <c r="E136" i="22"/>
  <c r="D142" i="22"/>
  <c r="D150" i="22"/>
  <c r="D155" i="22"/>
  <c r="D9" i="22"/>
  <c r="D13" i="22"/>
  <c r="D17" i="22"/>
  <c r="D21" i="22"/>
  <c r="D25" i="22"/>
  <c r="D29" i="22"/>
  <c r="D33" i="22"/>
  <c r="D37" i="22"/>
  <c r="D41" i="22"/>
  <c r="D45" i="22"/>
  <c r="D49" i="22"/>
  <c r="D52" i="22"/>
  <c r="E54" i="22"/>
  <c r="D57" i="22"/>
  <c r="D60" i="22"/>
  <c r="E62" i="22"/>
  <c r="D65" i="22"/>
  <c r="D68" i="22"/>
  <c r="E70" i="22"/>
  <c r="D73" i="22"/>
  <c r="D76" i="22"/>
  <c r="E78" i="22"/>
  <c r="D81" i="22"/>
  <c r="D84" i="22"/>
  <c r="E86" i="22"/>
  <c r="D89" i="22"/>
  <c r="D92" i="22"/>
  <c r="E94" i="22"/>
  <c r="D97" i="22"/>
  <c r="D100" i="22"/>
  <c r="E102" i="22"/>
  <c r="D105" i="22"/>
  <c r="D108" i="22"/>
  <c r="E110" i="22"/>
  <c r="D113" i="22"/>
  <c r="D116" i="22"/>
  <c r="E118" i="22"/>
  <c r="D121" i="22"/>
  <c r="D124" i="22"/>
  <c r="E126" i="22"/>
  <c r="D129" i="22"/>
  <c r="D132" i="22"/>
  <c r="E134" i="22"/>
  <c r="D137" i="22"/>
  <c r="D140" i="22"/>
  <c r="E142" i="22"/>
  <c r="E8" i="22"/>
  <c r="E12" i="22"/>
  <c r="E16" i="22"/>
  <c r="E20" i="22"/>
  <c r="E24" i="22"/>
  <c r="E28" i="22"/>
  <c r="E32" i="22"/>
  <c r="E36" i="22"/>
  <c r="E40" i="22"/>
  <c r="E44" i="22"/>
  <c r="E48" i="22"/>
  <c r="D51" i="22"/>
  <c r="D54" i="22"/>
  <c r="E56" i="22"/>
  <c r="D59" i="22"/>
  <c r="D62" i="22"/>
  <c r="E64" i="22"/>
  <c r="D67" i="22"/>
  <c r="D70" i="22"/>
  <c r="E72" i="22"/>
  <c r="D75" i="22"/>
  <c r="D78" i="22"/>
  <c r="D83" i="22"/>
  <c r="D86" i="22"/>
  <c r="E88" i="22"/>
  <c r="D94" i="22"/>
  <c r="D99" i="22"/>
  <c r="E104" i="22"/>
  <c r="E112" i="22"/>
  <c r="D118" i="22"/>
  <c r="D123" i="22"/>
  <c r="D131" i="22"/>
  <c r="D139" i="22"/>
  <c r="E144" i="22"/>
  <c r="D147" i="22"/>
  <c r="E152" i="22"/>
  <c r="E22" i="22"/>
  <c r="E38" i="22"/>
  <c r="E52" i="22"/>
  <c r="D63" i="22"/>
  <c r="D74" i="22"/>
  <c r="E84" i="22"/>
  <c r="D95" i="22"/>
  <c r="D106" i="22"/>
  <c r="E116" i="22"/>
  <c r="D127" i="22"/>
  <c r="D138" i="22"/>
  <c r="D146" i="22"/>
  <c r="D151" i="22"/>
  <c r="E156" i="22"/>
  <c r="E10" i="22"/>
  <c r="E26" i="22"/>
  <c r="E42" i="22"/>
  <c r="D55" i="22"/>
  <c r="D66" i="22"/>
  <c r="E76" i="22"/>
  <c r="D87" i="22"/>
  <c r="D98" i="22"/>
  <c r="E108" i="22"/>
  <c r="D119" i="22"/>
  <c r="D130" i="22"/>
  <c r="E140" i="22"/>
  <c r="D148" i="22"/>
  <c r="D153" i="22"/>
  <c r="E14" i="22"/>
  <c r="E30" i="22"/>
  <c r="E46" i="22"/>
  <c r="D58" i="22"/>
  <c r="E68" i="22"/>
  <c r="D79" i="22"/>
  <c r="D90" i="22"/>
  <c r="E100" i="22"/>
  <c r="D111" i="22"/>
  <c r="D122" i="22"/>
  <c r="E132" i="22"/>
  <c r="D143" i="22"/>
  <c r="E148" i="22"/>
  <c r="D154" i="22"/>
  <c r="E18" i="22"/>
  <c r="E34" i="22"/>
  <c r="D50" i="22"/>
  <c r="E60" i="22"/>
  <c r="D71" i="22"/>
  <c r="D82" i="22"/>
  <c r="E92" i="22"/>
  <c r="D103" i="22"/>
  <c r="D114" i="22"/>
  <c r="E124" i="22"/>
  <c r="D135" i="22"/>
  <c r="D145" i="22"/>
  <c r="E150" i="22"/>
  <c r="D156" i="22"/>
  <c r="S64" i="15"/>
  <c r="E64" i="15"/>
  <c r="S121" i="15"/>
  <c r="E121" i="15"/>
  <c r="S155" i="15"/>
  <c r="E155" i="15"/>
  <c r="S106" i="15"/>
  <c r="E106" i="15"/>
  <c r="S15" i="15"/>
  <c r="E15" i="15"/>
  <c r="E134" i="15"/>
  <c r="S122" i="15"/>
  <c r="E122" i="15"/>
  <c r="S85" i="15"/>
  <c r="E85" i="15"/>
  <c r="S96" i="15"/>
  <c r="E96" i="15"/>
  <c r="S19" i="15"/>
  <c r="E19" i="15"/>
  <c r="S9" i="15"/>
  <c r="E9" i="15"/>
  <c r="S151" i="15"/>
  <c r="E151" i="15"/>
  <c r="E94" i="15"/>
  <c r="E124" i="15"/>
  <c r="E143" i="15"/>
  <c r="E62" i="15"/>
  <c r="E138" i="15"/>
  <c r="E97" i="15"/>
  <c r="E32" i="15"/>
  <c r="E74" i="15"/>
  <c r="E35" i="15"/>
  <c r="E55" i="15"/>
  <c r="E149" i="15"/>
  <c r="E150" i="15"/>
  <c r="E49" i="15"/>
  <c r="E117" i="15"/>
  <c r="E144" i="15"/>
  <c r="E109" i="15"/>
  <c r="E71" i="15"/>
  <c r="E91" i="15"/>
  <c r="E95" i="15"/>
  <c r="E115" i="15"/>
  <c r="E132" i="15"/>
  <c r="E87" i="15"/>
  <c r="E47" i="15"/>
  <c r="S31" i="15"/>
  <c r="E31" i="15"/>
  <c r="E123" i="15"/>
  <c r="S134" i="15"/>
  <c r="S93" i="15"/>
  <c r="E93" i="15"/>
  <c r="E118" i="15"/>
  <c r="S13" i="15"/>
  <c r="E13" i="15"/>
  <c r="S69" i="15"/>
  <c r="E69" i="15"/>
  <c r="E53" i="15"/>
  <c r="S16" i="15"/>
  <c r="E16" i="15"/>
  <c r="S18" i="15"/>
  <c r="E18" i="15"/>
  <c r="E56" i="15"/>
  <c r="E127" i="15"/>
  <c r="E36" i="15"/>
  <c r="E68" i="15"/>
  <c r="E34" i="15"/>
  <c r="E63" i="15"/>
  <c r="E136" i="15"/>
  <c r="E135" i="15"/>
  <c r="E58" i="15"/>
  <c r="E14" i="15"/>
  <c r="E78" i="15"/>
  <c r="S114" i="15"/>
  <c r="E114" i="15"/>
  <c r="E25" i="15"/>
  <c r="E101" i="15"/>
  <c r="S120" i="15"/>
  <c r="E120" i="15"/>
  <c r="S60" i="15"/>
  <c r="E60" i="15"/>
  <c r="E92" i="15"/>
  <c r="E76" i="15"/>
  <c r="E48" i="15"/>
  <c r="E38" i="15"/>
  <c r="E12" i="15"/>
  <c r="E102" i="15"/>
  <c r="E23" i="15"/>
  <c r="E21" i="15"/>
  <c r="E130" i="15"/>
  <c r="E129" i="15"/>
  <c r="E113" i="15"/>
  <c r="S33" i="15"/>
  <c r="E33" i="15"/>
  <c r="S99" i="15"/>
  <c r="E99" i="15"/>
  <c r="S57" i="15"/>
  <c r="E57" i="15"/>
  <c r="S72" i="15"/>
  <c r="E72" i="15"/>
  <c r="S10" i="15"/>
  <c r="E10" i="15"/>
  <c r="S52" i="15"/>
  <c r="E52" i="15"/>
  <c r="S29" i="15"/>
  <c r="E29" i="15"/>
  <c r="E22" i="15"/>
  <c r="E50" i="15"/>
  <c r="E116" i="15"/>
  <c r="E153" i="15"/>
  <c r="E110" i="15"/>
  <c r="E139" i="15"/>
  <c r="E44" i="15"/>
  <c r="E75" i="15"/>
  <c r="E28" i="15"/>
  <c r="E125" i="15"/>
  <c r="E100" i="15"/>
  <c r="E65" i="15"/>
  <c r="E154" i="15"/>
  <c r="E80" i="15"/>
  <c r="E84" i="15"/>
  <c r="E108" i="15"/>
  <c r="E17" i="15"/>
  <c r="E90" i="15"/>
  <c r="S104" i="15"/>
  <c r="E104" i="15"/>
  <c r="S152" i="15"/>
  <c r="E152" i="15"/>
  <c r="S39" i="15"/>
  <c r="E39" i="15"/>
  <c r="S142" i="15"/>
  <c r="E142" i="15"/>
  <c r="E26" i="15"/>
  <c r="S101" i="15"/>
  <c r="S27" i="15"/>
  <c r="E27" i="15"/>
  <c r="E46" i="15"/>
  <c r="E11" i="15"/>
  <c r="S82" i="15"/>
  <c r="E82" i="15"/>
  <c r="E81" i="15"/>
  <c r="E98" i="15"/>
  <c r="E61" i="15"/>
  <c r="S54" i="15"/>
  <c r="E54" i="15"/>
  <c r="S83" i="15"/>
  <c r="E83" i="15"/>
  <c r="S8" i="15"/>
  <c r="E8" i="15"/>
  <c r="E7" i="15"/>
  <c r="E160" i="15"/>
  <c r="E156" i="15"/>
  <c r="E159" i="15"/>
  <c r="E157" i="15"/>
  <c r="E158" i="15"/>
  <c r="E140" i="15"/>
  <c r="E128" i="15"/>
  <c r="E89" i="15"/>
  <c r="E146" i="15"/>
  <c r="E30" i="15"/>
  <c r="E59" i="15"/>
  <c r="E77" i="15"/>
  <c r="E126" i="15"/>
  <c r="E66" i="15"/>
  <c r="E119" i="15"/>
  <c r="E43" i="15"/>
  <c r="E20" i="15"/>
  <c r="E73" i="15"/>
  <c r="E51" i="15"/>
  <c r="E24" i="15"/>
  <c r="E37" i="15"/>
  <c r="E70" i="15"/>
  <c r="E79" i="15"/>
  <c r="E45" i="15"/>
  <c r="E42" i="15"/>
  <c r="E40" i="15"/>
  <c r="S137" i="15"/>
  <c r="E137" i="15"/>
  <c r="S133" i="15"/>
  <c r="E133" i="15"/>
  <c r="S22" i="15"/>
  <c r="E141" i="15"/>
  <c r="E105" i="15"/>
  <c r="E131" i="15"/>
  <c r="E86" i="15"/>
  <c r="E112" i="15"/>
  <c r="E41" i="15"/>
  <c r="E67" i="15"/>
  <c r="E148" i="15"/>
  <c r="E107" i="15"/>
  <c r="E111" i="15"/>
  <c r="E103" i="15"/>
  <c r="E88" i="15"/>
  <c r="E145" i="15"/>
  <c r="E158" i="19"/>
  <c r="D158" i="19"/>
  <c r="E160" i="19"/>
  <c r="D159" i="19"/>
  <c r="E159" i="19"/>
  <c r="D160" i="19"/>
  <c r="D21" i="19"/>
  <c r="D146" i="19"/>
  <c r="E146" i="19"/>
  <c r="D30" i="19"/>
  <c r="E30" i="19"/>
  <c r="D58" i="19"/>
  <c r="E58" i="19"/>
  <c r="E85" i="19"/>
  <c r="D85" i="19"/>
  <c r="D90" i="19"/>
  <c r="E90" i="19"/>
  <c r="E15" i="19"/>
  <c r="D15" i="19"/>
  <c r="D107" i="19"/>
  <c r="E107" i="19"/>
  <c r="D137" i="19"/>
  <c r="E137" i="19"/>
  <c r="D22" i="19"/>
  <c r="E22" i="19"/>
  <c r="S139" i="22"/>
  <c r="S65" i="19"/>
  <c r="E65" i="19"/>
  <c r="D65" i="19"/>
  <c r="S108" i="22"/>
  <c r="S131" i="19"/>
  <c r="D131" i="19"/>
  <c r="E131" i="19"/>
  <c r="S136" i="19"/>
  <c r="E136" i="19"/>
  <c r="D136" i="19"/>
  <c r="S60" i="19"/>
  <c r="D60" i="19"/>
  <c r="E60" i="19"/>
  <c r="S51" i="19"/>
  <c r="D51" i="19"/>
  <c r="E51" i="19"/>
  <c r="S151" i="19"/>
  <c r="E151" i="19"/>
  <c r="D151" i="19"/>
  <c r="D82" i="19"/>
  <c r="E82" i="19"/>
  <c r="E39" i="19"/>
  <c r="D39" i="19"/>
  <c r="E95" i="19"/>
  <c r="D95" i="19"/>
  <c r="E133" i="19"/>
  <c r="D133" i="19"/>
  <c r="S140" i="22"/>
  <c r="E80" i="19"/>
  <c r="D80" i="19"/>
  <c r="D75" i="19"/>
  <c r="E75" i="19"/>
  <c r="D26" i="19"/>
  <c r="E26" i="19"/>
  <c r="E129" i="19"/>
  <c r="D129" i="19"/>
  <c r="D98" i="19"/>
  <c r="E98" i="19"/>
  <c r="S37" i="19"/>
  <c r="E37" i="19"/>
  <c r="D37" i="19"/>
  <c r="D139" i="19"/>
  <c r="E139" i="19"/>
  <c r="S107" i="22"/>
  <c r="S122" i="22"/>
  <c r="S124" i="22"/>
  <c r="S111" i="22"/>
  <c r="E77" i="19"/>
  <c r="D77" i="19"/>
  <c r="E16" i="19"/>
  <c r="D46" i="19"/>
  <c r="E132" i="19"/>
  <c r="E79" i="19"/>
  <c r="D97" i="19"/>
  <c r="E70" i="19"/>
  <c r="D94" i="19"/>
  <c r="D91" i="19"/>
  <c r="E40" i="19"/>
  <c r="E121" i="19"/>
  <c r="E109" i="19"/>
  <c r="E154" i="19"/>
  <c r="D23" i="19"/>
  <c r="D127" i="19"/>
  <c r="D119" i="19"/>
  <c r="E124" i="19"/>
  <c r="E10" i="19"/>
  <c r="D153" i="19"/>
  <c r="E43" i="19"/>
  <c r="D72" i="19"/>
  <c r="E120" i="19"/>
  <c r="D120" i="19"/>
  <c r="E54" i="19"/>
  <c r="D54" i="19"/>
  <c r="E25" i="19"/>
  <c r="D25" i="19"/>
  <c r="D61" i="19"/>
  <c r="E61" i="19"/>
  <c r="E63" i="19"/>
  <c r="D63" i="19"/>
  <c r="D27" i="19"/>
  <c r="E27" i="19"/>
  <c r="E64" i="19"/>
  <c r="D64" i="19"/>
  <c r="E145" i="19"/>
  <c r="D145" i="19"/>
  <c r="S18" i="19"/>
  <c r="E18" i="19"/>
  <c r="D18" i="19"/>
  <c r="E56" i="19"/>
  <c r="D56" i="19"/>
  <c r="E149" i="19"/>
  <c r="D149" i="19"/>
  <c r="D96" i="19"/>
  <c r="E96" i="19"/>
  <c r="S40" i="22"/>
  <c r="D34" i="19"/>
  <c r="E34" i="19"/>
  <c r="E141" i="19"/>
  <c r="D141" i="19"/>
  <c r="S13" i="19"/>
  <c r="D13" i="19"/>
  <c r="E13" i="19"/>
  <c r="E103" i="19"/>
  <c r="D103" i="19"/>
  <c r="S52" i="19"/>
  <c r="E52" i="19"/>
  <c r="D52" i="19"/>
  <c r="S42" i="19"/>
  <c r="E42" i="19"/>
  <c r="D42" i="19"/>
  <c r="D126" i="19"/>
  <c r="E126" i="19"/>
  <c r="S102" i="19"/>
  <c r="E102" i="19"/>
  <c r="D102" i="19"/>
  <c r="E33" i="19"/>
  <c r="D33" i="19"/>
  <c r="E32" i="19"/>
  <c r="D32" i="19"/>
  <c r="S88" i="19"/>
  <c r="E88" i="19"/>
  <c r="D88" i="19"/>
  <c r="E135" i="19"/>
  <c r="D135" i="19"/>
  <c r="D50" i="19"/>
  <c r="E50" i="19"/>
  <c r="S155" i="19"/>
  <c r="D155" i="19"/>
  <c r="E155" i="19"/>
  <c r="S105" i="19"/>
  <c r="E105" i="19"/>
  <c r="D105" i="19"/>
  <c r="D67" i="19"/>
  <c r="E67" i="19"/>
  <c r="D125" i="19"/>
  <c r="E125" i="19"/>
  <c r="D93" i="19"/>
  <c r="E93" i="19"/>
  <c r="S104" i="19"/>
  <c r="E104" i="19"/>
  <c r="D104" i="19"/>
  <c r="E87" i="19"/>
  <c r="D87" i="19"/>
  <c r="S30" i="22"/>
  <c r="S35" i="19"/>
  <c r="D35" i="19"/>
  <c r="E35" i="19"/>
  <c r="S36" i="22"/>
  <c r="S92" i="19"/>
  <c r="E92" i="19"/>
  <c r="D92" i="19"/>
  <c r="S71" i="22"/>
  <c r="S126" i="22"/>
  <c r="E156" i="19"/>
  <c r="S156" i="19"/>
  <c r="D156" i="19"/>
  <c r="E108" i="19"/>
  <c r="E21" i="19"/>
  <c r="D89" i="19"/>
  <c r="E116" i="19"/>
  <c r="D14" i="19"/>
  <c r="E97" i="19"/>
  <c r="D113" i="19"/>
  <c r="E38" i="19"/>
  <c r="D47" i="19"/>
  <c r="D40" i="19"/>
  <c r="D128" i="19"/>
  <c r="E68" i="19"/>
  <c r="D117" i="19"/>
  <c r="D154" i="19"/>
  <c r="E23" i="19"/>
  <c r="E127" i="19"/>
  <c r="E144" i="19"/>
  <c r="E119" i="19"/>
  <c r="D10" i="19"/>
  <c r="E153" i="19"/>
  <c r="D43" i="19"/>
  <c r="E72" i="19"/>
  <c r="E117" i="19"/>
  <c r="D140" i="19"/>
  <c r="E140" i="19"/>
  <c r="E81" i="19"/>
  <c r="D81" i="19"/>
  <c r="S10" i="22"/>
  <c r="E142" i="19"/>
  <c r="D142" i="19"/>
  <c r="D147" i="19"/>
  <c r="E147" i="19"/>
  <c r="E36" i="19"/>
  <c r="D36" i="19"/>
  <c r="D8" i="19"/>
  <c r="E24" i="19"/>
  <c r="E17" i="19"/>
  <c r="E20" i="19"/>
  <c r="D7" i="19"/>
  <c r="D20" i="19"/>
  <c r="D100" i="19"/>
  <c r="D24" i="19"/>
  <c r="E8" i="19"/>
  <c r="E100" i="19"/>
  <c r="E7" i="19"/>
  <c r="D17" i="19"/>
  <c r="D19" i="19"/>
  <c r="E19" i="19"/>
  <c r="D44" i="19"/>
  <c r="E44" i="19"/>
  <c r="S130" i="19"/>
  <c r="D130" i="19"/>
  <c r="E130" i="19"/>
  <c r="D66" i="19"/>
  <c r="E66" i="19"/>
  <c r="S70" i="22"/>
  <c r="D86" i="19"/>
  <c r="E86" i="19"/>
  <c r="S99" i="19"/>
  <c r="D99" i="19"/>
  <c r="E99" i="19"/>
  <c r="E74" i="19"/>
  <c r="D74" i="19"/>
  <c r="S143" i="22"/>
  <c r="E48" i="19"/>
  <c r="D48" i="19"/>
  <c r="E57" i="19"/>
  <c r="D57" i="19"/>
  <c r="E41" i="19"/>
  <c r="D41" i="19"/>
  <c r="D76" i="19"/>
  <c r="E76" i="19"/>
  <c r="S153" i="22"/>
  <c r="S156" i="22"/>
  <c r="E84" i="19"/>
  <c r="D84" i="19"/>
  <c r="D78" i="19"/>
  <c r="E78" i="19"/>
  <c r="E31" i="19"/>
  <c r="D31" i="19"/>
  <c r="D59" i="19"/>
  <c r="E59" i="19"/>
  <c r="S74" i="22"/>
  <c r="D62" i="19"/>
  <c r="E62" i="19"/>
  <c r="S118" i="19"/>
  <c r="D118" i="19"/>
  <c r="E118" i="19"/>
  <c r="S89" i="22"/>
  <c r="D114" i="19"/>
  <c r="S157" i="19"/>
  <c r="E157" i="19"/>
  <c r="D157" i="19"/>
  <c r="E91" i="19"/>
  <c r="E89" i="19"/>
  <c r="D116" i="19"/>
  <c r="E14" i="19"/>
  <c r="E113" i="19"/>
  <c r="D38" i="19"/>
  <c r="E47" i="19"/>
  <c r="E128" i="19"/>
  <c r="D68" i="19"/>
  <c r="D12" i="19"/>
  <c r="D16" i="19"/>
  <c r="S154" i="22"/>
  <c r="E11" i="19"/>
  <c r="E12" i="19"/>
  <c r="E110" i="19"/>
  <c r="E123" i="19"/>
  <c r="E111" i="19"/>
  <c r="D111" i="19"/>
  <c r="D29" i="19"/>
  <c r="E29" i="19"/>
  <c r="D28" i="19"/>
  <c r="E28" i="19"/>
  <c r="D150" i="19"/>
  <c r="E150" i="19"/>
  <c r="E101" i="19"/>
  <c r="D101" i="19"/>
  <c r="S49" i="19"/>
  <c r="E49" i="19"/>
  <c r="D49" i="19"/>
  <c r="E148" i="19"/>
  <c r="D148" i="19"/>
  <c r="S104" i="22"/>
  <c r="D9" i="19"/>
  <c r="E9" i="19"/>
  <c r="S87" i="22"/>
  <c r="E71" i="19"/>
  <c r="D71" i="19"/>
  <c r="S115" i="19"/>
  <c r="D115" i="19"/>
  <c r="E115" i="19"/>
  <c r="S122" i="19"/>
  <c r="E122" i="19"/>
  <c r="D122" i="19"/>
  <c r="S83" i="22"/>
  <c r="S53" i="19"/>
  <c r="E53" i="19"/>
  <c r="D53" i="19"/>
  <c r="E106" i="19"/>
  <c r="D106" i="19"/>
  <c r="E112" i="19"/>
  <c r="D112" i="19"/>
  <c r="E138" i="19"/>
  <c r="D138" i="19"/>
  <c r="S143" i="19"/>
  <c r="E143" i="19"/>
  <c r="D143" i="19"/>
  <c r="S152" i="19"/>
  <c r="E152" i="19"/>
  <c r="D152" i="19"/>
  <c r="S142" i="22"/>
  <c r="D134" i="19"/>
  <c r="E134" i="19"/>
  <c r="E69" i="19"/>
  <c r="D69" i="19"/>
  <c r="E45" i="19"/>
  <c r="D45" i="19"/>
  <c r="S73" i="19"/>
  <c r="E73" i="19"/>
  <c r="D73" i="19"/>
  <c r="S116" i="22"/>
  <c r="S117" i="22"/>
  <c r="S83" i="19"/>
  <c r="D83" i="19"/>
  <c r="E83" i="19"/>
  <c r="S44" i="22"/>
  <c r="D144" i="19"/>
  <c r="E114" i="19"/>
  <c r="E46" i="19"/>
  <c r="D132" i="19"/>
  <c r="D79" i="19"/>
  <c r="D123" i="19"/>
  <c r="D70" i="19"/>
  <c r="E94" i="19"/>
  <c r="S55" i="19"/>
  <c r="E55" i="19"/>
  <c r="D55" i="19"/>
  <c r="D108" i="19"/>
  <c r="D121" i="19"/>
  <c r="D109" i="19"/>
  <c r="S56" i="22"/>
  <c r="S151" i="22"/>
  <c r="D11" i="19"/>
  <c r="D110" i="19"/>
  <c r="D124" i="19"/>
  <c r="S119" i="22"/>
  <c r="S38" i="15"/>
  <c r="S125" i="15"/>
  <c r="S69" i="22"/>
  <c r="S109" i="15"/>
  <c r="S145" i="19"/>
  <c r="S26" i="15"/>
  <c r="S127" i="15"/>
  <c r="S93" i="22"/>
  <c r="S79" i="15"/>
  <c r="S56" i="19"/>
  <c r="S150" i="19"/>
  <c r="S101" i="19"/>
  <c r="S97" i="15"/>
  <c r="S121" i="22"/>
  <c r="S94" i="22"/>
  <c r="S148" i="15"/>
  <c r="S46" i="15"/>
  <c r="S77" i="22"/>
  <c r="S64" i="19"/>
  <c r="S58" i="15"/>
  <c r="S29" i="22"/>
  <c r="S141" i="22"/>
  <c r="S149" i="19"/>
  <c r="S85" i="19"/>
  <c r="S62" i="15"/>
  <c r="S113" i="22"/>
  <c r="S96" i="19"/>
  <c r="S147" i="19"/>
  <c r="S24" i="22"/>
  <c r="S107" i="19"/>
  <c r="S148" i="19"/>
  <c r="S135" i="15"/>
  <c r="S129" i="22"/>
  <c r="S28" i="19"/>
  <c r="S55" i="22"/>
  <c r="S81" i="19"/>
  <c r="S90" i="19"/>
  <c r="S144" i="15"/>
  <c r="S34" i="19"/>
  <c r="S45" i="15"/>
  <c r="S25" i="15"/>
  <c r="S110" i="15"/>
  <c r="S35" i="22"/>
  <c r="S31" i="22"/>
  <c r="S74" i="15"/>
  <c r="S7" i="22"/>
  <c r="S96" i="22"/>
  <c r="S80" i="15"/>
  <c r="S146" i="19"/>
  <c r="S140" i="19"/>
  <c r="S138" i="15"/>
  <c r="S110" i="22"/>
  <c r="S58" i="19"/>
  <c r="S139" i="15"/>
  <c r="S11" i="15"/>
  <c r="S114" i="22"/>
  <c r="S120" i="19"/>
  <c r="S54" i="19"/>
  <c r="S35" i="15"/>
  <c r="S111" i="19"/>
  <c r="S143" i="15"/>
  <c r="S16" i="22"/>
  <c r="S61" i="19"/>
  <c r="S29" i="19"/>
  <c r="S20" i="22"/>
  <c r="S130" i="22"/>
  <c r="S63" i="19"/>
  <c r="S27" i="19"/>
  <c r="S102" i="15"/>
  <c r="S44" i="15"/>
  <c r="S134" i="22"/>
  <c r="S86" i="22"/>
  <c r="S30" i="19"/>
  <c r="S92" i="15"/>
  <c r="S28" i="22"/>
  <c r="S85" i="22"/>
  <c r="S90" i="15"/>
  <c r="S81" i="15"/>
  <c r="S52" i="22"/>
  <c r="S64" i="22"/>
  <c r="S59" i="15"/>
  <c r="S12" i="15"/>
  <c r="S144" i="22"/>
  <c r="S65" i="22"/>
  <c r="S100" i="15"/>
  <c r="S25" i="19"/>
  <c r="S68" i="15"/>
  <c r="S23" i="15"/>
  <c r="S109" i="22"/>
  <c r="S56" i="15"/>
  <c r="S72" i="22"/>
  <c r="S112" i="22"/>
  <c r="C107" i="15" l="1"/>
  <c r="C130" i="15"/>
  <c r="C140" i="15"/>
  <c r="C56" i="15"/>
  <c r="C10" i="22"/>
  <c r="C14" i="22"/>
  <c r="C18" i="22"/>
  <c r="C22" i="22"/>
  <c r="C26" i="22"/>
  <c r="C30" i="22"/>
  <c r="C34" i="22"/>
  <c r="C38" i="22"/>
  <c r="C42" i="22"/>
  <c r="C46" i="22"/>
  <c r="C11" i="22"/>
  <c r="C16" i="22"/>
  <c r="C21" i="22"/>
  <c r="C27" i="22"/>
  <c r="C32" i="22"/>
  <c r="C37" i="22"/>
  <c r="C43" i="22"/>
  <c r="C48" i="22"/>
  <c r="C52" i="22"/>
  <c r="C56" i="22"/>
  <c r="C60" i="22"/>
  <c r="C64" i="22"/>
  <c r="C68" i="22"/>
  <c r="C72" i="22"/>
  <c r="C76" i="22"/>
  <c r="C80" i="22"/>
  <c r="C84" i="22"/>
  <c r="C88" i="22"/>
  <c r="C92" i="22"/>
  <c r="C96" i="22"/>
  <c r="C100" i="22"/>
  <c r="C104" i="22"/>
  <c r="C108" i="22"/>
  <c r="C112" i="22"/>
  <c r="C116" i="22"/>
  <c r="C120" i="22"/>
  <c r="C124" i="22"/>
  <c r="C128" i="22"/>
  <c r="C132" i="22"/>
  <c r="C136" i="22"/>
  <c r="C140" i="22"/>
  <c r="C144" i="22"/>
  <c r="C148" i="22"/>
  <c r="C152" i="22"/>
  <c r="C156" i="22"/>
  <c r="C12" i="22"/>
  <c r="C17" i="22"/>
  <c r="C28" i="22"/>
  <c r="C33" i="22"/>
  <c r="C39" i="22"/>
  <c r="C49" i="22"/>
  <c r="C53" i="22"/>
  <c r="C61" i="22"/>
  <c r="C65" i="22"/>
  <c r="C73" i="22"/>
  <c r="C77" i="22"/>
  <c r="C85" i="22"/>
  <c r="C89" i="22"/>
  <c r="C97" i="22"/>
  <c r="C101" i="22"/>
  <c r="C109" i="22"/>
  <c r="C113" i="22"/>
  <c r="C121" i="22"/>
  <c r="C129" i="22"/>
  <c r="C133" i="22"/>
  <c r="C141" i="22"/>
  <c r="C149" i="22"/>
  <c r="C153" i="22"/>
  <c r="C23" i="22"/>
  <c r="C44" i="22"/>
  <c r="C57" i="22"/>
  <c r="C69" i="22"/>
  <c r="C81" i="22"/>
  <c r="C93" i="22"/>
  <c r="C105" i="22"/>
  <c r="C117" i="22"/>
  <c r="C125" i="22"/>
  <c r="C137" i="22"/>
  <c r="C145" i="22"/>
  <c r="C7" i="22"/>
  <c r="C13" i="22"/>
  <c r="C24" i="22"/>
  <c r="C35" i="22"/>
  <c r="C45" i="22"/>
  <c r="C54" i="22"/>
  <c r="C62" i="22"/>
  <c r="C70" i="22"/>
  <c r="C78" i="22"/>
  <c r="C86" i="22"/>
  <c r="C94" i="22"/>
  <c r="C102" i="22"/>
  <c r="C110" i="22"/>
  <c r="C118" i="22"/>
  <c r="C126" i="22"/>
  <c r="C134" i="22"/>
  <c r="C142" i="22"/>
  <c r="C150" i="22"/>
  <c r="C31" i="22"/>
  <c r="C51" i="22"/>
  <c r="C67" i="22"/>
  <c r="C83" i="22"/>
  <c r="C99" i="22"/>
  <c r="C115" i="22"/>
  <c r="C131" i="22"/>
  <c r="C15" i="22"/>
  <c r="C25" i="22"/>
  <c r="C36" i="22"/>
  <c r="C47" i="22"/>
  <c r="C55" i="22"/>
  <c r="C63" i="22"/>
  <c r="C71" i="22"/>
  <c r="C79" i="22"/>
  <c r="C87" i="22"/>
  <c r="C95" i="22"/>
  <c r="C103" i="22"/>
  <c r="C111" i="22"/>
  <c r="C119" i="22"/>
  <c r="C127" i="22"/>
  <c r="C135" i="22"/>
  <c r="C143" i="22"/>
  <c r="C151" i="22"/>
  <c r="C8" i="22"/>
  <c r="C19" i="22"/>
  <c r="C29" i="22"/>
  <c r="C40" i="22"/>
  <c r="C50" i="22"/>
  <c r="C58" i="22"/>
  <c r="C66" i="22"/>
  <c r="C74" i="22"/>
  <c r="C82" i="22"/>
  <c r="C90" i="22"/>
  <c r="C98" i="22"/>
  <c r="C106" i="22"/>
  <c r="C114" i="22"/>
  <c r="C122" i="22"/>
  <c r="C130" i="22"/>
  <c r="C138" i="22"/>
  <c r="C146" i="22"/>
  <c r="C154" i="22"/>
  <c r="C9" i="22"/>
  <c r="C20" i="22"/>
  <c r="C41" i="22"/>
  <c r="C59" i="22"/>
  <c r="C75" i="22"/>
  <c r="C91" i="22"/>
  <c r="C107" i="22"/>
  <c r="C123" i="22"/>
  <c r="C155" i="22"/>
  <c r="C139" i="22"/>
  <c r="C147" i="22"/>
  <c r="C92" i="15"/>
  <c r="C54" i="15"/>
  <c r="C48" i="15"/>
  <c r="C95" i="15"/>
  <c r="C115" i="15"/>
  <c r="C91" i="15"/>
  <c r="C43" i="15"/>
  <c r="C142" i="15"/>
  <c r="C52" i="15"/>
  <c r="C118" i="15"/>
  <c r="C73" i="15"/>
  <c r="C88" i="15"/>
  <c r="C85" i="15"/>
  <c r="C122" i="15"/>
  <c r="C100" i="15"/>
  <c r="C59" i="15"/>
  <c r="C90" i="15"/>
  <c r="C102" i="15"/>
  <c r="C143" i="15"/>
  <c r="C74" i="15"/>
  <c r="C25" i="15"/>
  <c r="C62" i="15"/>
  <c r="C46" i="15"/>
  <c r="C97" i="15"/>
  <c r="C79" i="15"/>
  <c r="C38" i="15"/>
  <c r="C137" i="15"/>
  <c r="C83" i="15"/>
  <c r="C82" i="15"/>
  <c r="C87" i="15"/>
  <c r="C94" i="15"/>
  <c r="C105" i="15"/>
  <c r="C111" i="15"/>
  <c r="C61" i="15"/>
  <c r="C86" i="15"/>
  <c r="C104" i="15"/>
  <c r="C84" i="15"/>
  <c r="C49" i="15"/>
  <c r="C29" i="15"/>
  <c r="C33" i="15"/>
  <c r="C98" i="15"/>
  <c r="C16" i="15"/>
  <c r="C13" i="15"/>
  <c r="C55" i="15"/>
  <c r="C112" i="15"/>
  <c r="C116" i="15"/>
  <c r="C17" i="15"/>
  <c r="C96" i="15"/>
  <c r="C40" i="15"/>
  <c r="C15" i="15"/>
  <c r="C64" i="15"/>
  <c r="C12" i="15"/>
  <c r="C44" i="15"/>
  <c r="C144" i="15"/>
  <c r="C125" i="15"/>
  <c r="C154" i="15"/>
  <c r="C124" i="15"/>
  <c r="C53" i="15"/>
  <c r="C108" i="15"/>
  <c r="C151" i="15"/>
  <c r="C23" i="15"/>
  <c r="C80" i="15"/>
  <c r="C45" i="15"/>
  <c r="C135" i="15"/>
  <c r="C58" i="15"/>
  <c r="C148" i="15"/>
  <c r="C109" i="15"/>
  <c r="C133" i="15"/>
  <c r="C8" i="15"/>
  <c r="C7" i="15"/>
  <c r="C157" i="15"/>
  <c r="C159" i="15"/>
  <c r="C156" i="15"/>
  <c r="C160" i="15"/>
  <c r="C158" i="15"/>
  <c r="C126" i="15"/>
  <c r="C66" i="15"/>
  <c r="C36" i="15"/>
  <c r="C51" i="15"/>
  <c r="C30" i="15"/>
  <c r="C14" i="15"/>
  <c r="C77" i="15"/>
  <c r="C20" i="15"/>
  <c r="C28" i="15"/>
  <c r="C117" i="15"/>
  <c r="C136" i="15"/>
  <c r="C65" i="15"/>
  <c r="C146" i="15"/>
  <c r="C76" i="15"/>
  <c r="C128" i="15"/>
  <c r="C37" i="15"/>
  <c r="C21" i="15"/>
  <c r="C103" i="15"/>
  <c r="C89" i="15"/>
  <c r="C152" i="15"/>
  <c r="C70" i="15"/>
  <c r="C47" i="15"/>
  <c r="C99" i="15"/>
  <c r="C123" i="15"/>
  <c r="C120" i="15"/>
  <c r="C32" i="15"/>
  <c r="C18" i="15"/>
  <c r="C69" i="15"/>
  <c r="C93" i="15"/>
  <c r="C132" i="15"/>
  <c r="C113" i="15"/>
  <c r="C41" i="15"/>
  <c r="C19" i="15"/>
  <c r="C121" i="15"/>
  <c r="C78" i="15"/>
  <c r="C150" i="15"/>
  <c r="C81" i="15"/>
  <c r="C139" i="15"/>
  <c r="C110" i="15"/>
  <c r="C26" i="15"/>
  <c r="C63" i="15"/>
  <c r="C27" i="15"/>
  <c r="C114" i="15"/>
  <c r="C31" i="15"/>
  <c r="C129" i="15"/>
  <c r="C50" i="15"/>
  <c r="C106" i="15"/>
  <c r="C68" i="15"/>
  <c r="C35" i="15"/>
  <c r="C11" i="15"/>
  <c r="C138" i="15"/>
  <c r="C127" i="15"/>
  <c r="C22" i="15"/>
  <c r="C131" i="15"/>
  <c r="C101" i="15"/>
  <c r="C149" i="15"/>
  <c r="C42" i="15"/>
  <c r="C153" i="15"/>
  <c r="C147" i="15"/>
  <c r="C39" i="15"/>
  <c r="C75" i="15"/>
  <c r="C34" i="15"/>
  <c r="C10" i="15"/>
  <c r="C72" i="15"/>
  <c r="C57" i="15"/>
  <c r="C60" i="15"/>
  <c r="C71" i="15"/>
  <c r="C134" i="15"/>
  <c r="C119" i="15"/>
  <c r="C145" i="15"/>
  <c r="C24" i="15"/>
  <c r="C9" i="15"/>
  <c r="C155" i="15"/>
  <c r="C141" i="15"/>
  <c r="C67" i="15"/>
  <c r="C159" i="19"/>
  <c r="C158" i="19"/>
  <c r="C160" i="19"/>
  <c r="C25" i="19"/>
  <c r="C133" i="19"/>
  <c r="C30" i="19"/>
  <c r="C120" i="19"/>
  <c r="C58" i="19"/>
  <c r="C146" i="19"/>
  <c r="C34" i="19"/>
  <c r="C148" i="19"/>
  <c r="C96" i="19"/>
  <c r="C145" i="19"/>
  <c r="C16" i="19"/>
  <c r="C73" i="19"/>
  <c r="C152" i="19"/>
  <c r="C53" i="19"/>
  <c r="C121" i="19"/>
  <c r="C116" i="19"/>
  <c r="C69" i="19"/>
  <c r="C41" i="19"/>
  <c r="C10" i="19"/>
  <c r="C127" i="19"/>
  <c r="C20" i="19"/>
  <c r="C157" i="19"/>
  <c r="C118" i="19"/>
  <c r="C32" i="19"/>
  <c r="C97" i="19"/>
  <c r="C87" i="19"/>
  <c r="C33" i="19"/>
  <c r="C19" i="19"/>
  <c r="C62" i="19"/>
  <c r="C48" i="19"/>
  <c r="C46" i="19"/>
  <c r="C35" i="19"/>
  <c r="C104" i="19"/>
  <c r="C102" i="19"/>
  <c r="C52" i="19"/>
  <c r="C109" i="19"/>
  <c r="C75" i="19"/>
  <c r="C108" i="19"/>
  <c r="C39" i="19"/>
  <c r="C76" i="19"/>
  <c r="C82" i="19"/>
  <c r="C100" i="19"/>
  <c r="C132" i="19"/>
  <c r="C67" i="19"/>
  <c r="C119" i="19"/>
  <c r="C139" i="19"/>
  <c r="C141" i="19"/>
  <c r="C113" i="19"/>
  <c r="C64" i="19"/>
  <c r="C56" i="19"/>
  <c r="C27" i="19"/>
  <c r="C29" i="19"/>
  <c r="C111" i="19"/>
  <c r="C90" i="19"/>
  <c r="C107" i="19"/>
  <c r="C147" i="19"/>
  <c r="C85" i="19"/>
  <c r="C101" i="19"/>
  <c r="C150" i="19"/>
  <c r="C55" i="19"/>
  <c r="C83" i="19"/>
  <c r="C115" i="19"/>
  <c r="C123" i="19"/>
  <c r="C110" i="19"/>
  <c r="C124" i="19"/>
  <c r="C22" i="19"/>
  <c r="C91" i="19"/>
  <c r="C130" i="19"/>
  <c r="C94" i="19"/>
  <c r="C125" i="19"/>
  <c r="C38" i="19"/>
  <c r="C88" i="19"/>
  <c r="C86" i="19"/>
  <c r="C106" i="19"/>
  <c r="C129" i="19"/>
  <c r="C57" i="19"/>
  <c r="C114" i="19"/>
  <c r="C37" i="19"/>
  <c r="C60" i="19"/>
  <c r="C131" i="19"/>
  <c r="C117" i="19"/>
  <c r="C68" i="19"/>
  <c r="C31" i="19"/>
  <c r="C98" i="19"/>
  <c r="C54" i="19"/>
  <c r="C140" i="19"/>
  <c r="C149" i="19"/>
  <c r="C63" i="19"/>
  <c r="C61" i="19"/>
  <c r="C81" i="19"/>
  <c r="C28" i="19"/>
  <c r="C11" i="19"/>
  <c r="C122" i="19"/>
  <c r="C84" i="19"/>
  <c r="C112" i="19"/>
  <c r="C128" i="19"/>
  <c r="C47" i="19"/>
  <c r="C137" i="19"/>
  <c r="C40" i="19"/>
  <c r="C138" i="19"/>
  <c r="C45" i="19"/>
  <c r="C70" i="19"/>
  <c r="C9" i="19"/>
  <c r="C21" i="19"/>
  <c r="C23" i="19"/>
  <c r="C156" i="19"/>
  <c r="C92" i="19"/>
  <c r="C155" i="19"/>
  <c r="C74" i="19"/>
  <c r="C77" i="19"/>
  <c r="C18" i="19"/>
  <c r="C95" i="19"/>
  <c r="C71" i="19"/>
  <c r="C15" i="19"/>
  <c r="C50" i="19"/>
  <c r="C51" i="19"/>
  <c r="C136" i="19"/>
  <c r="C72" i="19"/>
  <c r="C66" i="19"/>
  <c r="C24" i="19"/>
  <c r="C7" i="19"/>
  <c r="C143" i="19"/>
  <c r="C134" i="19"/>
  <c r="C49" i="19"/>
  <c r="C93" i="19"/>
  <c r="C103" i="19"/>
  <c r="C17" i="19"/>
  <c r="C153" i="19"/>
  <c r="C154" i="19"/>
  <c r="C99" i="19"/>
  <c r="C59" i="19"/>
  <c r="C43" i="19"/>
  <c r="C144" i="19"/>
  <c r="C126" i="19"/>
  <c r="C105" i="19"/>
  <c r="C42" i="19"/>
  <c r="C13" i="19"/>
  <c r="C80" i="19"/>
  <c r="C14" i="19"/>
  <c r="C26" i="19"/>
  <c r="C12" i="19"/>
  <c r="C36" i="19"/>
  <c r="C135" i="19"/>
  <c r="C151" i="19"/>
  <c r="C65" i="19"/>
  <c r="C44" i="19"/>
  <c r="C79" i="19"/>
  <c r="C89" i="19"/>
  <c r="C142" i="19"/>
  <c r="C78" i="19"/>
  <c r="C8" i="19"/>
  <c r="C17" i="17" l="1"/>
  <c r="D12" i="17"/>
  <c r="O10" i="17"/>
  <c r="J7" i="17"/>
  <c r="P9" i="17"/>
  <c r="O25" i="17"/>
  <c r="O41" i="17"/>
  <c r="L49" i="17"/>
  <c r="G36" i="17"/>
  <c r="F26" i="17"/>
  <c r="H7" i="17"/>
  <c r="E37" i="17"/>
  <c r="D26" i="17"/>
  <c r="C15" i="17"/>
  <c r="C47" i="17"/>
  <c r="O12" i="17"/>
  <c r="O29" i="17"/>
  <c r="O45" i="17"/>
  <c r="G12" i="17"/>
  <c r="G44" i="17"/>
  <c r="F34" i="17"/>
  <c r="E13" i="17"/>
  <c r="E45" i="17"/>
  <c r="D34" i="17"/>
  <c r="C23" i="17"/>
  <c r="O17" i="17"/>
  <c r="O33" i="17"/>
  <c r="J47" i="17"/>
  <c r="G20" i="17"/>
  <c r="F10" i="17"/>
  <c r="F42" i="17"/>
  <c r="E21" i="17"/>
  <c r="D10" i="17"/>
  <c r="D42" i="17"/>
  <c r="C31" i="17"/>
  <c r="L48" i="17"/>
  <c r="E29" i="17"/>
  <c r="G28" i="17"/>
  <c r="D18" i="17"/>
  <c r="P7" i="17"/>
  <c r="O21" i="17"/>
  <c r="F18" i="17"/>
  <c r="D7" i="17"/>
  <c r="Q7" i="17"/>
  <c r="O37" i="17"/>
  <c r="C39" i="17"/>
  <c r="C37" i="17"/>
  <c r="D16" i="17"/>
  <c r="F48" i="17"/>
  <c r="G26" i="17"/>
  <c r="O32" i="17"/>
  <c r="C43" i="17"/>
  <c r="D46" i="17"/>
  <c r="D14" i="17"/>
  <c r="E25" i="17"/>
  <c r="F46" i="17"/>
  <c r="F14" i="17"/>
  <c r="G24" i="17"/>
  <c r="O47" i="17"/>
  <c r="O35" i="17"/>
  <c r="O19" i="17"/>
  <c r="D24" i="17"/>
  <c r="G10" i="17"/>
  <c r="C33" i="17"/>
  <c r="D28" i="17"/>
  <c r="E23" i="17"/>
  <c r="F36" i="17"/>
  <c r="G38" i="17"/>
  <c r="N48" i="17"/>
  <c r="O34" i="17"/>
  <c r="O14" i="17"/>
  <c r="Q38" i="17"/>
  <c r="P28" i="17"/>
  <c r="J9" i="17"/>
  <c r="J13" i="17"/>
  <c r="H16" i="17"/>
  <c r="H18" i="17"/>
  <c r="H20" i="17"/>
  <c r="H22" i="17"/>
  <c r="H24" i="17"/>
  <c r="H26" i="17"/>
  <c r="H28" i="17"/>
  <c r="H30" i="17"/>
  <c r="H32" i="17"/>
  <c r="H34" i="17"/>
  <c r="H36" i="17"/>
  <c r="H38" i="17"/>
  <c r="H40" i="17"/>
  <c r="H42" i="17"/>
  <c r="H44" i="17"/>
  <c r="Q15" i="17"/>
  <c r="Q47" i="17"/>
  <c r="P37" i="17"/>
  <c r="K10" i="17"/>
  <c r="K14" i="17"/>
  <c r="M16" i="17"/>
  <c r="M18" i="17"/>
  <c r="M20" i="17"/>
  <c r="M22" i="17"/>
  <c r="M24" i="17"/>
  <c r="M26" i="17"/>
  <c r="M28" i="17"/>
  <c r="M30" i="17"/>
  <c r="M32" i="17"/>
  <c r="M34" i="17"/>
  <c r="M36" i="17"/>
  <c r="M38" i="17"/>
  <c r="M40" i="17"/>
  <c r="M42" i="17"/>
  <c r="M44" i="17"/>
  <c r="M46" i="17"/>
  <c r="Q10" i="17"/>
  <c r="Q42" i="17"/>
  <c r="P32" i="17"/>
  <c r="N9" i="17"/>
  <c r="N13" i="17"/>
  <c r="J16" i="17"/>
  <c r="J18" i="17"/>
  <c r="J20" i="17"/>
  <c r="J22" i="17"/>
  <c r="J24" i="17"/>
  <c r="J26" i="17"/>
  <c r="J28" i="17"/>
  <c r="J30" i="17"/>
  <c r="J32" i="17"/>
  <c r="J34" i="17"/>
  <c r="J36" i="17"/>
  <c r="J38" i="17"/>
  <c r="J40" i="17"/>
  <c r="C21" i="17"/>
  <c r="E43" i="17"/>
  <c r="F32" i="17"/>
  <c r="J49" i="17"/>
  <c r="O24" i="17"/>
  <c r="C27" i="17"/>
  <c r="D38" i="17"/>
  <c r="E49" i="17"/>
  <c r="E17" i="17"/>
  <c r="F38" i="17"/>
  <c r="G48" i="17"/>
  <c r="G16" i="17"/>
  <c r="L46" i="17"/>
  <c r="O31" i="17"/>
  <c r="O15" i="17"/>
  <c r="E19" i="17"/>
  <c r="O44" i="17"/>
  <c r="C25" i="17"/>
  <c r="D20" i="17"/>
  <c r="E15" i="17"/>
  <c r="F28" i="17"/>
  <c r="G22" i="17"/>
  <c r="J46" i="17"/>
  <c r="O30" i="17"/>
  <c r="Q14" i="17"/>
  <c r="Q46" i="17"/>
  <c r="P36" i="17"/>
  <c r="J10" i="17"/>
  <c r="J14" i="17"/>
  <c r="L16" i="17"/>
  <c r="L18" i="17"/>
  <c r="L20" i="17"/>
  <c r="L22" i="17"/>
  <c r="L24" i="17"/>
  <c r="L26" i="17"/>
  <c r="L28" i="17"/>
  <c r="L30" i="17"/>
  <c r="L32" i="17"/>
  <c r="L34" i="17"/>
  <c r="L36" i="17"/>
  <c r="L38" i="17"/>
  <c r="L40" i="17"/>
  <c r="L42" i="17"/>
  <c r="L44" i="17"/>
  <c r="Q23" i="17"/>
  <c r="P13" i="17"/>
  <c r="P45" i="17"/>
  <c r="K11" i="17"/>
  <c r="I15" i="17"/>
  <c r="I17" i="17"/>
  <c r="I19" i="17"/>
  <c r="I21" i="17"/>
  <c r="I23" i="17"/>
  <c r="I25" i="17"/>
  <c r="I27" i="17"/>
  <c r="I29" i="17"/>
  <c r="I31" i="17"/>
  <c r="I33" i="17"/>
  <c r="I35" i="17"/>
  <c r="I37" i="17"/>
  <c r="I39" i="17"/>
  <c r="I41" i="17"/>
  <c r="I43" i="17"/>
  <c r="I45" i="17"/>
  <c r="I47" i="17"/>
  <c r="Q18" i="17"/>
  <c r="P8" i="17"/>
  <c r="P40" i="17"/>
  <c r="N10" i="17"/>
  <c r="N14" i="17"/>
  <c r="N16" i="17"/>
  <c r="N18" i="17"/>
  <c r="N20" i="17"/>
  <c r="N22" i="17"/>
  <c r="N24" i="17"/>
  <c r="N26" i="17"/>
  <c r="N28" i="17"/>
  <c r="N30" i="17"/>
  <c r="N32" i="17"/>
  <c r="N34" i="17"/>
  <c r="N36" i="17"/>
  <c r="N38" i="17"/>
  <c r="N40" i="17"/>
  <c r="D48" i="17"/>
  <c r="E27" i="17"/>
  <c r="F16" i="17"/>
  <c r="O46" i="17"/>
  <c r="O16" i="17"/>
  <c r="C19" i="17"/>
  <c r="D30" i="17"/>
  <c r="E41" i="17"/>
  <c r="E9" i="17"/>
  <c r="F30" i="17"/>
  <c r="G40" i="17"/>
  <c r="G8" i="17"/>
  <c r="O43" i="17"/>
  <c r="O27" i="17"/>
  <c r="O8" i="17"/>
  <c r="F40" i="17"/>
  <c r="O28" i="17"/>
  <c r="C9" i="17"/>
  <c r="E47" i="17"/>
  <c r="F7" i="17"/>
  <c r="F12" i="17"/>
  <c r="G14" i="17"/>
  <c r="O42" i="17"/>
  <c r="O22" i="17"/>
  <c r="Q22" i="17"/>
  <c r="P12" i="17"/>
  <c r="P44" i="17"/>
  <c r="J11" i="17"/>
  <c r="H15" i="17"/>
  <c r="H17" i="17"/>
  <c r="H19" i="17"/>
  <c r="H21" i="17"/>
  <c r="H23" i="17"/>
  <c r="H25" i="17"/>
  <c r="H27" i="17"/>
  <c r="H29" i="17"/>
  <c r="H31" i="17"/>
  <c r="H33" i="17"/>
  <c r="H35" i="17"/>
  <c r="H37" i="17"/>
  <c r="H39" i="17"/>
  <c r="H41" i="17"/>
  <c r="H43" i="17"/>
  <c r="H45" i="17"/>
  <c r="Q31" i="17"/>
  <c r="P21" i="17"/>
  <c r="K8" i="17"/>
  <c r="K12" i="17"/>
  <c r="M15" i="17"/>
  <c r="M17" i="17"/>
  <c r="M19" i="17"/>
  <c r="M21" i="17"/>
  <c r="M23" i="17"/>
  <c r="M25" i="17"/>
  <c r="M27" i="17"/>
  <c r="M29" i="17"/>
  <c r="M31" i="17"/>
  <c r="M33" i="17"/>
  <c r="M35" i="17"/>
  <c r="M37" i="17"/>
  <c r="M39" i="17"/>
  <c r="M41" i="17"/>
  <c r="M43" i="17"/>
  <c r="M45" i="17"/>
  <c r="M47" i="17"/>
  <c r="Q26" i="17"/>
  <c r="P16" i="17"/>
  <c r="P48" i="17"/>
  <c r="N11" i="17"/>
  <c r="J15" i="17"/>
  <c r="J17" i="17"/>
  <c r="J19" i="17"/>
  <c r="J21" i="17"/>
  <c r="J23" i="17"/>
  <c r="J25" i="17"/>
  <c r="J27" i="17"/>
  <c r="J29" i="17"/>
  <c r="J31" i="17"/>
  <c r="J33" i="17"/>
  <c r="J35" i="17"/>
  <c r="J37" i="17"/>
  <c r="J39" i="17"/>
  <c r="J41" i="17"/>
  <c r="J43" i="17"/>
  <c r="J45" i="17"/>
  <c r="C40" i="17"/>
  <c r="C24" i="17"/>
  <c r="C8" i="17"/>
  <c r="D35" i="17"/>
  <c r="D32" i="17"/>
  <c r="Q19" i="17"/>
  <c r="L7" i="17"/>
  <c r="O39" i="17"/>
  <c r="C49" i="17"/>
  <c r="G46" i="17"/>
  <c r="Q30" i="17"/>
  <c r="L15" i="17"/>
  <c r="L23" i="17"/>
  <c r="L31" i="17"/>
  <c r="L39" i="17"/>
  <c r="Q39" i="17"/>
  <c r="I16" i="17"/>
  <c r="I24" i="17"/>
  <c r="I32" i="17"/>
  <c r="I40" i="17"/>
  <c r="I48" i="17"/>
  <c r="N12" i="17"/>
  <c r="N21" i="17"/>
  <c r="N29" i="17"/>
  <c r="N37" i="17"/>
  <c r="N42" i="17"/>
  <c r="N45" i="17"/>
  <c r="C32" i="17"/>
  <c r="C12" i="17"/>
  <c r="D31" i="17"/>
  <c r="D15" i="17"/>
  <c r="E42" i="17"/>
  <c r="E26" i="17"/>
  <c r="E10" i="17"/>
  <c r="F47" i="17"/>
  <c r="F31" i="17"/>
  <c r="F15" i="17"/>
  <c r="G41" i="17"/>
  <c r="G25" i="17"/>
  <c r="G9" i="17"/>
  <c r="H48" i="17"/>
  <c r="K44" i="17"/>
  <c r="K36" i="17"/>
  <c r="K28" i="17"/>
  <c r="K20" i="17"/>
  <c r="O9" i="17"/>
  <c r="P25" i="17"/>
  <c r="C42" i="17"/>
  <c r="C26" i="17"/>
  <c r="C10" i="17"/>
  <c r="D37" i="17"/>
  <c r="D21" i="17"/>
  <c r="E48" i="17"/>
  <c r="E32" i="17"/>
  <c r="E16" i="17"/>
  <c r="M7" i="17"/>
  <c r="F37" i="17"/>
  <c r="F21" i="17"/>
  <c r="G47" i="17"/>
  <c r="G31" i="17"/>
  <c r="G15" i="17"/>
  <c r="O48" i="17"/>
  <c r="K46" i="17"/>
  <c r="K39" i="17"/>
  <c r="K31" i="17"/>
  <c r="K23" i="17"/>
  <c r="K15" i="17"/>
  <c r="Q27" i="17"/>
  <c r="M13" i="17"/>
  <c r="M11" i="17"/>
  <c r="M9" i="17"/>
  <c r="P47" i="17"/>
  <c r="P31" i="17"/>
  <c r="P15" i="17"/>
  <c r="Q41" i="17"/>
  <c r="Q25" i="17"/>
  <c r="Q9" i="17"/>
  <c r="H13" i="17"/>
  <c r="H11" i="17"/>
  <c r="H9" i="17"/>
  <c r="P42" i="17"/>
  <c r="P26" i="17"/>
  <c r="P10" i="17"/>
  <c r="Q36" i="17"/>
  <c r="Q20" i="17"/>
  <c r="O40" i="17"/>
  <c r="L21" i="17"/>
  <c r="L37" i="17"/>
  <c r="K13" i="17"/>
  <c r="I30" i="17"/>
  <c r="I46" i="17"/>
  <c r="N19" i="17"/>
  <c r="N35" i="17"/>
  <c r="C36" i="17"/>
  <c r="D39" i="17"/>
  <c r="E30" i="17"/>
  <c r="F35" i="17"/>
  <c r="G29" i="17"/>
  <c r="H46" i="17"/>
  <c r="O13" i="17"/>
  <c r="C30" i="17"/>
  <c r="D25" i="17"/>
  <c r="E20" i="17"/>
  <c r="F41" i="17"/>
  <c r="G35" i="17"/>
  <c r="H47" i="17"/>
  <c r="K25" i="17"/>
  <c r="I14" i="17"/>
  <c r="I8" i="17"/>
  <c r="Q45" i="17"/>
  <c r="Q13" i="17"/>
  <c r="L9" i="17"/>
  <c r="P14" i="17"/>
  <c r="E11" i="17"/>
  <c r="C11" i="17"/>
  <c r="F22" i="17"/>
  <c r="O23" i="17"/>
  <c r="D44" i="17"/>
  <c r="N49" i="17"/>
  <c r="P20" i="17"/>
  <c r="L17" i="17"/>
  <c r="L25" i="17"/>
  <c r="L33" i="17"/>
  <c r="L41" i="17"/>
  <c r="P29" i="17"/>
  <c r="I18" i="17"/>
  <c r="I26" i="17"/>
  <c r="I34" i="17"/>
  <c r="I42" i="17"/>
  <c r="Q34" i="17"/>
  <c r="N15" i="17"/>
  <c r="N23" i="17"/>
  <c r="N31" i="17"/>
  <c r="N39" i="17"/>
  <c r="N43" i="17"/>
  <c r="C48" i="17"/>
  <c r="C28" i="17"/>
  <c r="D47" i="17"/>
  <c r="D27" i="17"/>
  <c r="D11" i="17"/>
  <c r="E38" i="17"/>
  <c r="E22" i="17"/>
  <c r="G7" i="17"/>
  <c r="F43" i="17"/>
  <c r="F27" i="17"/>
  <c r="F11" i="17"/>
  <c r="G37" i="17"/>
  <c r="G21" i="17"/>
  <c r="M49" i="17"/>
  <c r="K47" i="17"/>
  <c r="K42" i="17"/>
  <c r="K34" i="17"/>
  <c r="K26" i="17"/>
  <c r="K18" i="17"/>
  <c r="P33" i="17"/>
  <c r="Q35" i="17"/>
  <c r="C38" i="17"/>
  <c r="C22" i="17"/>
  <c r="D49" i="17"/>
  <c r="D33" i="17"/>
  <c r="D17" i="17"/>
  <c r="E44" i="17"/>
  <c r="E28" i="17"/>
  <c r="E12" i="17"/>
  <c r="F49" i="17"/>
  <c r="F33" i="17"/>
  <c r="F17" i="17"/>
  <c r="G43" i="17"/>
  <c r="G27" i="17"/>
  <c r="G11" i="17"/>
  <c r="K48" i="17"/>
  <c r="K45" i="17"/>
  <c r="K37" i="17"/>
  <c r="K29" i="17"/>
  <c r="K21" i="17"/>
  <c r="O11" i="17"/>
  <c r="Q8" i="17"/>
  <c r="I13" i="17"/>
  <c r="I11" i="17"/>
  <c r="I9" i="17"/>
  <c r="P43" i="17"/>
  <c r="P27" i="17"/>
  <c r="P11" i="17"/>
  <c r="Q37" i="17"/>
  <c r="Q21" i="17"/>
  <c r="L14" i="17"/>
  <c r="L12" i="17"/>
  <c r="L10" i="17"/>
  <c r="L8" i="17"/>
  <c r="P38" i="17"/>
  <c r="P22" i="17"/>
  <c r="Q48" i="17"/>
  <c r="Q32" i="17"/>
  <c r="Q16" i="17"/>
  <c r="G34" i="17"/>
  <c r="N44" i="17"/>
  <c r="E46" i="17"/>
  <c r="O7" i="17"/>
  <c r="G45" i="17"/>
  <c r="M48" i="17"/>
  <c r="K30" i="17"/>
  <c r="Q11" i="17"/>
  <c r="C14" i="17"/>
  <c r="D9" i="17"/>
  <c r="I7" i="17"/>
  <c r="F9" i="17"/>
  <c r="K49" i="17"/>
  <c r="K33" i="17"/>
  <c r="P17" i="17"/>
  <c r="I10" i="17"/>
  <c r="P19" i="17"/>
  <c r="L13" i="17"/>
  <c r="P30" i="17"/>
  <c r="Q24" i="17"/>
  <c r="G42" i="17"/>
  <c r="D22" i="17"/>
  <c r="G32" i="17"/>
  <c r="C45" i="17"/>
  <c r="E39" i="17"/>
  <c r="O38" i="17"/>
  <c r="J8" i="17"/>
  <c r="L19" i="17"/>
  <c r="L27" i="17"/>
  <c r="L35" i="17"/>
  <c r="L43" i="17"/>
  <c r="K9" i="17"/>
  <c r="I20" i="17"/>
  <c r="I28" i="17"/>
  <c r="I36" i="17"/>
  <c r="I44" i="17"/>
  <c r="P24" i="17"/>
  <c r="N17" i="17"/>
  <c r="N25" i="17"/>
  <c r="N33" i="17"/>
  <c r="N41" i="17"/>
  <c r="J44" i="17"/>
  <c r="C44" i="17"/>
  <c r="C20" i="17"/>
  <c r="D43" i="17"/>
  <c r="D23" i="17"/>
  <c r="E7" i="17"/>
  <c r="E34" i="17"/>
  <c r="E18" i="17"/>
  <c r="K7" i="17"/>
  <c r="F39" i="17"/>
  <c r="F23" i="17"/>
  <c r="G49" i="17"/>
  <c r="G33" i="17"/>
  <c r="G17" i="17"/>
  <c r="I49" i="17"/>
  <c r="N46" i="17"/>
  <c r="K40" i="17"/>
  <c r="K32" i="17"/>
  <c r="K24" i="17"/>
  <c r="K16" i="17"/>
  <c r="Q43" i="17"/>
  <c r="C7" i="17"/>
  <c r="C34" i="17"/>
  <c r="C18" i="17"/>
  <c r="D45" i="17"/>
  <c r="D29" i="17"/>
  <c r="D13" i="17"/>
  <c r="E40" i="17"/>
  <c r="E24" i="17"/>
  <c r="E8" i="17"/>
  <c r="F45" i="17"/>
  <c r="F29" i="17"/>
  <c r="F13" i="17"/>
  <c r="G39" i="17"/>
  <c r="G23" i="17"/>
  <c r="O49" i="17"/>
  <c r="N47" i="17"/>
  <c r="K43" i="17"/>
  <c r="K35" i="17"/>
  <c r="K27" i="17"/>
  <c r="K19" i="17"/>
  <c r="P49" i="17"/>
  <c r="M14" i="17"/>
  <c r="M12" i="17"/>
  <c r="M10" i="17"/>
  <c r="M8" i="17"/>
  <c r="P39" i="17"/>
  <c r="P23" i="17"/>
  <c r="Q49" i="17"/>
  <c r="Q33" i="17"/>
  <c r="Q17" i="17"/>
  <c r="H14" i="17"/>
  <c r="H12" i="17"/>
  <c r="H10" i="17"/>
  <c r="H8" i="17"/>
  <c r="P34" i="17"/>
  <c r="P18" i="17"/>
  <c r="Q44" i="17"/>
  <c r="Q28" i="17"/>
  <c r="Q12" i="17"/>
  <c r="E33" i="17"/>
  <c r="H49" i="17"/>
  <c r="F44" i="17"/>
  <c r="O18" i="17"/>
  <c r="J12" i="17"/>
  <c r="L29" i="17"/>
  <c r="L45" i="17"/>
  <c r="I22" i="17"/>
  <c r="I38" i="17"/>
  <c r="N8" i="17"/>
  <c r="N27" i="17"/>
  <c r="J42" i="17"/>
  <c r="C16" i="17"/>
  <c r="D19" i="17"/>
  <c r="E14" i="17"/>
  <c r="F19" i="17"/>
  <c r="G13" i="17"/>
  <c r="K38" i="17"/>
  <c r="K22" i="17"/>
  <c r="C46" i="17"/>
  <c r="D41" i="17"/>
  <c r="E36" i="17"/>
  <c r="F25" i="17"/>
  <c r="G19" i="17"/>
  <c r="K41" i="17"/>
  <c r="K17" i="17"/>
  <c r="I12" i="17"/>
  <c r="P35" i="17"/>
  <c r="Q29" i="17"/>
  <c r="L11" i="17"/>
  <c r="P46" i="17"/>
  <c r="Q40" i="17"/>
  <c r="P41" i="17"/>
  <c r="G18" i="17"/>
  <c r="F8" i="17"/>
  <c r="G30" i="17"/>
  <c r="D36" i="17"/>
  <c r="E35" i="17"/>
  <c r="L47" i="17"/>
  <c r="D40" i="17"/>
  <c r="O36" i="17"/>
  <c r="C13" i="17"/>
  <c r="E31" i="17"/>
  <c r="F20" i="17"/>
  <c r="C29" i="17"/>
  <c r="O20" i="17"/>
  <c r="N7" i="17"/>
  <c r="O26" i="17"/>
  <c r="C41" i="17"/>
  <c r="J48" i="17"/>
  <c r="C35" i="17"/>
  <c r="F24" i="17"/>
  <c r="D8" i="17"/>
  <c r="M9" i="20"/>
  <c r="P9" i="21"/>
  <c r="P11" i="21"/>
  <c r="P13" i="21"/>
  <c r="P15" i="21"/>
  <c r="P17" i="21"/>
  <c r="P19" i="21"/>
  <c r="P21" i="21"/>
  <c r="P23" i="21"/>
  <c r="P25" i="21"/>
  <c r="P27" i="21"/>
  <c r="P29" i="21"/>
  <c r="P31" i="21"/>
  <c r="P33" i="21"/>
  <c r="P35" i="21"/>
  <c r="P37" i="21"/>
  <c r="P39" i="21"/>
  <c r="P41" i="21"/>
  <c r="P43" i="21"/>
  <c r="P45" i="21"/>
  <c r="P47" i="21"/>
  <c r="P49" i="21"/>
  <c r="P51" i="21"/>
  <c r="P53" i="21"/>
  <c r="P55" i="21"/>
  <c r="Q7" i="21"/>
  <c r="P32" i="21"/>
  <c r="P42" i="21"/>
  <c r="P46" i="21"/>
  <c r="P52" i="21"/>
  <c r="P56" i="21"/>
  <c r="Q8" i="21"/>
  <c r="Q10" i="21"/>
  <c r="Q12" i="21"/>
  <c r="Q14" i="21"/>
  <c r="Q16" i="21"/>
  <c r="Q18" i="21"/>
  <c r="Q20" i="21"/>
  <c r="Q22" i="21"/>
  <c r="Q24" i="21"/>
  <c r="Q26" i="21"/>
  <c r="Q28" i="21"/>
  <c r="Q30" i="21"/>
  <c r="Q32" i="21"/>
  <c r="Q34" i="21"/>
  <c r="Q36" i="21"/>
  <c r="Q38" i="21"/>
  <c r="Q40" i="21"/>
  <c r="Q42" i="21"/>
  <c r="Q44" i="21"/>
  <c r="Q46" i="21"/>
  <c r="Q48" i="21"/>
  <c r="Q50" i="21"/>
  <c r="Q52" i="21"/>
  <c r="Q54" i="21"/>
  <c r="Q56" i="21"/>
  <c r="Q9" i="21"/>
  <c r="Q11" i="21"/>
  <c r="Q13" i="21"/>
  <c r="Q15" i="21"/>
  <c r="Q17" i="21"/>
  <c r="Q19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P7" i="21"/>
  <c r="P8" i="21"/>
  <c r="P10" i="21"/>
  <c r="P12" i="21"/>
  <c r="P14" i="21"/>
  <c r="P16" i="21"/>
  <c r="P18" i="21"/>
  <c r="P20" i="21"/>
  <c r="P22" i="21"/>
  <c r="P24" i="21"/>
  <c r="P26" i="21"/>
  <c r="P28" i="21"/>
  <c r="P30" i="21"/>
  <c r="P34" i="21"/>
  <c r="P36" i="21"/>
  <c r="P38" i="21"/>
  <c r="P40" i="21"/>
  <c r="P44" i="21"/>
  <c r="P48" i="21"/>
  <c r="P50" i="21"/>
  <c r="P54" i="21"/>
  <c r="Q9" i="20"/>
  <c r="Q11" i="20"/>
  <c r="Q13" i="20"/>
  <c r="Q15" i="20"/>
  <c r="Q17" i="20"/>
  <c r="Q19" i="20"/>
  <c r="Q21" i="20"/>
  <c r="Q23" i="20"/>
  <c r="Q25" i="20"/>
  <c r="Q27" i="20"/>
  <c r="Q29" i="20"/>
  <c r="Q31" i="20"/>
  <c r="Q33" i="20"/>
  <c r="Q35" i="20"/>
  <c r="Q37" i="20"/>
  <c r="Q39" i="20"/>
  <c r="Q41" i="20"/>
  <c r="Q43" i="20"/>
  <c r="Q45" i="20"/>
  <c r="Q47" i="20"/>
  <c r="Q49" i="20"/>
  <c r="Q51" i="20"/>
  <c r="Q53" i="20"/>
  <c r="Q55" i="20"/>
  <c r="Q57" i="20"/>
  <c r="Q59" i="20"/>
  <c r="Q61" i="20"/>
  <c r="Q63" i="20"/>
  <c r="Q65" i="20"/>
  <c r="Q67" i="20"/>
  <c r="Q69" i="20"/>
  <c r="Q71" i="20"/>
  <c r="Q73" i="20"/>
  <c r="Q75" i="20"/>
  <c r="Q77" i="20"/>
  <c r="Q79" i="20"/>
  <c r="Q81" i="20"/>
  <c r="Q83" i="20"/>
  <c r="Q85" i="20"/>
  <c r="Q87" i="20"/>
  <c r="Q89" i="20"/>
  <c r="P7" i="20"/>
  <c r="P43" i="20"/>
  <c r="P51" i="20"/>
  <c r="P57" i="20"/>
  <c r="P63" i="20"/>
  <c r="P69" i="20"/>
  <c r="P73" i="20"/>
  <c r="P79" i="20"/>
  <c r="P85" i="20"/>
  <c r="Q7" i="20"/>
  <c r="P8" i="20"/>
  <c r="P10" i="20"/>
  <c r="P12" i="20"/>
  <c r="P14" i="20"/>
  <c r="P16" i="20"/>
  <c r="P18" i="20"/>
  <c r="P20" i="20"/>
  <c r="P22" i="20"/>
  <c r="P24" i="20"/>
  <c r="P26" i="20"/>
  <c r="P28" i="20"/>
  <c r="P30" i="20"/>
  <c r="P32" i="20"/>
  <c r="P34" i="20"/>
  <c r="P36" i="20"/>
  <c r="P38" i="20"/>
  <c r="P40" i="20"/>
  <c r="P42" i="20"/>
  <c r="P44" i="20"/>
  <c r="P46" i="20"/>
  <c r="P48" i="20"/>
  <c r="P50" i="20"/>
  <c r="P52" i="20"/>
  <c r="P54" i="20"/>
  <c r="P56" i="20"/>
  <c r="P58" i="20"/>
  <c r="P60" i="20"/>
  <c r="P62" i="20"/>
  <c r="P64" i="20"/>
  <c r="P66" i="20"/>
  <c r="P68" i="20"/>
  <c r="P70" i="20"/>
  <c r="P72" i="20"/>
  <c r="P74" i="20"/>
  <c r="P76" i="20"/>
  <c r="P78" i="20"/>
  <c r="P80" i="20"/>
  <c r="P82" i="20"/>
  <c r="P84" i="20"/>
  <c r="P86" i="20"/>
  <c r="P88" i="20"/>
  <c r="P90" i="20"/>
  <c r="P11" i="20"/>
  <c r="P13" i="20"/>
  <c r="P17" i="20"/>
  <c r="P21" i="20"/>
  <c r="P25" i="20"/>
  <c r="P31" i="20"/>
  <c r="P35" i="20"/>
  <c r="P39" i="20"/>
  <c r="P45" i="20"/>
  <c r="P47" i="20"/>
  <c r="P53" i="20"/>
  <c r="P61" i="20"/>
  <c r="P67" i="20"/>
  <c r="P75" i="20"/>
  <c r="P83" i="20"/>
  <c r="P89" i="20"/>
  <c r="Q8" i="20"/>
  <c r="Q10" i="20"/>
  <c r="Q12" i="20"/>
  <c r="Q14" i="20"/>
  <c r="Q16" i="20"/>
  <c r="Q18" i="20"/>
  <c r="Q20" i="20"/>
  <c r="Q22" i="20"/>
  <c r="Q24" i="20"/>
  <c r="Q26" i="20"/>
  <c r="Q28" i="20"/>
  <c r="Q30" i="20"/>
  <c r="Q32" i="20"/>
  <c r="Q34" i="20"/>
  <c r="Q36" i="20"/>
  <c r="Q38" i="20"/>
  <c r="Q40" i="20"/>
  <c r="Q42" i="20"/>
  <c r="Q44" i="20"/>
  <c r="Q46" i="20"/>
  <c r="Q48" i="20"/>
  <c r="Q50" i="20"/>
  <c r="Q52" i="20"/>
  <c r="Q54" i="20"/>
  <c r="Q56" i="20"/>
  <c r="Q58" i="20"/>
  <c r="Q60" i="20"/>
  <c r="Q62" i="20"/>
  <c r="Q64" i="20"/>
  <c r="Q66" i="20"/>
  <c r="Q68" i="20"/>
  <c r="Q70" i="20"/>
  <c r="Q72" i="20"/>
  <c r="Q74" i="20"/>
  <c r="Q76" i="20"/>
  <c r="Q78" i="20"/>
  <c r="Q80" i="20"/>
  <c r="Q82" i="20"/>
  <c r="Q84" i="20"/>
  <c r="Q86" i="20"/>
  <c r="Q88" i="20"/>
  <c r="Q90" i="20"/>
  <c r="P9" i="20"/>
  <c r="P15" i="20"/>
  <c r="P19" i="20"/>
  <c r="P23" i="20"/>
  <c r="P27" i="20"/>
  <c r="P29" i="20"/>
  <c r="P33" i="20"/>
  <c r="P37" i="20"/>
  <c r="P41" i="20"/>
  <c r="P49" i="20"/>
  <c r="P55" i="20"/>
  <c r="P59" i="20"/>
  <c r="P65" i="20"/>
  <c r="P71" i="20"/>
  <c r="P77" i="20"/>
  <c r="P81" i="20"/>
  <c r="P87" i="20"/>
  <c r="N90" i="20"/>
  <c r="J90" i="20"/>
  <c r="F90" i="20"/>
  <c r="L89" i="20"/>
  <c r="H89" i="20"/>
  <c r="D89" i="20"/>
  <c r="N88" i="20"/>
  <c r="J88" i="20"/>
  <c r="F88" i="20"/>
  <c r="L87" i="20"/>
  <c r="H87" i="20"/>
  <c r="D87" i="20"/>
  <c r="N86" i="20"/>
  <c r="J86" i="20"/>
  <c r="F86" i="20"/>
  <c r="L85" i="20"/>
  <c r="H85" i="20"/>
  <c r="D85" i="20"/>
  <c r="N84" i="20"/>
  <c r="J84" i="20"/>
  <c r="F84" i="20"/>
  <c r="L83" i="20"/>
  <c r="H83" i="20"/>
  <c r="D83" i="20"/>
  <c r="N82" i="20"/>
  <c r="J82" i="20"/>
  <c r="F82" i="20"/>
  <c r="L81" i="20"/>
  <c r="H81" i="20"/>
  <c r="D81" i="20"/>
  <c r="N80" i="20"/>
  <c r="J80" i="20"/>
  <c r="F80" i="20"/>
  <c r="L79" i="20"/>
  <c r="H79" i="20"/>
  <c r="D79" i="20"/>
  <c r="N78" i="20"/>
  <c r="M90" i="20"/>
  <c r="I90" i="20"/>
  <c r="E90" i="20"/>
  <c r="O89" i="20"/>
  <c r="K89" i="20"/>
  <c r="G89" i="20"/>
  <c r="C89" i="20"/>
  <c r="M88" i="20"/>
  <c r="I88" i="20"/>
  <c r="E88" i="20"/>
  <c r="O87" i="20"/>
  <c r="K87" i="20"/>
  <c r="G87" i="20"/>
  <c r="C87" i="20"/>
  <c r="M86" i="20"/>
  <c r="I86" i="20"/>
  <c r="E86" i="20"/>
  <c r="O85" i="20"/>
  <c r="K85" i="20"/>
  <c r="G85" i="20"/>
  <c r="C85" i="20"/>
  <c r="M84" i="20"/>
  <c r="I84" i="20"/>
  <c r="E84" i="20"/>
  <c r="O83" i="20"/>
  <c r="K83" i="20"/>
  <c r="G83" i="20"/>
  <c r="C83" i="20"/>
  <c r="M82" i="20"/>
  <c r="I82" i="20"/>
  <c r="E82" i="20"/>
  <c r="O81" i="20"/>
  <c r="K81" i="20"/>
  <c r="G81" i="20"/>
  <c r="C81" i="20"/>
  <c r="M80" i="20"/>
  <c r="I80" i="20"/>
  <c r="E80" i="20"/>
  <c r="O79" i="20"/>
  <c r="K79" i="20"/>
  <c r="G79" i="20"/>
  <c r="C79" i="20"/>
  <c r="M78" i="20"/>
  <c r="L90" i="20"/>
  <c r="H90" i="20"/>
  <c r="D90" i="20"/>
  <c r="N89" i="20"/>
  <c r="J89" i="20"/>
  <c r="F89" i="20"/>
  <c r="L88" i="20"/>
  <c r="H88" i="20"/>
  <c r="D88" i="20"/>
  <c r="N87" i="20"/>
  <c r="J87" i="20"/>
  <c r="F87" i="20"/>
  <c r="L86" i="20"/>
  <c r="H86" i="20"/>
  <c r="D86" i="20"/>
  <c r="N85" i="20"/>
  <c r="J85" i="20"/>
  <c r="F85" i="20"/>
  <c r="L84" i="20"/>
  <c r="H84" i="20"/>
  <c r="D84" i="20"/>
  <c r="N83" i="20"/>
  <c r="J83" i="20"/>
  <c r="F83" i="20"/>
  <c r="L82" i="20"/>
  <c r="H82" i="20"/>
  <c r="D82" i="20"/>
  <c r="N81" i="20"/>
  <c r="J81" i="20"/>
  <c r="F81" i="20"/>
  <c r="L80" i="20"/>
  <c r="H80" i="20"/>
  <c r="D80" i="20"/>
  <c r="N79" i="20"/>
  <c r="J79" i="20"/>
  <c r="F79" i="20"/>
  <c r="O90" i="20"/>
  <c r="K90" i="20"/>
  <c r="G90" i="20"/>
  <c r="C90" i="20"/>
  <c r="M89" i="20"/>
  <c r="I89" i="20"/>
  <c r="E89" i="20"/>
  <c r="O88" i="20"/>
  <c r="K88" i="20"/>
  <c r="G88" i="20"/>
  <c r="C88" i="20"/>
  <c r="M87" i="20"/>
  <c r="I87" i="20"/>
  <c r="E87" i="20"/>
  <c r="O86" i="20"/>
  <c r="K86" i="20"/>
  <c r="M85" i="20"/>
  <c r="K84" i="20"/>
  <c r="I83" i="20"/>
  <c r="G82" i="20"/>
  <c r="E81" i="20"/>
  <c r="C80" i="20"/>
  <c r="O78" i="20"/>
  <c r="I78" i="20"/>
  <c r="E78" i="20"/>
  <c r="O77" i="20"/>
  <c r="K77" i="20"/>
  <c r="G77" i="20"/>
  <c r="C77" i="20"/>
  <c r="M76" i="20"/>
  <c r="I76" i="20"/>
  <c r="E76" i="20"/>
  <c r="O75" i="20"/>
  <c r="K75" i="20"/>
  <c r="G75" i="20"/>
  <c r="C75" i="20"/>
  <c r="M74" i="20"/>
  <c r="I74" i="20"/>
  <c r="E74" i="20"/>
  <c r="O73" i="20"/>
  <c r="K73" i="20"/>
  <c r="G73" i="20"/>
  <c r="C73" i="20"/>
  <c r="M72" i="20"/>
  <c r="I72" i="20"/>
  <c r="E72" i="20"/>
  <c r="O71" i="20"/>
  <c r="K71" i="20"/>
  <c r="G71" i="20"/>
  <c r="C71" i="20"/>
  <c r="M70" i="20"/>
  <c r="I70" i="20"/>
  <c r="E70" i="20"/>
  <c r="O69" i="20"/>
  <c r="K69" i="20"/>
  <c r="G69" i="20"/>
  <c r="C69" i="20"/>
  <c r="M68" i="20"/>
  <c r="I68" i="20"/>
  <c r="E68" i="20"/>
  <c r="O67" i="20"/>
  <c r="K67" i="20"/>
  <c r="G67" i="20"/>
  <c r="C67" i="20"/>
  <c r="M66" i="20"/>
  <c r="I66" i="20"/>
  <c r="E66" i="20"/>
  <c r="O65" i="20"/>
  <c r="K65" i="20"/>
  <c r="G65" i="20"/>
  <c r="C65" i="20"/>
  <c r="M64" i="20"/>
  <c r="I64" i="20"/>
  <c r="E64" i="20"/>
  <c r="O63" i="20"/>
  <c r="K63" i="20"/>
  <c r="G63" i="20"/>
  <c r="C63" i="20"/>
  <c r="M62" i="20"/>
  <c r="I62" i="20"/>
  <c r="E62" i="20"/>
  <c r="O61" i="20"/>
  <c r="K61" i="20"/>
  <c r="G61" i="20"/>
  <c r="C61" i="20"/>
  <c r="M60" i="20"/>
  <c r="I60" i="20"/>
  <c r="E60" i="20"/>
  <c r="O59" i="20"/>
  <c r="I85" i="20"/>
  <c r="G84" i="20"/>
  <c r="E83" i="20"/>
  <c r="C82" i="20"/>
  <c r="O80" i="20"/>
  <c r="M79" i="20"/>
  <c r="L78" i="20"/>
  <c r="H78" i="20"/>
  <c r="D78" i="20"/>
  <c r="N77" i="20"/>
  <c r="J77" i="20"/>
  <c r="F77" i="20"/>
  <c r="L76" i="20"/>
  <c r="H76" i="20"/>
  <c r="D76" i="20"/>
  <c r="N75" i="20"/>
  <c r="J75" i="20"/>
  <c r="F75" i="20"/>
  <c r="L74" i="20"/>
  <c r="H74" i="20"/>
  <c r="D74" i="20"/>
  <c r="N73" i="20"/>
  <c r="J73" i="20"/>
  <c r="F73" i="20"/>
  <c r="L72" i="20"/>
  <c r="H72" i="20"/>
  <c r="D72" i="20"/>
  <c r="N71" i="20"/>
  <c r="J71" i="20"/>
  <c r="F71" i="20"/>
  <c r="L70" i="20"/>
  <c r="H70" i="20"/>
  <c r="D70" i="20"/>
  <c r="N69" i="20"/>
  <c r="J69" i="20"/>
  <c r="F69" i="20"/>
  <c r="L68" i="20"/>
  <c r="H68" i="20"/>
  <c r="D68" i="20"/>
  <c r="N67" i="20"/>
  <c r="J67" i="20"/>
  <c r="F67" i="20"/>
  <c r="L66" i="20"/>
  <c r="H66" i="20"/>
  <c r="D66" i="20"/>
  <c r="N65" i="20"/>
  <c r="J65" i="20"/>
  <c r="F65" i="20"/>
  <c r="L64" i="20"/>
  <c r="H64" i="20"/>
  <c r="D64" i="20"/>
  <c r="N63" i="20"/>
  <c r="J63" i="20"/>
  <c r="F63" i="20"/>
  <c r="L62" i="20"/>
  <c r="H62" i="20"/>
  <c r="D62" i="20"/>
  <c r="N61" i="20"/>
  <c r="J61" i="20"/>
  <c r="F61" i="20"/>
  <c r="L60" i="20"/>
  <c r="H60" i="20"/>
  <c r="D60" i="20"/>
  <c r="N59" i="20"/>
  <c r="G86" i="20"/>
  <c r="E85" i="20"/>
  <c r="C84" i="20"/>
  <c r="O82" i="20"/>
  <c r="M81" i="20"/>
  <c r="K80" i="20"/>
  <c r="I79" i="20"/>
  <c r="K78" i="20"/>
  <c r="G78" i="20"/>
  <c r="C78" i="20"/>
  <c r="M77" i="20"/>
  <c r="I77" i="20"/>
  <c r="E77" i="20"/>
  <c r="O76" i="20"/>
  <c r="K76" i="20"/>
  <c r="G76" i="20"/>
  <c r="C76" i="20"/>
  <c r="M75" i="20"/>
  <c r="I75" i="20"/>
  <c r="E75" i="20"/>
  <c r="O74" i="20"/>
  <c r="K74" i="20"/>
  <c r="G74" i="20"/>
  <c r="C74" i="20"/>
  <c r="M73" i="20"/>
  <c r="I73" i="20"/>
  <c r="E73" i="20"/>
  <c r="O72" i="20"/>
  <c r="K72" i="20"/>
  <c r="G72" i="20"/>
  <c r="C72" i="20"/>
  <c r="M71" i="20"/>
  <c r="I71" i="20"/>
  <c r="E71" i="20"/>
  <c r="O70" i="20"/>
  <c r="K70" i="20"/>
  <c r="G70" i="20"/>
  <c r="C70" i="20"/>
  <c r="M69" i="20"/>
  <c r="I69" i="20"/>
  <c r="E69" i="20"/>
  <c r="O68" i="20"/>
  <c r="K68" i="20"/>
  <c r="G68" i="20"/>
  <c r="C68" i="20"/>
  <c r="M67" i="20"/>
  <c r="I67" i="20"/>
  <c r="E67" i="20"/>
  <c r="O66" i="20"/>
  <c r="K66" i="20"/>
  <c r="G66" i="20"/>
  <c r="C66" i="20"/>
  <c r="M65" i="20"/>
  <c r="I65" i="20"/>
  <c r="E65" i="20"/>
  <c r="O64" i="20"/>
  <c r="K64" i="20"/>
  <c r="G64" i="20"/>
  <c r="C64" i="20"/>
  <c r="M63" i="20"/>
  <c r="I63" i="20"/>
  <c r="E63" i="20"/>
  <c r="O62" i="20"/>
  <c r="K62" i="20"/>
  <c r="G62" i="20"/>
  <c r="C62" i="20"/>
  <c r="M61" i="20"/>
  <c r="I61" i="20"/>
  <c r="E61" i="20"/>
  <c r="O60" i="20"/>
  <c r="K60" i="20"/>
  <c r="G60" i="20"/>
  <c r="C60" i="20"/>
  <c r="M59" i="20"/>
  <c r="I59" i="20"/>
  <c r="E59" i="20"/>
  <c r="O58" i="20"/>
  <c r="K58" i="20"/>
  <c r="G58" i="20"/>
  <c r="C58" i="20"/>
  <c r="M57" i="20"/>
  <c r="I57" i="20"/>
  <c r="E57" i="20"/>
  <c r="O56" i="20"/>
  <c r="K56" i="20"/>
  <c r="M83" i="20"/>
  <c r="E79" i="20"/>
  <c r="L77" i="20"/>
  <c r="J76" i="20"/>
  <c r="H75" i="20"/>
  <c r="F74" i="20"/>
  <c r="D73" i="20"/>
  <c r="N70" i="20"/>
  <c r="L69" i="20"/>
  <c r="J68" i="20"/>
  <c r="H67" i="20"/>
  <c r="F66" i="20"/>
  <c r="D65" i="20"/>
  <c r="N62" i="20"/>
  <c r="L61" i="20"/>
  <c r="J60" i="20"/>
  <c r="K59" i="20"/>
  <c r="F59" i="20"/>
  <c r="N58" i="20"/>
  <c r="I58" i="20"/>
  <c r="D58" i="20"/>
  <c r="L57" i="20"/>
  <c r="G57" i="20"/>
  <c r="J56" i="20"/>
  <c r="F56" i="20"/>
  <c r="L55" i="20"/>
  <c r="H55" i="20"/>
  <c r="D55" i="20"/>
  <c r="N54" i="20"/>
  <c r="J54" i="20"/>
  <c r="F54" i="20"/>
  <c r="L53" i="20"/>
  <c r="H53" i="20"/>
  <c r="D53" i="20"/>
  <c r="N52" i="20"/>
  <c r="J52" i="20"/>
  <c r="F52" i="20"/>
  <c r="L51" i="20"/>
  <c r="H51" i="20"/>
  <c r="D51" i="20"/>
  <c r="N50" i="20"/>
  <c r="J50" i="20"/>
  <c r="F50" i="20"/>
  <c r="L49" i="20"/>
  <c r="H49" i="20"/>
  <c r="D49" i="20"/>
  <c r="N48" i="20"/>
  <c r="J48" i="20"/>
  <c r="F48" i="20"/>
  <c r="L47" i="20"/>
  <c r="H47" i="20"/>
  <c r="D47" i="20"/>
  <c r="N46" i="20"/>
  <c r="J46" i="20"/>
  <c r="F46" i="20"/>
  <c r="L45" i="20"/>
  <c r="H45" i="20"/>
  <c r="D45" i="20"/>
  <c r="N44" i="20"/>
  <c r="J44" i="20"/>
  <c r="F44" i="20"/>
  <c r="L43" i="20"/>
  <c r="H43" i="20"/>
  <c r="D43" i="20"/>
  <c r="N42" i="20"/>
  <c r="J42" i="20"/>
  <c r="F42" i="20"/>
  <c r="L41" i="20"/>
  <c r="H41" i="20"/>
  <c r="D41" i="20"/>
  <c r="N40" i="20"/>
  <c r="J40" i="20"/>
  <c r="F40" i="20"/>
  <c r="K82" i="20"/>
  <c r="J78" i="20"/>
  <c r="H77" i="20"/>
  <c r="F76" i="20"/>
  <c r="D75" i="20"/>
  <c r="N72" i="20"/>
  <c r="L71" i="20"/>
  <c r="J70" i="20"/>
  <c r="H69" i="20"/>
  <c r="F68" i="20"/>
  <c r="D67" i="20"/>
  <c r="N64" i="20"/>
  <c r="L63" i="20"/>
  <c r="J62" i="20"/>
  <c r="H61" i="20"/>
  <c r="F60" i="20"/>
  <c r="J59" i="20"/>
  <c r="D59" i="20"/>
  <c r="M58" i="20"/>
  <c r="H58" i="20"/>
  <c r="K57" i="20"/>
  <c r="F57" i="20"/>
  <c r="N56" i="20"/>
  <c r="I56" i="20"/>
  <c r="E56" i="20"/>
  <c r="O55" i="20"/>
  <c r="K55" i="20"/>
  <c r="G55" i="20"/>
  <c r="C55" i="20"/>
  <c r="M54" i="20"/>
  <c r="I54" i="20"/>
  <c r="E54" i="20"/>
  <c r="O53" i="20"/>
  <c r="K53" i="20"/>
  <c r="G53" i="20"/>
  <c r="C53" i="20"/>
  <c r="M52" i="20"/>
  <c r="I52" i="20"/>
  <c r="E52" i="20"/>
  <c r="O51" i="20"/>
  <c r="K51" i="20"/>
  <c r="G51" i="20"/>
  <c r="C51" i="20"/>
  <c r="M50" i="20"/>
  <c r="I50" i="20"/>
  <c r="E50" i="20"/>
  <c r="O49" i="20"/>
  <c r="K49" i="20"/>
  <c r="G49" i="20"/>
  <c r="C49" i="20"/>
  <c r="M48" i="20"/>
  <c r="I48" i="20"/>
  <c r="E48" i="20"/>
  <c r="O47" i="20"/>
  <c r="K47" i="20"/>
  <c r="G47" i="20"/>
  <c r="C47" i="20"/>
  <c r="M46" i="20"/>
  <c r="I46" i="20"/>
  <c r="E46" i="20"/>
  <c r="O45" i="20"/>
  <c r="K45" i="20"/>
  <c r="G45" i="20"/>
  <c r="C45" i="20"/>
  <c r="M44" i="20"/>
  <c r="I44" i="20"/>
  <c r="E44" i="20"/>
  <c r="O43" i="20"/>
  <c r="K43" i="20"/>
  <c r="G43" i="20"/>
  <c r="C43" i="20"/>
  <c r="M42" i="20"/>
  <c r="I42" i="20"/>
  <c r="E42" i="20"/>
  <c r="O41" i="20"/>
  <c r="K41" i="20"/>
  <c r="G41" i="20"/>
  <c r="C41" i="20"/>
  <c r="M40" i="20"/>
  <c r="I40" i="20"/>
  <c r="E40" i="20"/>
  <c r="O39" i="20"/>
  <c r="K39" i="20"/>
  <c r="G39" i="20"/>
  <c r="C39" i="20"/>
  <c r="M38" i="20"/>
  <c r="I38" i="20"/>
  <c r="E38" i="20"/>
  <c r="O37" i="20"/>
  <c r="K37" i="20"/>
  <c r="G37" i="20"/>
  <c r="C37" i="20"/>
  <c r="M36" i="20"/>
  <c r="C86" i="20"/>
  <c r="I81" i="20"/>
  <c r="F78" i="20"/>
  <c r="D77" i="20"/>
  <c r="N74" i="20"/>
  <c r="L73" i="20"/>
  <c r="J72" i="20"/>
  <c r="H71" i="20"/>
  <c r="F70" i="20"/>
  <c r="D69" i="20"/>
  <c r="N66" i="20"/>
  <c r="L65" i="20"/>
  <c r="J64" i="20"/>
  <c r="H63" i="20"/>
  <c r="F62" i="20"/>
  <c r="D61" i="20"/>
  <c r="H59" i="20"/>
  <c r="C59" i="20"/>
  <c r="L58" i="20"/>
  <c r="F58" i="20"/>
  <c r="O57" i="20"/>
  <c r="J57" i="20"/>
  <c r="D57" i="20"/>
  <c r="M56" i="20"/>
  <c r="H56" i="20"/>
  <c r="D56" i="20"/>
  <c r="N55" i="20"/>
  <c r="J55" i="20"/>
  <c r="F55" i="20"/>
  <c r="L54" i="20"/>
  <c r="H54" i="20"/>
  <c r="D54" i="20"/>
  <c r="N53" i="20"/>
  <c r="J53" i="20"/>
  <c r="F53" i="20"/>
  <c r="L52" i="20"/>
  <c r="H52" i="20"/>
  <c r="D52" i="20"/>
  <c r="N51" i="20"/>
  <c r="J51" i="20"/>
  <c r="F51" i="20"/>
  <c r="L50" i="20"/>
  <c r="H50" i="20"/>
  <c r="D50" i="20"/>
  <c r="N49" i="20"/>
  <c r="J49" i="20"/>
  <c r="F49" i="20"/>
  <c r="L48" i="20"/>
  <c r="H48" i="20"/>
  <c r="D48" i="20"/>
  <c r="N47" i="20"/>
  <c r="J47" i="20"/>
  <c r="F47" i="20"/>
  <c r="L46" i="20"/>
  <c r="H46" i="20"/>
  <c r="D46" i="20"/>
  <c r="N45" i="20"/>
  <c r="J45" i="20"/>
  <c r="F45" i="20"/>
  <c r="L44" i="20"/>
  <c r="H44" i="20"/>
  <c r="D44" i="20"/>
  <c r="N43" i="20"/>
  <c r="J43" i="20"/>
  <c r="F43" i="20"/>
  <c r="L42" i="20"/>
  <c r="H42" i="20"/>
  <c r="D42" i="20"/>
  <c r="N41" i="20"/>
  <c r="J41" i="20"/>
  <c r="F41" i="20"/>
  <c r="L40" i="20"/>
  <c r="H40" i="20"/>
  <c r="D40" i="20"/>
  <c r="N39" i="20"/>
  <c r="J39" i="20"/>
  <c r="F39" i="20"/>
  <c r="L38" i="20"/>
  <c r="H38" i="20"/>
  <c r="D38" i="20"/>
  <c r="N37" i="20"/>
  <c r="J37" i="20"/>
  <c r="F37" i="20"/>
  <c r="H73" i="20"/>
  <c r="N68" i="20"/>
  <c r="F64" i="20"/>
  <c r="L59" i="20"/>
  <c r="E58" i="20"/>
  <c r="L56" i="20"/>
  <c r="I55" i="20"/>
  <c r="G54" i="20"/>
  <c r="E53" i="20"/>
  <c r="C52" i="20"/>
  <c r="O50" i="20"/>
  <c r="M49" i="20"/>
  <c r="K48" i="20"/>
  <c r="I47" i="20"/>
  <c r="G46" i="20"/>
  <c r="E45" i="20"/>
  <c r="C44" i="20"/>
  <c r="O42" i="20"/>
  <c r="M41" i="20"/>
  <c r="K40" i="20"/>
  <c r="L39" i="20"/>
  <c r="D39" i="20"/>
  <c r="J38" i="20"/>
  <c r="H37" i="20"/>
  <c r="O36" i="20"/>
  <c r="J36" i="20"/>
  <c r="F36" i="20"/>
  <c r="L35" i="20"/>
  <c r="H35" i="20"/>
  <c r="D35" i="20"/>
  <c r="N34" i="20"/>
  <c r="J34" i="20"/>
  <c r="F34" i="20"/>
  <c r="L33" i="20"/>
  <c r="H33" i="20"/>
  <c r="D33" i="20"/>
  <c r="N32" i="20"/>
  <c r="J32" i="20"/>
  <c r="F32" i="20"/>
  <c r="L31" i="20"/>
  <c r="H31" i="20"/>
  <c r="D31" i="20"/>
  <c r="N30" i="20"/>
  <c r="J30" i="20"/>
  <c r="F30" i="20"/>
  <c r="L29" i="20"/>
  <c r="H29" i="20"/>
  <c r="D29" i="20"/>
  <c r="N28" i="20"/>
  <c r="J28" i="20"/>
  <c r="F28" i="20"/>
  <c r="L27" i="20"/>
  <c r="H27" i="20"/>
  <c r="D27" i="20"/>
  <c r="N26" i="20"/>
  <c r="J26" i="20"/>
  <c r="F26" i="20"/>
  <c r="L25" i="20"/>
  <c r="H25" i="20"/>
  <c r="D25" i="20"/>
  <c r="N24" i="20"/>
  <c r="J24" i="20"/>
  <c r="F24" i="20"/>
  <c r="N76" i="20"/>
  <c r="F72" i="20"/>
  <c r="L67" i="20"/>
  <c r="D63" i="20"/>
  <c r="G59" i="20"/>
  <c r="N57" i="20"/>
  <c r="G56" i="20"/>
  <c r="E55" i="20"/>
  <c r="C54" i="20"/>
  <c r="O52" i="20"/>
  <c r="M51" i="20"/>
  <c r="K50" i="20"/>
  <c r="I49" i="20"/>
  <c r="G48" i="20"/>
  <c r="E47" i="20"/>
  <c r="C46" i="20"/>
  <c r="O44" i="20"/>
  <c r="M43" i="20"/>
  <c r="K42" i="20"/>
  <c r="I41" i="20"/>
  <c r="G40" i="20"/>
  <c r="I39" i="20"/>
  <c r="O38" i="20"/>
  <c r="G38" i="20"/>
  <c r="M37" i="20"/>
  <c r="E37" i="20"/>
  <c r="N36" i="20"/>
  <c r="I36" i="20"/>
  <c r="E36" i="20"/>
  <c r="O35" i="20"/>
  <c r="K35" i="20"/>
  <c r="G35" i="20"/>
  <c r="C35" i="20"/>
  <c r="M34" i="20"/>
  <c r="I34" i="20"/>
  <c r="E34" i="20"/>
  <c r="O33" i="20"/>
  <c r="K33" i="20"/>
  <c r="G33" i="20"/>
  <c r="C33" i="20"/>
  <c r="M32" i="20"/>
  <c r="I32" i="20"/>
  <c r="E32" i="20"/>
  <c r="O31" i="20"/>
  <c r="K31" i="20"/>
  <c r="G31" i="20"/>
  <c r="C31" i="20"/>
  <c r="M30" i="20"/>
  <c r="I30" i="20"/>
  <c r="E30" i="20"/>
  <c r="O29" i="20"/>
  <c r="K29" i="20"/>
  <c r="G29" i="20"/>
  <c r="C29" i="20"/>
  <c r="M28" i="20"/>
  <c r="I28" i="20"/>
  <c r="E28" i="20"/>
  <c r="O27" i="20"/>
  <c r="K27" i="20"/>
  <c r="G27" i="20"/>
  <c r="C27" i="20"/>
  <c r="M26" i="20"/>
  <c r="I26" i="20"/>
  <c r="E26" i="20"/>
  <c r="O25" i="20"/>
  <c r="K25" i="20"/>
  <c r="G25" i="20"/>
  <c r="C25" i="20"/>
  <c r="M24" i="20"/>
  <c r="O84" i="20"/>
  <c r="L75" i="20"/>
  <c r="D71" i="20"/>
  <c r="J66" i="20"/>
  <c r="H57" i="20"/>
  <c r="C56" i="20"/>
  <c r="O54" i="20"/>
  <c r="M53" i="20"/>
  <c r="K52" i="20"/>
  <c r="I51" i="20"/>
  <c r="G50" i="20"/>
  <c r="E49" i="20"/>
  <c r="C48" i="20"/>
  <c r="O46" i="20"/>
  <c r="M45" i="20"/>
  <c r="K44" i="20"/>
  <c r="I43" i="20"/>
  <c r="G42" i="20"/>
  <c r="E41" i="20"/>
  <c r="C40" i="20"/>
  <c r="H39" i="20"/>
  <c r="N38" i="20"/>
  <c r="F38" i="20"/>
  <c r="L37" i="20"/>
  <c r="D37" i="20"/>
  <c r="L36" i="20"/>
  <c r="H36" i="20"/>
  <c r="D36" i="20"/>
  <c r="N35" i="20"/>
  <c r="J35" i="20"/>
  <c r="F35" i="20"/>
  <c r="L34" i="20"/>
  <c r="H34" i="20"/>
  <c r="D34" i="20"/>
  <c r="N33" i="20"/>
  <c r="J33" i="20"/>
  <c r="F33" i="20"/>
  <c r="L32" i="20"/>
  <c r="H32" i="20"/>
  <c r="D32" i="20"/>
  <c r="N31" i="20"/>
  <c r="J31" i="20"/>
  <c r="F31" i="20"/>
  <c r="L30" i="20"/>
  <c r="H30" i="20"/>
  <c r="D30" i="20"/>
  <c r="N29" i="20"/>
  <c r="J29" i="20"/>
  <c r="F29" i="20"/>
  <c r="L28" i="20"/>
  <c r="H28" i="20"/>
  <c r="D28" i="20"/>
  <c r="N27" i="20"/>
  <c r="J27" i="20"/>
  <c r="F27" i="20"/>
  <c r="L26" i="20"/>
  <c r="H26" i="20"/>
  <c r="D26" i="20"/>
  <c r="N25" i="20"/>
  <c r="J25" i="20"/>
  <c r="F25" i="20"/>
  <c r="L24" i="20"/>
  <c r="H24" i="20"/>
  <c r="D24" i="20"/>
  <c r="N23" i="20"/>
  <c r="J23" i="20"/>
  <c r="F23" i="20"/>
  <c r="L22" i="20"/>
  <c r="H22" i="20"/>
  <c r="D22" i="20"/>
  <c r="N21" i="20"/>
  <c r="J21" i="20"/>
  <c r="F21" i="20"/>
  <c r="L20" i="20"/>
  <c r="H20" i="20"/>
  <c r="D20" i="20"/>
  <c r="G80" i="20"/>
  <c r="J74" i="20"/>
  <c r="H65" i="20"/>
  <c r="N60" i="20"/>
  <c r="J58" i="20"/>
  <c r="C57" i="20"/>
  <c r="M55" i="20"/>
  <c r="K54" i="20"/>
  <c r="I53" i="20"/>
  <c r="G52" i="20"/>
  <c r="E51" i="20"/>
  <c r="C50" i="20"/>
  <c r="O48" i="20"/>
  <c r="M47" i="20"/>
  <c r="K46" i="20"/>
  <c r="I45" i="20"/>
  <c r="G44" i="20"/>
  <c r="E43" i="20"/>
  <c r="C42" i="20"/>
  <c r="O40" i="20"/>
  <c r="M39" i="20"/>
  <c r="E39" i="20"/>
  <c r="K38" i="20"/>
  <c r="C38" i="20"/>
  <c r="I37" i="20"/>
  <c r="K36" i="20"/>
  <c r="G36" i="20"/>
  <c r="C36" i="20"/>
  <c r="M35" i="20"/>
  <c r="I35" i="20"/>
  <c r="E35" i="20"/>
  <c r="O34" i="20"/>
  <c r="K34" i="20"/>
  <c r="G34" i="20"/>
  <c r="C34" i="20"/>
  <c r="M33" i="20"/>
  <c r="I33" i="20"/>
  <c r="E33" i="20"/>
  <c r="O32" i="20"/>
  <c r="K32" i="20"/>
  <c r="G32" i="20"/>
  <c r="C32" i="20"/>
  <c r="M31" i="20"/>
  <c r="I31" i="20"/>
  <c r="E31" i="20"/>
  <c r="O30" i="20"/>
  <c r="K30" i="20"/>
  <c r="G30" i="20"/>
  <c r="C30" i="20"/>
  <c r="M29" i="20"/>
  <c r="I29" i="20"/>
  <c r="E29" i="20"/>
  <c r="O28" i="20"/>
  <c r="K28" i="20"/>
  <c r="G28" i="20"/>
  <c r="C28" i="20"/>
  <c r="M27" i="20"/>
  <c r="I27" i="20"/>
  <c r="E27" i="20"/>
  <c r="O26" i="20"/>
  <c r="K26" i="20"/>
  <c r="G26" i="20"/>
  <c r="C26" i="20"/>
  <c r="M25" i="20"/>
  <c r="I25" i="20"/>
  <c r="E25" i="20"/>
  <c r="O24" i="20"/>
  <c r="K24" i="20"/>
  <c r="G24" i="20"/>
  <c r="C24" i="20"/>
  <c r="M23" i="20"/>
  <c r="I23" i="20"/>
  <c r="E23" i="20"/>
  <c r="O22" i="20"/>
  <c r="K22" i="20"/>
  <c r="G22" i="20"/>
  <c r="C22" i="20"/>
  <c r="M21" i="20"/>
  <c r="I21" i="20"/>
  <c r="E21" i="20"/>
  <c r="O20" i="20"/>
  <c r="K20" i="20"/>
  <c r="G20" i="20"/>
  <c r="O23" i="20"/>
  <c r="J18" i="20"/>
  <c r="L17" i="20"/>
  <c r="N16" i="20"/>
  <c r="H15" i="20"/>
  <c r="J14" i="20"/>
  <c r="L13" i="20"/>
  <c r="N12" i="20"/>
  <c r="J10" i="20"/>
  <c r="L9" i="20"/>
  <c r="N8" i="20"/>
  <c r="G15" i="20"/>
  <c r="O13" i="20"/>
  <c r="M12" i="20"/>
  <c r="K11" i="20"/>
  <c r="I10" i="20"/>
  <c r="G9" i="20"/>
  <c r="E8" i="20"/>
  <c r="C7" i="20"/>
  <c r="L23" i="20"/>
  <c r="D23" i="20"/>
  <c r="J22" i="20"/>
  <c r="H21" i="20"/>
  <c r="N20" i="20"/>
  <c r="F20" i="20"/>
  <c r="O19" i="20"/>
  <c r="K19" i="20"/>
  <c r="G19" i="20"/>
  <c r="C19" i="20"/>
  <c r="M18" i="20"/>
  <c r="I18" i="20"/>
  <c r="E18" i="20"/>
  <c r="O17" i="20"/>
  <c r="K17" i="20"/>
  <c r="G17" i="20"/>
  <c r="C17" i="20"/>
  <c r="M16" i="20"/>
  <c r="I16" i="20"/>
  <c r="E16" i="20"/>
  <c r="C15" i="20"/>
  <c r="M14" i="20"/>
  <c r="K13" i="20"/>
  <c r="I12" i="20"/>
  <c r="G11" i="20"/>
  <c r="E10" i="20"/>
  <c r="C9" i="20"/>
  <c r="O7" i="20"/>
  <c r="I24" i="20"/>
  <c r="K23" i="20"/>
  <c r="C23" i="20"/>
  <c r="I22" i="20"/>
  <c r="O21" i="20"/>
  <c r="G21" i="20"/>
  <c r="M20" i="20"/>
  <c r="E20" i="20"/>
  <c r="N19" i="20"/>
  <c r="J19" i="20"/>
  <c r="F19" i="20"/>
  <c r="L18" i="20"/>
  <c r="H18" i="20"/>
  <c r="D18" i="20"/>
  <c r="N17" i="20"/>
  <c r="J17" i="20"/>
  <c r="F17" i="20"/>
  <c r="L16" i="20"/>
  <c r="H16" i="20"/>
  <c r="D16" i="20"/>
  <c r="N15" i="20"/>
  <c r="J15" i="20"/>
  <c r="F15" i="20"/>
  <c r="L14" i="20"/>
  <c r="H14" i="20"/>
  <c r="D14" i="20"/>
  <c r="N13" i="20"/>
  <c r="J13" i="20"/>
  <c r="F13" i="20"/>
  <c r="L12" i="20"/>
  <c r="H12" i="20"/>
  <c r="D12" i="20"/>
  <c r="N11" i="20"/>
  <c r="J11" i="20"/>
  <c r="F11" i="20"/>
  <c r="L10" i="20"/>
  <c r="H10" i="20"/>
  <c r="D10" i="20"/>
  <c r="N9" i="20"/>
  <c r="J9" i="20"/>
  <c r="F9" i="20"/>
  <c r="L8" i="20"/>
  <c r="H8" i="20"/>
  <c r="D8" i="20"/>
  <c r="N7" i="20"/>
  <c r="J7" i="20"/>
  <c r="F7" i="20"/>
  <c r="M22" i="20"/>
  <c r="E22" i="20"/>
  <c r="C21" i="20"/>
  <c r="L19" i="20"/>
  <c r="D19" i="20"/>
  <c r="F18" i="20"/>
  <c r="H17" i="20"/>
  <c r="J16" i="20"/>
  <c r="D15" i="20"/>
  <c r="F14" i="20"/>
  <c r="H13" i="20"/>
  <c r="J12" i="20"/>
  <c r="L11" i="20"/>
  <c r="D11" i="20"/>
  <c r="F10" i="20"/>
  <c r="D9" i="20"/>
  <c r="F8" i="20"/>
  <c r="H7" i="20"/>
  <c r="K15" i="20"/>
  <c r="I14" i="20"/>
  <c r="G13" i="20"/>
  <c r="O11" i="20"/>
  <c r="M10" i="20"/>
  <c r="K9" i="20"/>
  <c r="I8" i="20"/>
  <c r="G7" i="20"/>
  <c r="E24" i="20"/>
  <c r="H23" i="20"/>
  <c r="N22" i="20"/>
  <c r="F22" i="20"/>
  <c r="L21" i="20"/>
  <c r="D21" i="20"/>
  <c r="J20" i="20"/>
  <c r="C20" i="20"/>
  <c r="M19" i="20"/>
  <c r="I19" i="20"/>
  <c r="E19" i="20"/>
  <c r="O18" i="20"/>
  <c r="K18" i="20"/>
  <c r="G18" i="20"/>
  <c r="C18" i="20"/>
  <c r="M17" i="20"/>
  <c r="I17" i="20"/>
  <c r="E17" i="20"/>
  <c r="O16" i="20"/>
  <c r="K16" i="20"/>
  <c r="G16" i="20"/>
  <c r="C16" i="20"/>
  <c r="M15" i="20"/>
  <c r="I15" i="20"/>
  <c r="E15" i="20"/>
  <c r="O14" i="20"/>
  <c r="K14" i="20"/>
  <c r="G14" i="20"/>
  <c r="C14" i="20"/>
  <c r="M13" i="20"/>
  <c r="I13" i="20"/>
  <c r="E13" i="20"/>
  <c r="O12" i="20"/>
  <c r="K12" i="20"/>
  <c r="G12" i="20"/>
  <c r="C12" i="20"/>
  <c r="M11" i="20"/>
  <c r="I11" i="20"/>
  <c r="E11" i="20"/>
  <c r="O10" i="20"/>
  <c r="K10" i="20"/>
  <c r="G10" i="20"/>
  <c r="C10" i="20"/>
  <c r="I9" i="20"/>
  <c r="E9" i="20"/>
  <c r="O8" i="20"/>
  <c r="K8" i="20"/>
  <c r="G8" i="20"/>
  <c r="C8" i="20"/>
  <c r="M7" i="20"/>
  <c r="I7" i="20"/>
  <c r="E7" i="20"/>
  <c r="G23" i="20"/>
  <c r="K21" i="20"/>
  <c r="I20" i="20"/>
  <c r="H19" i="20"/>
  <c r="N18" i="20"/>
  <c r="D17" i="20"/>
  <c r="F16" i="20"/>
  <c r="L15" i="20"/>
  <c r="N14" i="20"/>
  <c r="D13" i="20"/>
  <c r="F12" i="20"/>
  <c r="H11" i="20"/>
  <c r="N10" i="20"/>
  <c r="H9" i="20"/>
  <c r="J8" i="20"/>
  <c r="L7" i="20"/>
  <c r="D7" i="20"/>
  <c r="O15" i="20"/>
  <c r="E14" i="20"/>
  <c r="C13" i="20"/>
  <c r="E12" i="20"/>
  <c r="C11" i="20"/>
  <c r="O9" i="20"/>
  <c r="M8" i="20"/>
  <c r="K7" i="20"/>
  <c r="O47" i="21"/>
  <c r="N50" i="21"/>
  <c r="J50" i="21"/>
  <c r="F50" i="21"/>
  <c r="N49" i="21"/>
  <c r="J49" i="21"/>
  <c r="F49" i="21"/>
  <c r="N48" i="21"/>
  <c r="J48" i="21"/>
  <c r="F48" i="21"/>
  <c r="N47" i="21"/>
  <c r="J47" i="21"/>
  <c r="F47" i="21"/>
  <c r="N46" i="21"/>
  <c r="J46" i="21"/>
  <c r="F46" i="21"/>
  <c r="N45" i="21"/>
  <c r="J45" i="21"/>
  <c r="F45" i="21"/>
  <c r="N44" i="21"/>
  <c r="J44" i="21"/>
  <c r="F44" i="21"/>
  <c r="N43" i="21"/>
  <c r="J43" i="21"/>
  <c r="F43" i="21"/>
  <c r="N42" i="21"/>
  <c r="J42" i="21"/>
  <c r="F42" i="21"/>
  <c r="N41" i="21"/>
  <c r="J41" i="21"/>
  <c r="F41" i="21"/>
  <c r="N40" i="21"/>
  <c r="J40" i="21"/>
  <c r="F40" i="21"/>
  <c r="N39" i="21"/>
  <c r="J39" i="21"/>
  <c r="F39" i="21"/>
  <c r="N38" i="21"/>
  <c r="J38" i="21"/>
  <c r="F38" i="21"/>
  <c r="N37" i="21"/>
  <c r="J37" i="21"/>
  <c r="F37" i="21"/>
  <c r="N36" i="21"/>
  <c r="J36" i="21"/>
  <c r="F36" i="21"/>
  <c r="N35" i="21"/>
  <c r="J35" i="21"/>
  <c r="F35" i="21"/>
  <c r="N34" i="21"/>
  <c r="J34" i="21"/>
  <c r="F34" i="21"/>
  <c r="N33" i="21"/>
  <c r="J33" i="21"/>
  <c r="F33" i="21"/>
  <c r="N32" i="21"/>
  <c r="J32" i="21"/>
  <c r="F32" i="21"/>
  <c r="N31" i="21"/>
  <c r="J31" i="21"/>
  <c r="F31" i="21"/>
  <c r="N30" i="21"/>
  <c r="J30" i="21"/>
  <c r="F30" i="21"/>
  <c r="M50" i="21"/>
  <c r="I50" i="21"/>
  <c r="E50" i="21"/>
  <c r="M49" i="21"/>
  <c r="I49" i="21"/>
  <c r="E49" i="21"/>
  <c r="M48" i="21"/>
  <c r="I48" i="21"/>
  <c r="E48" i="21"/>
  <c r="M47" i="21"/>
  <c r="I47" i="21"/>
  <c r="E47" i="21"/>
  <c r="M46" i="21"/>
  <c r="I46" i="21"/>
  <c r="E46" i="21"/>
  <c r="M45" i="21"/>
  <c r="I45" i="21"/>
  <c r="E45" i="21"/>
  <c r="M44" i="21"/>
  <c r="I44" i="21"/>
  <c r="E44" i="21"/>
  <c r="M43" i="21"/>
  <c r="I43" i="21"/>
  <c r="E43" i="21"/>
  <c r="M42" i="21"/>
  <c r="I42" i="21"/>
  <c r="E42" i="21"/>
  <c r="M41" i="21"/>
  <c r="I41" i="21"/>
  <c r="E41" i="21"/>
  <c r="M40" i="21"/>
  <c r="I40" i="21"/>
  <c r="E40" i="21"/>
  <c r="M39" i="21"/>
  <c r="I39" i="21"/>
  <c r="E39" i="21"/>
  <c r="M38" i="21"/>
  <c r="I38" i="21"/>
  <c r="E38" i="21"/>
  <c r="M37" i="21"/>
  <c r="I37" i="21"/>
  <c r="E37" i="21"/>
  <c r="M36" i="21"/>
  <c r="I36" i="21"/>
  <c r="E36" i="21"/>
  <c r="M35" i="21"/>
  <c r="I35" i="21"/>
  <c r="E35" i="21"/>
  <c r="M34" i="21"/>
  <c r="I34" i="21"/>
  <c r="E34" i="21"/>
  <c r="M33" i="21"/>
  <c r="I33" i="21"/>
  <c r="E33" i="21"/>
  <c r="M32" i="21"/>
  <c r="I32" i="21"/>
  <c r="E32" i="21"/>
  <c r="M31" i="21"/>
  <c r="I31" i="21"/>
  <c r="E31" i="21"/>
  <c r="M30" i="21"/>
  <c r="I30" i="21"/>
  <c r="E30" i="21"/>
  <c r="O50" i="21"/>
  <c r="K50" i="21"/>
  <c r="G50" i="21"/>
  <c r="C50" i="21"/>
  <c r="O49" i="21"/>
  <c r="K49" i="21"/>
  <c r="G49" i="21"/>
  <c r="C49" i="21"/>
  <c r="O48" i="21"/>
  <c r="K48" i="21"/>
  <c r="G48" i="21"/>
  <c r="C48" i="21"/>
  <c r="K47" i="21"/>
  <c r="G47" i="21"/>
  <c r="C47" i="21"/>
  <c r="O46" i="21"/>
  <c r="K46" i="21"/>
  <c r="G46" i="21"/>
  <c r="C46" i="21"/>
  <c r="O45" i="21"/>
  <c r="K45" i="21"/>
  <c r="G45" i="21"/>
  <c r="C45" i="21"/>
  <c r="O44" i="21"/>
  <c r="K44" i="21"/>
  <c r="G44" i="21"/>
  <c r="C44" i="21"/>
  <c r="O43" i="21"/>
  <c r="K43" i="21"/>
  <c r="G43" i="21"/>
  <c r="C43" i="21"/>
  <c r="O42" i="21"/>
  <c r="K42" i="21"/>
  <c r="G42" i="21"/>
  <c r="C42" i="21"/>
  <c r="O41" i="21"/>
  <c r="K41" i="21"/>
  <c r="G41" i="21"/>
  <c r="C41" i="21"/>
  <c r="O40" i="21"/>
  <c r="K40" i="21"/>
  <c r="G40" i="21"/>
  <c r="C40" i="21"/>
  <c r="O39" i="21"/>
  <c r="K39" i="21"/>
  <c r="G39" i="21"/>
  <c r="C39" i="21"/>
  <c r="O38" i="21"/>
  <c r="K38" i="21"/>
  <c r="D38" i="21"/>
  <c r="L37" i="21"/>
  <c r="D37" i="21"/>
  <c r="L36" i="21"/>
  <c r="D36" i="21"/>
  <c r="L35" i="21"/>
  <c r="D35" i="21"/>
  <c r="L34" i="21"/>
  <c r="D34" i="21"/>
  <c r="L33" i="21"/>
  <c r="D33" i="21"/>
  <c r="L32" i="21"/>
  <c r="D32" i="21"/>
  <c r="L31" i="21"/>
  <c r="D31" i="21"/>
  <c r="L30" i="21"/>
  <c r="D30" i="21"/>
  <c r="N29" i="21"/>
  <c r="J29" i="21"/>
  <c r="F29" i="21"/>
  <c r="N28" i="21"/>
  <c r="J28" i="21"/>
  <c r="F28" i="21"/>
  <c r="N27" i="21"/>
  <c r="J27" i="21"/>
  <c r="F27" i="21"/>
  <c r="N26" i="21"/>
  <c r="J26" i="21"/>
  <c r="F26" i="21"/>
  <c r="N25" i="21"/>
  <c r="J25" i="21"/>
  <c r="F25" i="21"/>
  <c r="N24" i="21"/>
  <c r="J24" i="21"/>
  <c r="F24" i="21"/>
  <c r="N23" i="21"/>
  <c r="J23" i="21"/>
  <c r="F23" i="21"/>
  <c r="N22" i="21"/>
  <c r="J22" i="21"/>
  <c r="F22" i="21"/>
  <c r="N21" i="21"/>
  <c r="J21" i="21"/>
  <c r="F21" i="21"/>
  <c r="N20" i="21"/>
  <c r="J20" i="21"/>
  <c r="F20" i="21"/>
  <c r="N19" i="21"/>
  <c r="J19" i="21"/>
  <c r="F19" i="21"/>
  <c r="N18" i="21"/>
  <c r="J18" i="21"/>
  <c r="F18" i="21"/>
  <c r="N17" i="21"/>
  <c r="J17" i="21"/>
  <c r="F17" i="21"/>
  <c r="N16" i="21"/>
  <c r="J16" i="21"/>
  <c r="F16" i="21"/>
  <c r="N15" i="21"/>
  <c r="J15" i="21"/>
  <c r="F15" i="21"/>
  <c r="N14" i="21"/>
  <c r="J14" i="21"/>
  <c r="F14" i="21"/>
  <c r="N13" i="21"/>
  <c r="L50" i="21"/>
  <c r="L49" i="21"/>
  <c r="L48" i="21"/>
  <c r="L47" i="21"/>
  <c r="L46" i="21"/>
  <c r="L45" i="21"/>
  <c r="L44" i="21"/>
  <c r="L43" i="21"/>
  <c r="L42" i="21"/>
  <c r="L41" i="21"/>
  <c r="L40" i="21"/>
  <c r="L39" i="21"/>
  <c r="L38" i="21"/>
  <c r="C38" i="21"/>
  <c r="K37" i="21"/>
  <c r="C37" i="21"/>
  <c r="K36" i="21"/>
  <c r="C36" i="21"/>
  <c r="K35" i="21"/>
  <c r="C35" i="21"/>
  <c r="K34" i="21"/>
  <c r="C34" i="21"/>
  <c r="K33" i="21"/>
  <c r="C33" i="21"/>
  <c r="K32" i="21"/>
  <c r="C32" i="21"/>
  <c r="K31" i="21"/>
  <c r="C31" i="21"/>
  <c r="K30" i="21"/>
  <c r="C30" i="21"/>
  <c r="M29" i="21"/>
  <c r="I29" i="21"/>
  <c r="E29" i="21"/>
  <c r="M28" i="21"/>
  <c r="I28" i="21"/>
  <c r="E28" i="21"/>
  <c r="M27" i="21"/>
  <c r="I27" i="21"/>
  <c r="E27" i="21"/>
  <c r="M26" i="21"/>
  <c r="I26" i="21"/>
  <c r="E26" i="21"/>
  <c r="M25" i="21"/>
  <c r="I25" i="21"/>
  <c r="E25" i="21"/>
  <c r="M24" i="21"/>
  <c r="I24" i="21"/>
  <c r="E24" i="21"/>
  <c r="M23" i="21"/>
  <c r="I23" i="21"/>
  <c r="E23" i="21"/>
  <c r="M22" i="21"/>
  <c r="I22" i="21"/>
  <c r="E22" i="21"/>
  <c r="M21" i="21"/>
  <c r="I21" i="21"/>
  <c r="E21" i="21"/>
  <c r="M20" i="21"/>
  <c r="I20" i="21"/>
  <c r="E20" i="21"/>
  <c r="M19" i="21"/>
  <c r="I19" i="21"/>
  <c r="E19" i="21"/>
  <c r="M18" i="21"/>
  <c r="I18" i="21"/>
  <c r="E18" i="21"/>
  <c r="M17" i="21"/>
  <c r="I17" i="21"/>
  <c r="E17" i="21"/>
  <c r="M16" i="21"/>
  <c r="I16" i="21"/>
  <c r="E16" i="21"/>
  <c r="M15" i="21"/>
  <c r="I15" i="21"/>
  <c r="E15" i="21"/>
  <c r="M14" i="21"/>
  <c r="I14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L29" i="21"/>
  <c r="H29" i="21"/>
  <c r="D29" i="21"/>
  <c r="L28" i="21"/>
  <c r="H28" i="21"/>
  <c r="D28" i="21"/>
  <c r="L27" i="21"/>
  <c r="H27" i="21"/>
  <c r="D27" i="21"/>
  <c r="L26" i="21"/>
  <c r="H26" i="21"/>
  <c r="D26" i="21"/>
  <c r="L25" i="21"/>
  <c r="H25" i="21"/>
  <c r="D25" i="21"/>
  <c r="L24" i="21"/>
  <c r="H24" i="21"/>
  <c r="D24" i="21"/>
  <c r="L23" i="21"/>
  <c r="H23" i="21"/>
  <c r="D23" i="21"/>
  <c r="L22" i="21"/>
  <c r="H22" i="21"/>
  <c r="D22" i="21"/>
  <c r="L21" i="21"/>
  <c r="H21" i="21"/>
  <c r="D21" i="21"/>
  <c r="L20" i="21"/>
  <c r="H20" i="21"/>
  <c r="D20" i="21"/>
  <c r="L19" i="21"/>
  <c r="H19" i="21"/>
  <c r="D19" i="21"/>
  <c r="L18" i="21"/>
  <c r="H18" i="21"/>
  <c r="D18" i="21"/>
  <c r="L17" i="21"/>
  <c r="H17" i="21"/>
  <c r="D17" i="21"/>
  <c r="L16" i="21"/>
  <c r="H16" i="21"/>
  <c r="D16" i="21"/>
  <c r="D50" i="21"/>
  <c r="D46" i="21"/>
  <c r="D42" i="21"/>
  <c r="G38" i="21"/>
  <c r="G36" i="21"/>
  <c r="G34" i="21"/>
  <c r="G32" i="21"/>
  <c r="G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K15" i="21"/>
  <c r="C15" i="21"/>
  <c r="K14" i="21"/>
  <c r="D14" i="21"/>
  <c r="O13" i="21"/>
  <c r="J13" i="21"/>
  <c r="F13" i="21"/>
  <c r="N12" i="21"/>
  <c r="J12" i="21"/>
  <c r="F12" i="21"/>
  <c r="N11" i="21"/>
  <c r="J11" i="21"/>
  <c r="F11" i="21"/>
  <c r="N10" i="21"/>
  <c r="J10" i="21"/>
  <c r="F10" i="21"/>
  <c r="N9" i="21"/>
  <c r="J9" i="21"/>
  <c r="F9" i="21"/>
  <c r="N8" i="21"/>
  <c r="J8" i="21"/>
  <c r="F8" i="21"/>
  <c r="N7" i="21"/>
  <c r="J7" i="21"/>
  <c r="F7" i="21"/>
  <c r="D49" i="21"/>
  <c r="D45" i="21"/>
  <c r="D41" i="21"/>
  <c r="O37" i="21"/>
  <c r="O35" i="21"/>
  <c r="O33" i="21"/>
  <c r="O31" i="21"/>
  <c r="O29" i="21"/>
  <c r="O28" i="21"/>
  <c r="O27" i="21"/>
  <c r="O26" i="21"/>
  <c r="O25" i="21"/>
  <c r="O24" i="21"/>
  <c r="O23" i="21"/>
  <c r="O22" i="21"/>
  <c r="O21" i="21"/>
  <c r="O20" i="21"/>
  <c r="O19" i="21"/>
  <c r="O18" i="21"/>
  <c r="O17" i="21"/>
  <c r="O16" i="21"/>
  <c r="H15" i="21"/>
  <c r="H14" i="21"/>
  <c r="C14" i="21"/>
  <c r="M13" i="21"/>
  <c r="I13" i="21"/>
  <c r="E13" i="21"/>
  <c r="M12" i="21"/>
  <c r="I12" i="21"/>
  <c r="E12" i="21"/>
  <c r="M11" i="21"/>
  <c r="I11" i="21"/>
  <c r="E11" i="21"/>
  <c r="M10" i="21"/>
  <c r="I10" i="21"/>
  <c r="E10" i="21"/>
  <c r="M9" i="21"/>
  <c r="I9" i="21"/>
  <c r="E9" i="21"/>
  <c r="M8" i="21"/>
  <c r="I8" i="21"/>
  <c r="E8" i="21"/>
  <c r="M7" i="21"/>
  <c r="I7" i="21"/>
  <c r="E7" i="21"/>
  <c r="D48" i="21"/>
  <c r="D44" i="21"/>
  <c r="D40" i="21"/>
  <c r="G37" i="21"/>
  <c r="G35" i="21"/>
  <c r="G33" i="21"/>
  <c r="G31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O15" i="21"/>
  <c r="G15" i="21"/>
  <c r="O14" i="21"/>
  <c r="G14" i="21"/>
  <c r="L13" i="21"/>
  <c r="H13" i="21"/>
  <c r="D13" i="21"/>
  <c r="L12" i="21"/>
  <c r="H12" i="21"/>
  <c r="D12" i="21"/>
  <c r="L11" i="21"/>
  <c r="H11" i="21"/>
  <c r="D11" i="21"/>
  <c r="L10" i="21"/>
  <c r="H10" i="21"/>
  <c r="D10" i="21"/>
  <c r="L9" i="21"/>
  <c r="H9" i="21"/>
  <c r="D9" i="21"/>
  <c r="L8" i="21"/>
  <c r="H8" i="21"/>
  <c r="D8" i="21"/>
  <c r="L7" i="21"/>
  <c r="H7" i="21"/>
  <c r="D7" i="21"/>
  <c r="D47" i="21"/>
  <c r="O34" i="21"/>
  <c r="G28" i="21"/>
  <c r="G24" i="21"/>
  <c r="G20" i="21"/>
  <c r="G16" i="21"/>
  <c r="E14" i="21"/>
  <c r="C13" i="21"/>
  <c r="C12" i="21"/>
  <c r="C11" i="21"/>
  <c r="C10" i="21"/>
  <c r="C9" i="21"/>
  <c r="C8" i="21"/>
  <c r="C7" i="21"/>
  <c r="G25" i="21"/>
  <c r="L14" i="21"/>
  <c r="G11" i="21"/>
  <c r="G8" i="21"/>
  <c r="D43" i="21"/>
  <c r="O32" i="21"/>
  <c r="G27" i="21"/>
  <c r="G23" i="21"/>
  <c r="G19" i="21"/>
  <c r="L15" i="21"/>
  <c r="O12" i="21"/>
  <c r="O11" i="21"/>
  <c r="O10" i="21"/>
  <c r="O9" i="21"/>
  <c r="O8" i="21"/>
  <c r="O7" i="21"/>
  <c r="G29" i="21"/>
  <c r="G17" i="21"/>
  <c r="G13" i="21"/>
  <c r="G10" i="21"/>
  <c r="D39" i="21"/>
  <c r="O30" i="21"/>
  <c r="G26" i="21"/>
  <c r="G22" i="21"/>
  <c r="G18" i="21"/>
  <c r="D15" i="21"/>
  <c r="K13" i="21"/>
  <c r="K12" i="21"/>
  <c r="K11" i="21"/>
  <c r="K10" i="21"/>
  <c r="K9" i="21"/>
  <c r="K8" i="21"/>
  <c r="K7" i="21"/>
  <c r="O36" i="21"/>
  <c r="G21" i="21"/>
  <c r="G12" i="21"/>
  <c r="G9" i="21"/>
  <c r="G7" i="21"/>
  <c r="L52" i="21"/>
  <c r="E55" i="21"/>
  <c r="N54" i="21"/>
  <c r="C54" i="21"/>
  <c r="D54" i="21"/>
  <c r="D52" i="21"/>
  <c r="E53" i="21"/>
  <c r="L54" i="21"/>
  <c r="E52" i="21"/>
  <c r="E56" i="21"/>
  <c r="N52" i="21"/>
  <c r="N56" i="21"/>
  <c r="C52" i="21"/>
  <c r="M53" i="21"/>
  <c r="F51" i="21"/>
  <c r="F55" i="21"/>
  <c r="M52" i="21"/>
  <c r="M56" i="21"/>
  <c r="L53" i="21"/>
  <c r="D51" i="21"/>
  <c r="K54" i="21"/>
  <c r="N51" i="21"/>
  <c r="N55" i="21"/>
  <c r="K53" i="21"/>
  <c r="F54" i="21"/>
  <c r="C55" i="21"/>
  <c r="M51" i="21"/>
  <c r="M55" i="21"/>
  <c r="F53" i="21"/>
  <c r="M54" i="21"/>
  <c r="L51" i="21"/>
  <c r="L55" i="21"/>
  <c r="C53" i="21"/>
  <c r="D55" i="21"/>
  <c r="K52" i="21"/>
  <c r="K56" i="21"/>
  <c r="N53" i="21"/>
  <c r="K51" i="21"/>
  <c r="K55" i="21"/>
  <c r="F52" i="21"/>
  <c r="F56" i="21"/>
  <c r="E54" i="21"/>
  <c r="L56" i="21"/>
  <c r="E51" i="21"/>
  <c r="C56" i="21"/>
  <c r="C51" i="21"/>
  <c r="D56" i="21"/>
  <c r="J56" i="21"/>
  <c r="H55" i="21"/>
  <c r="J52" i="21"/>
  <c r="H51" i="21"/>
  <c r="O55" i="21"/>
  <c r="I54" i="21"/>
  <c r="G53" i="21"/>
  <c r="O51" i="21"/>
  <c r="H56" i="21"/>
  <c r="J53" i="21"/>
  <c r="H52" i="21"/>
  <c r="G56" i="21"/>
  <c r="O54" i="21"/>
  <c r="I53" i="21"/>
  <c r="G52" i="21"/>
  <c r="D53" i="21"/>
  <c r="J54" i="21"/>
  <c r="H53" i="21"/>
  <c r="I56" i="21"/>
  <c r="G55" i="21"/>
  <c r="O53" i="21"/>
  <c r="I52" i="21"/>
  <c r="G51" i="21"/>
  <c r="J55" i="21"/>
  <c r="H54" i="21"/>
  <c r="J51" i="21"/>
  <c r="O56" i="21"/>
  <c r="I55" i="21"/>
  <c r="G54" i="21"/>
  <c r="O52" i="21"/>
  <c r="I51" i="21"/>
  <c r="R54" i="21" l="1"/>
  <c r="R55" i="21"/>
  <c r="R41" i="21"/>
  <c r="R45" i="21"/>
  <c r="R14" i="20"/>
  <c r="R11" i="20"/>
  <c r="R19" i="20"/>
  <c r="R25" i="20"/>
  <c r="R33" i="20"/>
  <c r="R39" i="20"/>
  <c r="R43" i="20"/>
  <c r="R50" i="20"/>
  <c r="R81" i="20"/>
  <c r="R16" i="21"/>
  <c r="R20" i="21"/>
  <c r="R24" i="21"/>
  <c r="R28" i="21"/>
  <c r="R33" i="21"/>
  <c r="R37" i="21"/>
  <c r="R49" i="21"/>
  <c r="R20" i="20"/>
  <c r="R16" i="20"/>
  <c r="R32" i="20"/>
  <c r="R47" i="20"/>
  <c r="R42" i="20"/>
  <c r="R59" i="20"/>
  <c r="R67" i="20"/>
  <c r="R75" i="20"/>
  <c r="R62" i="20"/>
  <c r="R70" i="20"/>
  <c r="R78" i="20"/>
  <c r="R84" i="20"/>
  <c r="R56" i="21"/>
  <c r="R7" i="21"/>
  <c r="R10" i="21"/>
  <c r="R15" i="21"/>
  <c r="R19" i="21"/>
  <c r="R23" i="21"/>
  <c r="R27" i="21"/>
  <c r="R32" i="21"/>
  <c r="R36" i="21"/>
  <c r="R40" i="21"/>
  <c r="R44" i="21"/>
  <c r="R48" i="21"/>
  <c r="R17" i="20"/>
  <c r="R8" i="20"/>
  <c r="R23" i="20"/>
  <c r="R31" i="20"/>
  <c r="R30" i="20"/>
  <c r="R37" i="20"/>
  <c r="R53" i="20"/>
  <c r="R58" i="20"/>
  <c r="R40" i="20"/>
  <c r="R48" i="20"/>
  <c r="R56" i="20"/>
  <c r="R79" i="20"/>
  <c r="R57" i="20"/>
  <c r="R65" i="20"/>
  <c r="R73" i="20"/>
  <c r="R83" i="20"/>
  <c r="R60" i="20"/>
  <c r="R68" i="20"/>
  <c r="R76" i="20"/>
  <c r="R82" i="20"/>
  <c r="R90" i="20"/>
  <c r="R52" i="21"/>
  <c r="R51" i="21"/>
  <c r="R9" i="21"/>
  <c r="R13" i="21"/>
  <c r="R18" i="21"/>
  <c r="R22" i="21"/>
  <c r="R26" i="21"/>
  <c r="R31" i="21"/>
  <c r="R35" i="21"/>
  <c r="R39" i="21"/>
  <c r="R43" i="21"/>
  <c r="R47" i="21"/>
  <c r="R12" i="20"/>
  <c r="R15" i="20"/>
  <c r="R24" i="20"/>
  <c r="R10" i="20"/>
  <c r="R21" i="20"/>
  <c r="R29" i="20"/>
  <c r="R49" i="20"/>
  <c r="R28" i="20"/>
  <c r="R36" i="20"/>
  <c r="R45" i="20"/>
  <c r="R38" i="20"/>
  <c r="R46" i="20"/>
  <c r="R54" i="20"/>
  <c r="R63" i="20"/>
  <c r="R71" i="20"/>
  <c r="R85" i="20"/>
  <c r="R66" i="20"/>
  <c r="R74" i="20"/>
  <c r="R89" i="20"/>
  <c r="R80" i="20"/>
  <c r="R88" i="20"/>
  <c r="R11" i="21"/>
  <c r="R53" i="21"/>
  <c r="R14" i="21"/>
  <c r="R8" i="21"/>
  <c r="R12" i="21"/>
  <c r="R17" i="21"/>
  <c r="R21" i="21"/>
  <c r="R25" i="21"/>
  <c r="R29" i="21"/>
  <c r="R30" i="21"/>
  <c r="R34" i="21"/>
  <c r="R38" i="21"/>
  <c r="R42" i="21"/>
  <c r="R46" i="21"/>
  <c r="R50" i="21"/>
  <c r="R7" i="20"/>
  <c r="R13" i="20"/>
  <c r="R22" i="20"/>
  <c r="R18" i="20"/>
  <c r="R27" i="20"/>
  <c r="R35" i="20"/>
  <c r="R51" i="20"/>
  <c r="R41" i="20"/>
  <c r="R26" i="20"/>
  <c r="R34" i="20"/>
  <c r="R55" i="20"/>
  <c r="R44" i="20"/>
  <c r="R52" i="20"/>
  <c r="R61" i="20"/>
  <c r="R69" i="20"/>
  <c r="R77" i="20"/>
  <c r="R64" i="20"/>
  <c r="R72" i="20"/>
  <c r="R87" i="20"/>
  <c r="R86" i="20"/>
  <c r="R9" i="20"/>
  <c r="R35" i="17"/>
  <c r="R49" i="17"/>
  <c r="R47" i="17"/>
  <c r="R28" i="17"/>
  <c r="R13" i="17"/>
  <c r="R37" i="17"/>
  <c r="R43" i="17"/>
  <c r="R10" i="17"/>
  <c r="R26" i="17"/>
  <c r="R38" i="17"/>
  <c r="R34" i="17"/>
  <c r="R29" i="17"/>
  <c r="R15" i="17"/>
  <c r="R23" i="17"/>
  <c r="R11" i="17"/>
  <c r="R39" i="17"/>
  <c r="R45" i="17"/>
  <c r="R32" i="17"/>
  <c r="R24" i="17"/>
  <c r="R18" i="17"/>
  <c r="R46" i="17"/>
  <c r="R14" i="17"/>
  <c r="R12" i="17"/>
  <c r="R30" i="17"/>
  <c r="R22" i="17"/>
  <c r="R8" i="17"/>
  <c r="R33" i="17"/>
  <c r="R17" i="17"/>
  <c r="R19" i="17"/>
  <c r="R41" i="17"/>
  <c r="R40" i="17"/>
  <c r="R36" i="17"/>
  <c r="R48" i="17"/>
  <c r="R27" i="17"/>
  <c r="R20" i="17"/>
  <c r="R31" i="17"/>
  <c r="R25" i="17"/>
  <c r="R44" i="17"/>
  <c r="R9" i="17"/>
  <c r="R16" i="17"/>
  <c r="R42" i="17"/>
  <c r="R21" i="17"/>
  <c r="R7" i="17"/>
  <c r="E4" i="20"/>
  <c r="E4" i="17"/>
  <c r="E4" i="21"/>
</calcChain>
</file>

<file path=xl/sharedStrings.xml><?xml version="1.0" encoding="utf-8"?>
<sst xmlns="http://schemas.openxmlformats.org/spreadsheetml/2006/main" count="249" uniqueCount="180">
  <si>
    <t>Player</t>
  </si>
  <si>
    <t>Gross</t>
  </si>
  <si>
    <t>Gross ranking</t>
  </si>
  <si>
    <t>Net ranking</t>
  </si>
  <si>
    <t xml:space="preserve"> </t>
  </si>
  <si>
    <t>Counter</t>
  </si>
  <si>
    <t>Rounds</t>
  </si>
  <si>
    <t>RB</t>
  </si>
  <si>
    <t>RN</t>
  </si>
  <si>
    <t>bruto pomoč</t>
  </si>
  <si>
    <t>Rank</t>
  </si>
  <si>
    <t>Avtor: Sašo Kranjc</t>
  </si>
  <si>
    <t>Avtor:          Sašo Kranjc</t>
  </si>
  <si>
    <t>@ Sašo Kranjc</t>
  </si>
  <si>
    <t>Swing to Zala Springs &amp; de Baguer Challenge</t>
  </si>
  <si>
    <t>Net</t>
  </si>
  <si>
    <t>Round</t>
  </si>
  <si>
    <t>začetni HCP</t>
  </si>
  <si>
    <t>Group</t>
  </si>
  <si>
    <t>HI   0 - 15</t>
  </si>
  <si>
    <t>HI    15,1 - 25,0</t>
  </si>
  <si>
    <t>HI  &gt; 25</t>
  </si>
  <si>
    <t>R1:</t>
  </si>
  <si>
    <t>R2:</t>
  </si>
  <si>
    <t>R3:</t>
  </si>
  <si>
    <t>R4:</t>
  </si>
  <si>
    <t>R5:</t>
  </si>
  <si>
    <t>R6:</t>
  </si>
  <si>
    <t>R7:</t>
  </si>
  <si>
    <t>R8:</t>
  </si>
  <si>
    <t>R9:</t>
  </si>
  <si>
    <t>Final R</t>
  </si>
  <si>
    <t>Initial  HI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</si>
  <si>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</si>
  <si>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</si>
  <si>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</si>
  <si>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</si>
  <si>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</si>
  <si>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</si>
  <si>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</si>
  <si>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</si>
  <si>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</si>
  <si>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</si>
  <si>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Initial HI</t>
  </si>
  <si>
    <t>Swing to Play Golf 54 &amp; Schumacher Challenge 2024</t>
  </si>
  <si>
    <t>5 naj</t>
  </si>
  <si>
    <t>Sum large 5</t>
  </si>
  <si>
    <t>max 5</t>
  </si>
  <si>
    <t>PACIOLLA GIANFRANCO</t>
  </si>
  <si>
    <t>PRINCI LUCIANO</t>
  </si>
  <si>
    <t>DE CILLIA GIANNI</t>
  </si>
  <si>
    <t>WEDAM WALTER</t>
  </si>
  <si>
    <t>KUTTNIG HARALD</t>
  </si>
  <si>
    <t>RANNER DANIEL</t>
  </si>
  <si>
    <t>WEDAM SIMON</t>
  </si>
  <si>
    <t>WURZER ILSE</t>
  </si>
  <si>
    <t>WURZER GERNOT</t>
  </si>
  <si>
    <t>TEPINA DAMJAN</t>
  </si>
  <si>
    <t>KUSAR BOSTJAN</t>
  </si>
  <si>
    <t>BON MARTA</t>
  </si>
  <si>
    <t>BABIC ALMIR</t>
  </si>
  <si>
    <t>CIZMAN MIHA</t>
  </si>
  <si>
    <t>KLANCISAR MATEJA</t>
  </si>
  <si>
    <t>REZAR MITJA</t>
  </si>
  <si>
    <t>INTRIAGO RAUL</t>
  </si>
  <si>
    <t>ZUPIN MATJAZ</t>
  </si>
  <si>
    <t>STEINER MORITZ</t>
  </si>
  <si>
    <t>STEINER PAUL</t>
  </si>
  <si>
    <t>PELOS MAURIZIO</t>
  </si>
  <si>
    <t>KOCHL USCHI</t>
  </si>
  <si>
    <t>KLEMENCIC ZORAN</t>
  </si>
  <si>
    <t>GROZDANIC DANE</t>
  </si>
  <si>
    <t>BENCINA JANEZ</t>
  </si>
  <si>
    <t>PUHARIC NADA</t>
  </si>
  <si>
    <t>KLANCISAR MITJA</t>
  </si>
  <si>
    <t>KRUSIC TOMAZ</t>
  </si>
  <si>
    <t>BELLI MAURO</t>
  </si>
  <si>
    <t>BIZJAK LJUBO</t>
  </si>
  <si>
    <t>DEMENEGO MARIO</t>
  </si>
  <si>
    <t>FURLAN SIMON</t>
  </si>
  <si>
    <t>KRANJC SASO</t>
  </si>
  <si>
    <t>PALISKA MIRAN</t>
  </si>
  <si>
    <t>PLAIKNER MARIO</t>
  </si>
  <si>
    <t>REDAELLI GIANFRANCO</t>
  </si>
  <si>
    <t>RUEMER ELISABETH</t>
  </si>
  <si>
    <t>SCHAUTZER FRANZ</t>
  </si>
  <si>
    <t>SEMIC TOMAZ</t>
  </si>
  <si>
    <t>SKERLJ PAVEL</t>
  </si>
  <si>
    <t>TAVCAR EMIL</t>
  </si>
  <si>
    <t>TERGLAV BREDA</t>
  </si>
  <si>
    <t>ZALAZNIK RADO</t>
  </si>
  <si>
    <t>ZALOKAR LUCIJA</t>
  </si>
  <si>
    <t>ZUPANCIC BOJAN</t>
  </si>
  <si>
    <t>SCHAUTZER MARGIT</t>
  </si>
  <si>
    <t>PLAIKNER PETRA</t>
  </si>
  <si>
    <t>RAMSAK MARTIN</t>
  </si>
  <si>
    <t>CAD UROS</t>
  </si>
  <si>
    <t>BREZIGAR BARBARA</t>
  </si>
  <si>
    <t>BREZIGAR BOGOSLAV</t>
  </si>
  <si>
    <t>ZITNIK IRENA</t>
  </si>
  <si>
    <t>ZITNIK JOZE</t>
  </si>
  <si>
    <t>KRANJC ANDREJ</t>
  </si>
  <si>
    <t>PLEMELJ MILENA</t>
  </si>
  <si>
    <t>ZALAZNIK NIKA</t>
  </si>
  <si>
    <t>SEMRL GREGOR</t>
  </si>
  <si>
    <t>SEMRL MARINKA</t>
  </si>
  <si>
    <t>SCOTTO DARIO</t>
  </si>
  <si>
    <t>TRAMPUZ TOMISLAV</t>
  </si>
  <si>
    <t>SCHONBERG STEFANO</t>
  </si>
  <si>
    <t>SULIN DIMITRIJ</t>
  </si>
  <si>
    <t>HRVATIN BRANKO</t>
  </si>
  <si>
    <t>MLINAR ALOJZ</t>
  </si>
  <si>
    <t>FLORJANCIC MARKO</t>
  </si>
  <si>
    <t>KRASEVEC IZTOK</t>
  </si>
  <si>
    <t>SENK GREGOR</t>
  </si>
  <si>
    <t>TRAVEN VINKO</t>
  </si>
  <si>
    <t>POLAJNAR DRAGO</t>
  </si>
  <si>
    <t>RIBOLICA DARINKO</t>
  </si>
  <si>
    <t>PIRI DANIELA</t>
  </si>
  <si>
    <t>PERSIN ANKA</t>
  </si>
  <si>
    <t>BENETAZZO SONIA</t>
  </si>
  <si>
    <t>CAMPANA MAURIZIO</t>
  </si>
  <si>
    <t>PRINCIC BOJANA</t>
  </si>
  <si>
    <t>PRINCIC DAVID</t>
  </si>
  <si>
    <t>ERCULJ FRANC</t>
  </si>
  <si>
    <t>ERCULJ KARMEN</t>
  </si>
  <si>
    <t>SAVIC SLAVICA</t>
  </si>
  <si>
    <t>SAVIC ZIVKO</t>
  </si>
  <si>
    <t>SCUREK TOMAZ</t>
  </si>
  <si>
    <t>BARALDO SANO FRANCESCO</t>
  </si>
  <si>
    <t>REBOLJ ANDREJ</t>
  </si>
  <si>
    <t>ROBOLJ MAJA</t>
  </si>
  <si>
    <t>JAKSE JERA</t>
  </si>
  <si>
    <t>BULJUBASIC JASMIN</t>
  </si>
  <si>
    <t>SAJOVIC URBAN</t>
  </si>
  <si>
    <t>JEVNIKAR NATASA</t>
  </si>
  <si>
    <t>SUC ALES</t>
  </si>
  <si>
    <t>KOKALJ ALJOSA</t>
  </si>
  <si>
    <t>JAMNIK JULIJANA</t>
  </si>
  <si>
    <t>MEIRE GEERT</t>
  </si>
  <si>
    <t>ZEBIC IRENA</t>
  </si>
  <si>
    <t>SEDOVNIK MILENA</t>
  </si>
  <si>
    <t>OBERLOJER RENATE</t>
  </si>
  <si>
    <t>SODNIK JAKA</t>
  </si>
  <si>
    <t>DE CASSAN LAURA</t>
  </si>
  <si>
    <t>ROMAVH BARBARA</t>
  </si>
  <si>
    <t>ROMAVH PETER</t>
  </si>
  <si>
    <t>MACEDONI ANDREJ</t>
  </si>
  <si>
    <t xml:space="preserve">POLANC GAL </t>
  </si>
  <si>
    <t>ZINUTTI ANGELO</t>
  </si>
  <si>
    <t>COSSIO FRANCO</t>
  </si>
  <si>
    <t>KRSEVAN ALES</t>
  </si>
  <si>
    <t>KARLATEC ROBERT</t>
  </si>
  <si>
    <t>MLAKAR PETRA</t>
  </si>
  <si>
    <t>KOROSEC VOJKO</t>
  </si>
  <si>
    <t>GODEC MATEJA</t>
  </si>
  <si>
    <t>GODEC ZAN</t>
  </si>
  <si>
    <t>MARTINCIC VANDA</t>
  </si>
  <si>
    <t>MARTINCIC MATJAZ</t>
  </si>
  <si>
    <t>SERGAN GREGOR</t>
  </si>
  <si>
    <t>SLADONJA VLADO</t>
  </si>
  <si>
    <t>WURZER RAFFAEL</t>
  </si>
  <si>
    <t>TARMAN BOZIDAR</t>
  </si>
  <si>
    <t>SOSIC VASJA</t>
  </si>
  <si>
    <t>SINK MARINA</t>
  </si>
  <si>
    <t>SINK MATJAZ</t>
  </si>
  <si>
    <t>ZAMO' NICOLA</t>
  </si>
  <si>
    <t>RICCI DARIO</t>
  </si>
  <si>
    <t>MEZNAR POLONA</t>
  </si>
  <si>
    <t>MEZNAR SEBASTJAN</t>
  </si>
  <si>
    <t>VUCKOVIC GORAN</t>
  </si>
  <si>
    <t>MORENO SANCHEZ</t>
  </si>
  <si>
    <t>WUTTI INES</t>
  </si>
  <si>
    <t>FÜRTER ALEXANDER</t>
  </si>
  <si>
    <t>KRÄMMER PETRA</t>
  </si>
  <si>
    <t>MESSNER HEIKE</t>
  </si>
  <si>
    <t>WASSERMANN CHRISTINE</t>
  </si>
  <si>
    <t>SCHMID CHRISTIAN</t>
  </si>
  <si>
    <t>KRÄMMER REINHARD</t>
  </si>
  <si>
    <t>MESSNER HANNES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</si>
</sst>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€&quot;_-;\-* #,##0.00\ &quot;€&quot;_-;_-* &quot;-&quot;??\ &quot;€&quot;_-;_-@_-"/>
    <numFmt numFmtId="165" formatCode="0.0"/>
    <numFmt numFmtId="166" formatCode="0.0000"/>
    <numFmt numFmtId="167" formatCode="0.000"/>
    <numFmt numFmtId="168" formatCode="0.00000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omic Sans MS"/>
      <family val="4"/>
      <charset val="238"/>
    </font>
    <font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3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6"/>
      <color theme="1"/>
      <name val="Comic Sans MS"/>
      <family val="4"/>
      <charset val="238"/>
    </font>
    <font>
      <sz val="20"/>
      <name val="Comic Sans MS"/>
      <family val="4"/>
      <charset val="238"/>
    </font>
    <font>
      <sz val="24"/>
      <color theme="1"/>
      <name val="Calibri"/>
      <family val="2"/>
      <charset val="238"/>
      <scheme val="minor"/>
    </font>
    <font>
      <sz val="11"/>
      <color rgb="FF008000"/>
      <name val="Calibri"/>
      <family val="2"/>
      <charset val="238"/>
      <scheme val="minor"/>
    </font>
    <font>
      <b/>
      <sz val="17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6" tint="0.59996337778862885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1" fillId="3" borderId="4" xfId="0" applyFont="1" applyFill="1" applyBorder="1" applyAlignment="1" applyProtection="1">
      <alignment horizontal="left"/>
      <protection hidden="1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0" borderId="0" xfId="0" applyAlignment="1">
      <alignment horizontal="left"/>
    </xf>
    <xf numFmtId="0" fontId="5" fillId="0" borderId="0" xfId="0" applyFont="1"/>
    <xf numFmtId="0" fontId="10" fillId="0" borderId="0" xfId="0" applyFont="1" applyAlignment="1" applyProtection="1">
      <alignment horizontal="center" wrapText="1"/>
      <protection hidden="1"/>
    </xf>
    <xf numFmtId="0" fontId="4" fillId="0" borderId="0" xfId="0" applyFont="1"/>
    <xf numFmtId="0" fontId="11" fillId="3" borderId="4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5" fontId="0" fillId="3" borderId="4" xfId="0" applyNumberFormat="1" applyFill="1" applyBorder="1" applyAlignment="1" applyProtection="1">
      <alignment horizontal="center"/>
      <protection hidden="1"/>
    </xf>
    <xf numFmtId="0" fontId="12" fillId="3" borderId="0" xfId="0" applyFont="1" applyFill="1" applyAlignment="1">
      <alignment horizontal="center"/>
    </xf>
    <xf numFmtId="0" fontId="7" fillId="0" borderId="0" xfId="0" applyFont="1" applyProtection="1">
      <protection hidden="1"/>
    </xf>
    <xf numFmtId="0" fontId="9" fillId="2" borderId="4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9" fillId="0" borderId="0" xfId="0" applyFont="1" applyAlignment="1">
      <alignment horizontal="center" vertical="top"/>
    </xf>
    <xf numFmtId="0" fontId="8" fillId="0" borderId="0" xfId="0" applyFont="1" applyProtection="1"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0" fillId="5" borderId="3" xfId="0" applyFill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19" fillId="0" borderId="0" xfId="0" applyFont="1" applyAlignment="1" applyProtection="1">
      <alignment horizontal="center" vertical="top"/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/>
      <protection hidden="1"/>
    </xf>
    <xf numFmtId="0" fontId="12" fillId="3" borderId="3" xfId="0" applyFont="1" applyFill="1" applyBorder="1" applyAlignment="1">
      <alignment horizontal="center" vertical="center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0" fillId="0" borderId="0" xfId="0" applyFont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3" fillId="2" borderId="12" xfId="0" applyFont="1" applyFill="1" applyBorder="1" applyAlignment="1" applyProtection="1">
      <alignment horizontal="center"/>
      <protection hidden="1"/>
    </xf>
    <xf numFmtId="0" fontId="3" fillId="0" borderId="0" xfId="0" applyFont="1"/>
    <xf numFmtId="1" fontId="0" fillId="0" borderId="3" xfId="0" applyNumberFormat="1" applyBorder="1" applyAlignment="1" applyProtection="1">
      <alignment horizontal="center"/>
      <protection hidden="1"/>
    </xf>
    <xf numFmtId="1" fontId="7" fillId="0" borderId="0" xfId="0" applyNumberFormat="1" applyFont="1" applyProtection="1">
      <protection hidden="1"/>
    </xf>
    <xf numFmtId="166" fontId="0" fillId="0" borderId="3" xfId="0" applyNumberFormat="1" applyBorder="1" applyAlignment="1" applyProtection="1">
      <alignment horizontal="center"/>
      <protection hidden="1"/>
    </xf>
    <xf numFmtId="167" fontId="0" fillId="0" borderId="3" xfId="0" applyNumberFormat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1" fontId="10" fillId="0" borderId="0" xfId="0" quotePrefix="1" applyNumberFormat="1" applyFont="1" applyAlignment="1" applyProtection="1">
      <alignment horizontal="left"/>
      <protection hidden="1"/>
    </xf>
    <xf numFmtId="1" fontId="0" fillId="3" borderId="4" xfId="0" applyNumberFormat="1" applyFill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7" fillId="3" borderId="4" xfId="0" applyNumberFormat="1" applyFont="1" applyFill="1" applyBorder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/>
    <xf numFmtId="168" fontId="0" fillId="0" borderId="0" xfId="0" applyNumberFormat="1" applyAlignment="1" applyProtection="1">
      <alignment horizontal="center"/>
      <protection hidden="1"/>
    </xf>
    <xf numFmtId="168" fontId="10" fillId="0" borderId="0" xfId="0" applyNumberFormat="1" applyFont="1" applyAlignment="1" applyProtection="1">
      <alignment horizontal="center" wrapText="1"/>
      <protection hidden="1"/>
    </xf>
    <xf numFmtId="168" fontId="0" fillId="3" borderId="5" xfId="0" applyNumberFormat="1" applyFill="1" applyBorder="1" applyAlignment="1" applyProtection="1">
      <alignment horizontal="center"/>
      <protection hidden="1"/>
    </xf>
    <xf numFmtId="0" fontId="23" fillId="0" borderId="0" xfId="0" applyFont="1" applyAlignment="1">
      <alignment vertical="center"/>
    </xf>
    <xf numFmtId="0" fontId="21" fillId="0" borderId="0" xfId="0" applyFont="1" applyProtection="1">
      <protection hidden="1"/>
    </xf>
    <xf numFmtId="0" fontId="0" fillId="6" borderId="3" xfId="0" applyFill="1" applyBorder="1" applyAlignment="1" applyProtection="1">
      <alignment horizontal="center"/>
      <protection hidden="1"/>
    </xf>
    <xf numFmtId="0" fontId="0" fillId="7" borderId="3" xfId="0" applyFill="1" applyBorder="1" applyAlignment="1" applyProtection="1">
      <alignment horizontal="center"/>
      <protection hidden="1"/>
    </xf>
    <xf numFmtId="1" fontId="0" fillId="6" borderId="3" xfId="0" applyNumberFormat="1" applyFill="1" applyBorder="1" applyAlignment="1" applyProtection="1">
      <alignment horizontal="center"/>
      <protection hidden="1"/>
    </xf>
    <xf numFmtId="1" fontId="0" fillId="7" borderId="3" xfId="0" applyNumberFormat="1" applyFill="1" applyBorder="1" applyAlignment="1" applyProtection="1">
      <alignment horizontal="center"/>
      <protection hidden="1"/>
    </xf>
    <xf numFmtId="165" fontId="0" fillId="3" borderId="3" xfId="0" applyNumberFormat="1" applyFill="1" applyBorder="1" applyAlignment="1" applyProtection="1">
      <alignment horizontal="center"/>
      <protection hidden="1"/>
    </xf>
    <xf numFmtId="0" fontId="20" fillId="0" borderId="10" xfId="0" applyFont="1" applyBorder="1" applyAlignment="1" applyProtection="1">
      <alignment horizontal="center"/>
      <protection hidden="1"/>
    </xf>
    <xf numFmtId="0" fontId="20" fillId="0" borderId="11" xfId="0" applyFont="1" applyBorder="1" applyAlignment="1" applyProtection="1">
      <alignment horizontal="center"/>
      <protection hidden="1"/>
    </xf>
    <xf numFmtId="0" fontId="20" fillId="0" borderId="4" xfId="0" applyFont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8" xfId="0" applyFont="1" applyFill="1" applyBorder="1" applyAlignment="1" applyProtection="1">
      <alignment horizontal="center" vertical="center" wrapText="1"/>
      <protection hidden="1"/>
    </xf>
    <xf numFmtId="0" fontId="14" fillId="2" borderId="6" xfId="0" applyFont="1" applyFill="1" applyBorder="1" applyAlignment="1" applyProtection="1">
      <alignment horizontal="center" vertical="center"/>
      <protection hidden="1"/>
    </xf>
    <xf numFmtId="0" fontId="14" fillId="2" borderId="5" xfId="0" applyFont="1" applyFill="1" applyBorder="1" applyAlignment="1" applyProtection="1">
      <alignment horizontal="center" vertical="center"/>
      <protection hidden="1"/>
    </xf>
    <xf numFmtId="0" fontId="15" fillId="2" borderId="6" xfId="0" applyFont="1" applyFill="1" applyBorder="1" applyAlignment="1" applyProtection="1">
      <alignment horizontal="center" vertical="center" wrapText="1"/>
      <protection hidden="1"/>
    </xf>
    <xf numFmtId="0" fontId="15" fillId="2" borderId="5" xfId="0" applyFont="1" applyFill="1" applyBorder="1" applyAlignment="1" applyProtection="1">
      <alignment horizontal="center" vertical="center" wrapText="1"/>
      <protection hidden="1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12" fillId="3" borderId="3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1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20" fillId="0" borderId="10" xfId="0" applyNumberFormat="1" applyFont="1" applyBorder="1" applyAlignment="1" applyProtection="1">
      <alignment horizontal="center"/>
      <protection hidden="1"/>
    </xf>
    <xf numFmtId="1" fontId="20" fillId="0" borderId="11" xfId="0" applyNumberFormat="1" applyFont="1" applyBorder="1" applyAlignment="1" applyProtection="1">
      <alignment horizontal="center"/>
      <protection hidden="1"/>
    </xf>
    <xf numFmtId="1" fontId="20" fillId="0" borderId="4" xfId="0" applyNumberFormat="1" applyFont="1" applyBorder="1" applyAlignment="1" applyProtection="1">
      <alignment horizontal="center"/>
      <protection hidden="1"/>
    </xf>
    <xf numFmtId="0" fontId="12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4" borderId="5" xfId="0" applyFont="1" applyFill="1" applyBorder="1" applyAlignment="1" applyProtection="1">
      <alignment horizontal="center" wrapText="1"/>
      <protection hidden="1"/>
    </xf>
    <xf numFmtId="0" fontId="3" fillId="4" borderId="3" xfId="0" applyFont="1" applyFill="1" applyBorder="1" applyAlignment="1" applyProtection="1">
      <alignment horizontal="center" wrapText="1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17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5" xfId="0" applyFont="1" applyFill="1" applyBorder="1" applyAlignment="1" applyProtection="1">
      <alignment horizontal="center" vertical="center" wrapText="1"/>
      <protection hidden="1"/>
    </xf>
    <xf numFmtId="168" fontId="3" fillId="2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14" xfId="0" applyFont="1" applyBorder="1" applyAlignment="1" applyProtection="1">
      <alignment horizontal="center"/>
      <protection hidden="1"/>
    </xf>
    <xf numFmtId="0" fontId="13" fillId="0" borderId="15" xfId="0" applyFont="1" applyBorder="1" applyAlignment="1" applyProtection="1">
      <alignment horizontal="center"/>
      <protection hidden="1"/>
    </xf>
    <xf numFmtId="0" fontId="13" fillId="0" borderId="16" xfId="0" applyFont="1" applyBorder="1" applyAlignment="1" applyProtection="1">
      <alignment horizontal="center"/>
      <protection hidden="1"/>
    </xf>
    <xf numFmtId="165" fontId="3" fillId="2" borderId="5" xfId="0" applyNumberFormat="1" applyFont="1" applyFill="1" applyBorder="1" applyAlignment="1" applyProtection="1">
      <alignment horizontal="center" vertical="center" wrapText="1"/>
      <protection hidden="1"/>
    </xf>
    <xf numFmtId="165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  <protection hidden="1"/>
    </xf>
    <xf numFmtId="0" fontId="12" fillId="3" borderId="8" xfId="0" applyFont="1" applyFill="1" applyBorder="1" applyAlignment="1" applyProtection="1">
      <alignment horizontal="center" vertical="center"/>
      <protection hidden="1"/>
    </xf>
    <xf numFmtId="0" fontId="12" fillId="3" borderId="7" xfId="0" applyFont="1" applyFill="1" applyBorder="1" applyAlignment="1" applyProtection="1">
      <alignment horizontal="center" vertical="center"/>
      <protection hidden="1"/>
    </xf>
    <xf numFmtId="0" fontId="1" fillId="3" borderId="13" xfId="0" applyFont="1" applyFill="1" applyBorder="1" applyAlignment="1" applyProtection="1">
      <alignment horizontal="left"/>
      <protection hidden="1"/>
    </xf>
    <xf numFmtId="0" fontId="1" fillId="3" borderId="3" xfId="0" applyFont="1" applyFill="1" applyBorder="1" applyAlignment="1" applyProtection="1">
      <alignment horizontal="left"/>
      <protection hidden="1"/>
    </xf>
  </cellXfs>
  <cellStyles count="2">
    <cellStyle name="Currency 2" xfId="1"/>
    <cellStyle name="Navadno" xfId="0" builtinId="0"/>
  </cellStyles>
  <dxfs count="50"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</dxfs>
  <tableStyles count="0" defaultTableStyle="TableStyleMedium2" defaultPivotStyle="PivotStyleLight16"/>
  <colors>
    <mruColors>
      <color rgb="FFFFFFCC"/>
      <color rgb="FFCCFFFF"/>
      <color rgb="FFFFFF99"/>
      <color rgb="FFCCFFCC"/>
      <color rgb="FFCCFF66"/>
      <color rgb="FFFF99FF"/>
      <color rgb="FFFF99CC"/>
      <color rgb="FFFF9999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results!$C$4</c:f>
              <c:strCache>
                <c:ptCount val="1"/>
                <c:pt idx="0">
                  <c:v>R1: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results!$C$5:$C$146</c:f>
              <c:numCache>
                <c:formatCode>General</c:formatCode>
                <c:ptCount val="142"/>
                <c:pt idx="0">
                  <c:v>1</c:v>
                </c:pt>
                <c:pt idx="1">
                  <c:v>0</c:v>
                </c:pt>
                <c:pt idx="2">
                  <c:v>16</c:v>
                </c:pt>
                <c:pt idx="5">
                  <c:v>22</c:v>
                </c:pt>
                <c:pt idx="8">
                  <c:v>14</c:v>
                </c:pt>
                <c:pt idx="14">
                  <c:v>18</c:v>
                </c:pt>
                <c:pt idx="17">
                  <c:v>13</c:v>
                </c:pt>
                <c:pt idx="26">
                  <c:v>13</c:v>
                </c:pt>
                <c:pt idx="28" formatCode="0">
                  <c:v>20</c:v>
                </c:pt>
                <c:pt idx="33" formatCode="0">
                  <c:v>21</c:v>
                </c:pt>
                <c:pt idx="34" formatCode="0">
                  <c:v>12</c:v>
                </c:pt>
                <c:pt idx="35" formatCode="0">
                  <c:v>17</c:v>
                </c:pt>
                <c:pt idx="36" formatCode="0">
                  <c:v>12</c:v>
                </c:pt>
                <c:pt idx="45" formatCode="0">
                  <c:v>20</c:v>
                </c:pt>
                <c:pt idx="46" formatCode="0">
                  <c:v>25</c:v>
                </c:pt>
                <c:pt idx="47" formatCode="0">
                  <c:v>22</c:v>
                </c:pt>
                <c:pt idx="60" formatCode="0">
                  <c:v>0</c:v>
                </c:pt>
                <c:pt idx="62" formatCode="0">
                  <c:v>4</c:v>
                </c:pt>
                <c:pt idx="70" formatCode="0">
                  <c:v>9</c:v>
                </c:pt>
                <c:pt idx="73" formatCode="0">
                  <c:v>12</c:v>
                </c:pt>
                <c:pt idx="75" formatCode="0">
                  <c:v>10</c:v>
                </c:pt>
                <c:pt idx="78" formatCode="0">
                  <c:v>9</c:v>
                </c:pt>
                <c:pt idx="106" formatCode="0">
                  <c:v>20</c:v>
                </c:pt>
                <c:pt idx="107" formatCode="0">
                  <c:v>12</c:v>
                </c:pt>
                <c:pt idx="112" formatCode="0">
                  <c:v>8</c:v>
                </c:pt>
                <c:pt idx="118" formatCode="0">
                  <c:v>18</c:v>
                </c:pt>
                <c:pt idx="119" formatCode="0">
                  <c:v>12</c:v>
                </c:pt>
                <c:pt idx="120" formatCode="0">
                  <c:v>17</c:v>
                </c:pt>
                <c:pt idx="121" formatCode="0">
                  <c:v>11</c:v>
                </c:pt>
                <c:pt idx="133" formatCode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1-4BFF-855F-676C097A4F77}"/>
            </c:ext>
          </c:extLst>
        </c:ser>
        <c:ser>
          <c:idx val="1"/>
          <c:order val="1"/>
          <c:tx>
            <c:strRef>
              <c:f>results!$D$4</c:f>
              <c:strCache>
                <c:ptCount val="1"/>
                <c:pt idx="0">
                  <c:v>28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results!$D$5:$D$146</c:f>
              <c:numCache>
                <c:formatCode>General</c:formatCode>
                <c:ptCount val="142"/>
                <c:pt idx="1">
                  <c:v>0</c:v>
                </c:pt>
                <c:pt idx="2">
                  <c:v>30</c:v>
                </c:pt>
                <c:pt idx="5">
                  <c:v>33</c:v>
                </c:pt>
                <c:pt idx="8">
                  <c:v>38</c:v>
                </c:pt>
                <c:pt idx="14">
                  <c:v>27</c:v>
                </c:pt>
                <c:pt idx="17">
                  <c:v>31</c:v>
                </c:pt>
                <c:pt idx="26">
                  <c:v>25</c:v>
                </c:pt>
                <c:pt idx="28" formatCode="0">
                  <c:v>32</c:v>
                </c:pt>
                <c:pt idx="33" formatCode="0">
                  <c:v>35</c:v>
                </c:pt>
                <c:pt idx="34" formatCode="0">
                  <c:v>27</c:v>
                </c:pt>
                <c:pt idx="35" formatCode="0">
                  <c:v>34</c:v>
                </c:pt>
                <c:pt idx="36" formatCode="0">
                  <c:v>30</c:v>
                </c:pt>
                <c:pt idx="45" formatCode="0">
                  <c:v>33</c:v>
                </c:pt>
                <c:pt idx="46" formatCode="0">
                  <c:v>34</c:v>
                </c:pt>
                <c:pt idx="47" formatCode="0">
                  <c:v>33</c:v>
                </c:pt>
                <c:pt idx="60" formatCode="0">
                  <c:v>17</c:v>
                </c:pt>
                <c:pt idx="62" formatCode="0">
                  <c:v>28</c:v>
                </c:pt>
                <c:pt idx="70" formatCode="0">
                  <c:v>25</c:v>
                </c:pt>
                <c:pt idx="73" formatCode="0">
                  <c:v>34</c:v>
                </c:pt>
                <c:pt idx="75" formatCode="0">
                  <c:v>23</c:v>
                </c:pt>
                <c:pt idx="78" formatCode="0">
                  <c:v>33</c:v>
                </c:pt>
                <c:pt idx="106" formatCode="0">
                  <c:v>45</c:v>
                </c:pt>
                <c:pt idx="107" formatCode="0">
                  <c:v>61</c:v>
                </c:pt>
                <c:pt idx="112" formatCode="0">
                  <c:v>24</c:v>
                </c:pt>
                <c:pt idx="118" formatCode="0">
                  <c:v>26</c:v>
                </c:pt>
                <c:pt idx="119" formatCode="0">
                  <c:v>22</c:v>
                </c:pt>
                <c:pt idx="120" formatCode="0">
                  <c:v>33</c:v>
                </c:pt>
                <c:pt idx="121" formatCode="0">
                  <c:v>21</c:v>
                </c:pt>
                <c:pt idx="133" formatCode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1-4BFF-855F-676C097A4F77}"/>
            </c:ext>
          </c:extLst>
        </c:ser>
        <c:ser>
          <c:idx val="2"/>
          <c:order val="2"/>
          <c:tx>
            <c:strRef>
              <c:f>results!$E$4</c:f>
              <c:strCache>
                <c:ptCount val="1"/>
                <c:pt idx="0">
                  <c:v>R2: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results!$E$5:$E$146</c:f>
              <c:numCache>
                <c:formatCode>General</c:formatCode>
                <c:ptCount val="142"/>
                <c:pt idx="0">
                  <c:v>2</c:v>
                </c:pt>
                <c:pt idx="1">
                  <c:v>0</c:v>
                </c:pt>
                <c:pt idx="2">
                  <c:v>18</c:v>
                </c:pt>
                <c:pt idx="4" formatCode="0">
                  <c:v>11</c:v>
                </c:pt>
                <c:pt idx="7" formatCode="0">
                  <c:v>17</c:v>
                </c:pt>
                <c:pt idx="14">
                  <c:v>12</c:v>
                </c:pt>
                <c:pt idx="18" formatCode="0">
                  <c:v>7</c:v>
                </c:pt>
                <c:pt idx="22" formatCode="0">
                  <c:v>20</c:v>
                </c:pt>
                <c:pt idx="28" formatCode="0">
                  <c:v>17</c:v>
                </c:pt>
                <c:pt idx="34" formatCode="0">
                  <c:v>14</c:v>
                </c:pt>
                <c:pt idx="35" formatCode="0">
                  <c:v>13</c:v>
                </c:pt>
                <c:pt idx="42" formatCode="0">
                  <c:v>21</c:v>
                </c:pt>
                <c:pt idx="47" formatCode="0">
                  <c:v>21</c:v>
                </c:pt>
                <c:pt idx="60" formatCode="0">
                  <c:v>5</c:v>
                </c:pt>
                <c:pt idx="61" formatCode="0">
                  <c:v>9</c:v>
                </c:pt>
                <c:pt idx="65" formatCode="0">
                  <c:v>20</c:v>
                </c:pt>
                <c:pt idx="70" formatCode="0">
                  <c:v>18</c:v>
                </c:pt>
                <c:pt idx="77" formatCode="0">
                  <c:v>11</c:v>
                </c:pt>
                <c:pt idx="78" formatCode="0">
                  <c:v>8</c:v>
                </c:pt>
                <c:pt idx="84" formatCode="0">
                  <c:v>3</c:v>
                </c:pt>
                <c:pt idx="88" formatCode="0">
                  <c:v>18</c:v>
                </c:pt>
                <c:pt idx="95" formatCode="0">
                  <c:v>16</c:v>
                </c:pt>
                <c:pt idx="102" formatCode="0">
                  <c:v>19</c:v>
                </c:pt>
                <c:pt idx="106" formatCode="0">
                  <c:v>16</c:v>
                </c:pt>
                <c:pt idx="111" formatCode="0">
                  <c:v>14</c:v>
                </c:pt>
                <c:pt idx="112" formatCode="0">
                  <c:v>10</c:v>
                </c:pt>
                <c:pt idx="113" formatCode="0">
                  <c:v>11</c:v>
                </c:pt>
                <c:pt idx="118" formatCode="0">
                  <c:v>18</c:v>
                </c:pt>
                <c:pt idx="119" formatCode="0">
                  <c:v>21</c:v>
                </c:pt>
                <c:pt idx="120" formatCode="0">
                  <c:v>18</c:v>
                </c:pt>
                <c:pt idx="121" formatCode="0">
                  <c:v>8</c:v>
                </c:pt>
                <c:pt idx="125" formatCode="0">
                  <c:v>12</c:v>
                </c:pt>
                <c:pt idx="126" formatCode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1-4BFF-855F-676C097A4F77}"/>
            </c:ext>
          </c:extLst>
        </c:ser>
        <c:ser>
          <c:idx val="3"/>
          <c:order val="3"/>
          <c:tx>
            <c:strRef>
              <c:f>results!$F$4</c:f>
              <c:strCache>
                <c:ptCount val="1"/>
                <c:pt idx="0">
                  <c:v>31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results!$F$5:$F$146</c:f>
              <c:numCache>
                <c:formatCode>General</c:formatCode>
                <c:ptCount val="142"/>
                <c:pt idx="1">
                  <c:v>0</c:v>
                </c:pt>
                <c:pt idx="2">
                  <c:v>29</c:v>
                </c:pt>
                <c:pt idx="4" formatCode="0">
                  <c:v>27</c:v>
                </c:pt>
                <c:pt idx="7" formatCode="0">
                  <c:v>38</c:v>
                </c:pt>
                <c:pt idx="14">
                  <c:v>20</c:v>
                </c:pt>
                <c:pt idx="18" formatCode="0">
                  <c:v>23</c:v>
                </c:pt>
                <c:pt idx="22" formatCode="0">
                  <c:v>34</c:v>
                </c:pt>
                <c:pt idx="28" formatCode="0">
                  <c:v>29</c:v>
                </c:pt>
                <c:pt idx="34" formatCode="0">
                  <c:v>35</c:v>
                </c:pt>
                <c:pt idx="35" formatCode="0">
                  <c:v>30</c:v>
                </c:pt>
                <c:pt idx="42" formatCode="0">
                  <c:v>35</c:v>
                </c:pt>
                <c:pt idx="47" formatCode="0">
                  <c:v>31</c:v>
                </c:pt>
                <c:pt idx="60" formatCode="0">
                  <c:v>42</c:v>
                </c:pt>
                <c:pt idx="61" formatCode="0">
                  <c:v>27</c:v>
                </c:pt>
                <c:pt idx="65" formatCode="0">
                  <c:v>30</c:v>
                </c:pt>
                <c:pt idx="70" formatCode="0">
                  <c:v>35</c:v>
                </c:pt>
                <c:pt idx="77" formatCode="0">
                  <c:v>30</c:v>
                </c:pt>
                <c:pt idx="78" formatCode="0">
                  <c:v>33</c:v>
                </c:pt>
                <c:pt idx="84" formatCode="0">
                  <c:v>20</c:v>
                </c:pt>
                <c:pt idx="88" formatCode="0">
                  <c:v>23</c:v>
                </c:pt>
                <c:pt idx="95" formatCode="0">
                  <c:v>33</c:v>
                </c:pt>
                <c:pt idx="102" formatCode="0">
                  <c:v>32</c:v>
                </c:pt>
                <c:pt idx="106" formatCode="0">
                  <c:v>38</c:v>
                </c:pt>
                <c:pt idx="111" formatCode="0">
                  <c:v>46</c:v>
                </c:pt>
                <c:pt idx="112" formatCode="0">
                  <c:v>34</c:v>
                </c:pt>
                <c:pt idx="113" formatCode="0">
                  <c:v>42</c:v>
                </c:pt>
                <c:pt idx="118" formatCode="0">
                  <c:v>26</c:v>
                </c:pt>
                <c:pt idx="119" formatCode="0">
                  <c:v>35</c:v>
                </c:pt>
                <c:pt idx="120" formatCode="0">
                  <c:v>38</c:v>
                </c:pt>
                <c:pt idx="121" formatCode="0">
                  <c:v>20</c:v>
                </c:pt>
                <c:pt idx="125" formatCode="0">
                  <c:v>33</c:v>
                </c:pt>
                <c:pt idx="126" formatCode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61-4BFF-855F-676C097A4F77}"/>
            </c:ext>
          </c:extLst>
        </c:ser>
        <c:ser>
          <c:idx val="4"/>
          <c:order val="4"/>
          <c:tx>
            <c:strRef>
              <c:f>results!$G$4</c:f>
              <c:strCache>
                <c:ptCount val="1"/>
                <c:pt idx="0">
                  <c:v>R3: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results!$G$5:$G$146</c:f>
              <c:numCache>
                <c:formatCode>General</c:formatCode>
                <c:ptCount val="142"/>
                <c:pt idx="0">
                  <c:v>3</c:v>
                </c:pt>
                <c:pt idx="1">
                  <c:v>0</c:v>
                </c:pt>
                <c:pt idx="9" formatCode="0">
                  <c:v>11</c:v>
                </c:pt>
                <c:pt idx="10" formatCode="0">
                  <c:v>26</c:v>
                </c:pt>
                <c:pt idx="12" formatCode="0">
                  <c:v>16</c:v>
                </c:pt>
                <c:pt idx="17">
                  <c:v>6</c:v>
                </c:pt>
                <c:pt idx="18" formatCode="0">
                  <c:v>12</c:v>
                </c:pt>
                <c:pt idx="22" formatCode="0">
                  <c:v>27</c:v>
                </c:pt>
                <c:pt idx="26">
                  <c:v>10</c:v>
                </c:pt>
                <c:pt idx="34" formatCode="0">
                  <c:v>19</c:v>
                </c:pt>
                <c:pt idx="41" formatCode="0">
                  <c:v>24</c:v>
                </c:pt>
                <c:pt idx="60" formatCode="0">
                  <c:v>3</c:v>
                </c:pt>
                <c:pt idx="65" formatCode="0">
                  <c:v>14</c:v>
                </c:pt>
                <c:pt idx="66" formatCode="0">
                  <c:v>29</c:v>
                </c:pt>
                <c:pt idx="67" formatCode="0">
                  <c:v>12</c:v>
                </c:pt>
                <c:pt idx="74" formatCode="0">
                  <c:v>26</c:v>
                </c:pt>
                <c:pt idx="77" formatCode="0">
                  <c:v>10</c:v>
                </c:pt>
                <c:pt idx="88" formatCode="0">
                  <c:v>26</c:v>
                </c:pt>
                <c:pt idx="89" formatCode="0">
                  <c:v>20</c:v>
                </c:pt>
                <c:pt idx="95" formatCode="0">
                  <c:v>15</c:v>
                </c:pt>
                <c:pt idx="96" formatCode="0">
                  <c:v>18</c:v>
                </c:pt>
                <c:pt idx="97" formatCode="0">
                  <c:v>20</c:v>
                </c:pt>
                <c:pt idx="102" formatCode="0">
                  <c:v>20</c:v>
                </c:pt>
                <c:pt idx="111" formatCode="0">
                  <c:v>9</c:v>
                </c:pt>
                <c:pt idx="112" formatCode="0">
                  <c:v>14</c:v>
                </c:pt>
                <c:pt idx="113" formatCode="0">
                  <c:v>3</c:v>
                </c:pt>
                <c:pt idx="119" formatCode="0">
                  <c:v>15</c:v>
                </c:pt>
                <c:pt idx="124" formatCode="0">
                  <c:v>5</c:v>
                </c:pt>
                <c:pt idx="125" formatCode="0">
                  <c:v>12</c:v>
                </c:pt>
                <c:pt idx="130" formatCode="0">
                  <c:v>6</c:v>
                </c:pt>
                <c:pt idx="131" formatCode="0">
                  <c:v>18</c:v>
                </c:pt>
                <c:pt idx="132" formatCode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61-4BFF-855F-676C097A4F77}"/>
            </c:ext>
          </c:extLst>
        </c:ser>
        <c:ser>
          <c:idx val="5"/>
          <c:order val="5"/>
          <c:tx>
            <c:strRef>
              <c:f>results!$H$4</c:f>
              <c:strCache>
                <c:ptCount val="1"/>
                <c:pt idx="0">
                  <c:v>30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results!$H$5:$H$146</c:f>
              <c:numCache>
                <c:formatCode>General</c:formatCode>
                <c:ptCount val="142"/>
                <c:pt idx="1">
                  <c:v>0</c:v>
                </c:pt>
                <c:pt idx="9" formatCode="0">
                  <c:v>31</c:v>
                </c:pt>
                <c:pt idx="10" formatCode="0">
                  <c:v>37</c:v>
                </c:pt>
                <c:pt idx="12" formatCode="0">
                  <c:v>32</c:v>
                </c:pt>
                <c:pt idx="17">
                  <c:v>9</c:v>
                </c:pt>
                <c:pt idx="18" formatCode="0">
                  <c:v>31</c:v>
                </c:pt>
                <c:pt idx="22" formatCode="0">
                  <c:v>41</c:v>
                </c:pt>
                <c:pt idx="26">
                  <c:v>25</c:v>
                </c:pt>
                <c:pt idx="34" formatCode="0">
                  <c:v>38</c:v>
                </c:pt>
                <c:pt idx="41" formatCode="0">
                  <c:v>33</c:v>
                </c:pt>
                <c:pt idx="60" formatCode="0">
                  <c:v>25</c:v>
                </c:pt>
                <c:pt idx="65" formatCode="0">
                  <c:v>24</c:v>
                </c:pt>
                <c:pt idx="66" formatCode="0">
                  <c:v>34</c:v>
                </c:pt>
                <c:pt idx="67" formatCode="0">
                  <c:v>26</c:v>
                </c:pt>
                <c:pt idx="74" formatCode="0">
                  <c:v>35</c:v>
                </c:pt>
                <c:pt idx="77" formatCode="0">
                  <c:v>23</c:v>
                </c:pt>
                <c:pt idx="88" formatCode="0">
                  <c:v>31</c:v>
                </c:pt>
                <c:pt idx="89" formatCode="0">
                  <c:v>26</c:v>
                </c:pt>
                <c:pt idx="95" formatCode="0">
                  <c:v>31</c:v>
                </c:pt>
                <c:pt idx="96" formatCode="0">
                  <c:v>42</c:v>
                </c:pt>
                <c:pt idx="97" formatCode="0">
                  <c:v>31</c:v>
                </c:pt>
                <c:pt idx="102" formatCode="0">
                  <c:v>34</c:v>
                </c:pt>
                <c:pt idx="111" formatCode="0">
                  <c:v>32</c:v>
                </c:pt>
                <c:pt idx="112" formatCode="0">
                  <c:v>37</c:v>
                </c:pt>
                <c:pt idx="113" formatCode="0">
                  <c:v>31</c:v>
                </c:pt>
                <c:pt idx="119" formatCode="0">
                  <c:v>28</c:v>
                </c:pt>
                <c:pt idx="124" formatCode="0">
                  <c:v>34</c:v>
                </c:pt>
                <c:pt idx="125" formatCode="0">
                  <c:v>32</c:v>
                </c:pt>
                <c:pt idx="130" formatCode="0">
                  <c:v>33</c:v>
                </c:pt>
                <c:pt idx="131" formatCode="0">
                  <c:v>32</c:v>
                </c:pt>
                <c:pt idx="132" formatCode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61-4BFF-855F-676C097A4F77}"/>
            </c:ext>
          </c:extLst>
        </c:ser>
        <c:ser>
          <c:idx val="6"/>
          <c:order val="6"/>
          <c:tx>
            <c:strRef>
              <c:f>results!$I$4</c:f>
              <c:strCache>
                <c:ptCount val="1"/>
                <c:pt idx="0">
                  <c:v>R4: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results!$I$5:$I$146</c:f>
              <c:numCache>
                <c:formatCode>General</c:formatCode>
                <c:ptCount val="142"/>
                <c:pt idx="0">
                  <c:v>4</c:v>
                </c:pt>
                <c:pt idx="1">
                  <c:v>0</c:v>
                </c:pt>
                <c:pt idx="7" formatCode="0">
                  <c:v>17</c:v>
                </c:pt>
                <c:pt idx="12" formatCode="0">
                  <c:v>18</c:v>
                </c:pt>
                <c:pt idx="17">
                  <c:v>17</c:v>
                </c:pt>
                <c:pt idx="18" formatCode="0">
                  <c:v>11</c:v>
                </c:pt>
                <c:pt idx="21" formatCode="0">
                  <c:v>17</c:v>
                </c:pt>
                <c:pt idx="27" formatCode="0">
                  <c:v>9</c:v>
                </c:pt>
                <c:pt idx="28" formatCode="0">
                  <c:v>17</c:v>
                </c:pt>
                <c:pt idx="33" formatCode="0">
                  <c:v>23</c:v>
                </c:pt>
                <c:pt idx="34" formatCode="0">
                  <c:v>14</c:v>
                </c:pt>
                <c:pt idx="42" formatCode="0">
                  <c:v>18</c:v>
                </c:pt>
                <c:pt idx="43" formatCode="0">
                  <c:v>13</c:v>
                </c:pt>
                <c:pt idx="57" formatCode="0">
                  <c:v>13</c:v>
                </c:pt>
                <c:pt idx="60" formatCode="0">
                  <c:v>6</c:v>
                </c:pt>
                <c:pt idx="64" formatCode="0">
                  <c:v>18</c:v>
                </c:pt>
                <c:pt idx="68" formatCode="0">
                  <c:v>23</c:v>
                </c:pt>
                <c:pt idx="70" formatCode="0">
                  <c:v>17</c:v>
                </c:pt>
                <c:pt idx="74" formatCode="0">
                  <c:v>24</c:v>
                </c:pt>
                <c:pt idx="77" formatCode="0">
                  <c:v>20</c:v>
                </c:pt>
                <c:pt idx="79" formatCode="0">
                  <c:v>14</c:v>
                </c:pt>
                <c:pt idx="91" formatCode="0">
                  <c:v>22</c:v>
                </c:pt>
                <c:pt idx="92" formatCode="0">
                  <c:v>12</c:v>
                </c:pt>
                <c:pt idx="95" formatCode="0">
                  <c:v>19</c:v>
                </c:pt>
                <c:pt idx="98" formatCode="0">
                  <c:v>21</c:v>
                </c:pt>
                <c:pt idx="102" formatCode="0">
                  <c:v>23</c:v>
                </c:pt>
                <c:pt idx="109" formatCode="0">
                  <c:v>20</c:v>
                </c:pt>
                <c:pt idx="111" formatCode="0">
                  <c:v>7</c:v>
                </c:pt>
                <c:pt idx="112" formatCode="0">
                  <c:v>9</c:v>
                </c:pt>
                <c:pt idx="114" formatCode="0">
                  <c:v>8</c:v>
                </c:pt>
                <c:pt idx="115" formatCode="0">
                  <c:v>7</c:v>
                </c:pt>
                <c:pt idx="119" formatCode="0">
                  <c:v>18</c:v>
                </c:pt>
                <c:pt idx="132" formatCode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61-4BFF-855F-676C097A4F77}"/>
            </c:ext>
          </c:extLst>
        </c:ser>
        <c:ser>
          <c:idx val="7"/>
          <c:order val="7"/>
          <c:tx>
            <c:strRef>
              <c:f>results!$J$4</c:f>
              <c:strCache>
                <c:ptCount val="1"/>
                <c:pt idx="0">
                  <c:v>31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results!$J$5:$J$146</c:f>
              <c:numCache>
                <c:formatCode>General</c:formatCode>
                <c:ptCount val="142"/>
                <c:pt idx="1">
                  <c:v>0</c:v>
                </c:pt>
                <c:pt idx="7" formatCode="0">
                  <c:v>37</c:v>
                </c:pt>
                <c:pt idx="12" formatCode="0">
                  <c:v>37</c:v>
                </c:pt>
                <c:pt idx="17">
                  <c:v>34</c:v>
                </c:pt>
                <c:pt idx="18" formatCode="0">
                  <c:v>31</c:v>
                </c:pt>
                <c:pt idx="21" formatCode="0">
                  <c:v>31</c:v>
                </c:pt>
                <c:pt idx="27" formatCode="0">
                  <c:v>24</c:v>
                </c:pt>
                <c:pt idx="28" formatCode="0">
                  <c:v>27</c:v>
                </c:pt>
                <c:pt idx="33" formatCode="0">
                  <c:v>37</c:v>
                </c:pt>
                <c:pt idx="34" formatCode="0">
                  <c:v>29</c:v>
                </c:pt>
                <c:pt idx="42" formatCode="0">
                  <c:v>31</c:v>
                </c:pt>
                <c:pt idx="43" formatCode="0">
                  <c:v>28</c:v>
                </c:pt>
                <c:pt idx="57" formatCode="0">
                  <c:v>21</c:v>
                </c:pt>
                <c:pt idx="60" formatCode="0">
                  <c:v>30</c:v>
                </c:pt>
                <c:pt idx="64" formatCode="0">
                  <c:v>38</c:v>
                </c:pt>
                <c:pt idx="68" formatCode="0">
                  <c:v>34</c:v>
                </c:pt>
                <c:pt idx="70" formatCode="0">
                  <c:v>34</c:v>
                </c:pt>
                <c:pt idx="74" formatCode="0">
                  <c:v>34</c:v>
                </c:pt>
                <c:pt idx="77" formatCode="0">
                  <c:v>43</c:v>
                </c:pt>
                <c:pt idx="79" formatCode="0">
                  <c:v>32</c:v>
                </c:pt>
                <c:pt idx="91" formatCode="0">
                  <c:v>35</c:v>
                </c:pt>
                <c:pt idx="92" formatCode="0">
                  <c:v>32</c:v>
                </c:pt>
                <c:pt idx="95" formatCode="0">
                  <c:v>38</c:v>
                </c:pt>
                <c:pt idx="98" formatCode="0">
                  <c:v>34</c:v>
                </c:pt>
                <c:pt idx="102" formatCode="0">
                  <c:v>38</c:v>
                </c:pt>
                <c:pt idx="109" formatCode="0">
                  <c:v>29</c:v>
                </c:pt>
                <c:pt idx="111" formatCode="0">
                  <c:v>28</c:v>
                </c:pt>
                <c:pt idx="112" formatCode="0">
                  <c:v>24</c:v>
                </c:pt>
                <c:pt idx="114" formatCode="0">
                  <c:v>22</c:v>
                </c:pt>
                <c:pt idx="115" formatCode="0">
                  <c:v>22</c:v>
                </c:pt>
                <c:pt idx="119" formatCode="0">
                  <c:v>31</c:v>
                </c:pt>
                <c:pt idx="132" formatCode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61-4BFF-855F-676C097A4F77}"/>
            </c:ext>
          </c:extLst>
        </c:ser>
        <c:ser>
          <c:idx val="8"/>
          <c:order val="8"/>
          <c:tx>
            <c:strRef>
              <c:f>results!$K$4</c:f>
              <c:strCache>
                <c:ptCount val="1"/>
                <c:pt idx="0">
                  <c:v>R5: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results!$K$5:$K$146</c:f>
              <c:numCache>
                <c:formatCode>General</c:formatCode>
                <c:ptCount val="142"/>
                <c:pt idx="0">
                  <c:v>5</c:v>
                </c:pt>
                <c:pt idx="1">
                  <c:v>0</c:v>
                </c:pt>
                <c:pt idx="3" formatCode="0">
                  <c:v>13</c:v>
                </c:pt>
                <c:pt idx="6" formatCode="0">
                  <c:v>16</c:v>
                </c:pt>
                <c:pt idx="7" formatCode="0">
                  <c:v>19</c:v>
                </c:pt>
                <c:pt idx="11" formatCode="0">
                  <c:v>19</c:v>
                </c:pt>
                <c:pt idx="12" formatCode="0">
                  <c:v>23</c:v>
                </c:pt>
                <c:pt idx="13" formatCode="0">
                  <c:v>29</c:v>
                </c:pt>
                <c:pt idx="17">
                  <c:v>23</c:v>
                </c:pt>
                <c:pt idx="18" formatCode="0">
                  <c:v>8</c:v>
                </c:pt>
                <c:pt idx="19" formatCode="0">
                  <c:v>14</c:v>
                </c:pt>
                <c:pt idx="20" formatCode="0">
                  <c:v>8</c:v>
                </c:pt>
                <c:pt idx="29" formatCode="0">
                  <c:v>22</c:v>
                </c:pt>
                <c:pt idx="34" formatCode="0">
                  <c:v>11</c:v>
                </c:pt>
                <c:pt idx="35" formatCode="0">
                  <c:v>9</c:v>
                </c:pt>
                <c:pt idx="43" formatCode="0">
                  <c:v>7</c:v>
                </c:pt>
                <c:pt idx="60" formatCode="0">
                  <c:v>2</c:v>
                </c:pt>
                <c:pt idx="63" formatCode="0">
                  <c:v>15</c:v>
                </c:pt>
                <c:pt idx="68" formatCode="0">
                  <c:v>14</c:v>
                </c:pt>
                <c:pt idx="70" formatCode="0">
                  <c:v>16</c:v>
                </c:pt>
                <c:pt idx="71" formatCode="0">
                  <c:v>11</c:v>
                </c:pt>
                <c:pt idx="72" formatCode="0">
                  <c:v>18</c:v>
                </c:pt>
                <c:pt idx="74" formatCode="0">
                  <c:v>20</c:v>
                </c:pt>
                <c:pt idx="76" formatCode="0">
                  <c:v>13</c:v>
                </c:pt>
                <c:pt idx="81" formatCode="0">
                  <c:v>11</c:v>
                </c:pt>
                <c:pt idx="84" formatCode="0">
                  <c:v>3</c:v>
                </c:pt>
                <c:pt idx="85" formatCode="0">
                  <c:v>12</c:v>
                </c:pt>
                <c:pt idx="86" formatCode="0">
                  <c:v>9</c:v>
                </c:pt>
                <c:pt idx="87" formatCode="0">
                  <c:v>13</c:v>
                </c:pt>
                <c:pt idx="93" formatCode="0">
                  <c:v>2</c:v>
                </c:pt>
                <c:pt idx="95" formatCode="0">
                  <c:v>20</c:v>
                </c:pt>
                <c:pt idx="98" formatCode="0">
                  <c:v>22</c:v>
                </c:pt>
                <c:pt idx="111" formatCode="0">
                  <c:v>9</c:v>
                </c:pt>
                <c:pt idx="112" formatCode="0">
                  <c:v>5</c:v>
                </c:pt>
                <c:pt idx="113" formatCode="0">
                  <c:v>5</c:v>
                </c:pt>
                <c:pt idx="114" formatCode="0">
                  <c:v>5</c:v>
                </c:pt>
                <c:pt idx="115" formatCode="0">
                  <c:v>14</c:v>
                </c:pt>
                <c:pt idx="119" formatCode="0">
                  <c:v>16</c:v>
                </c:pt>
                <c:pt idx="124" formatCode="0">
                  <c:v>8</c:v>
                </c:pt>
                <c:pt idx="125" formatCode="0">
                  <c:v>16</c:v>
                </c:pt>
                <c:pt idx="126" formatCode="0">
                  <c:v>4</c:v>
                </c:pt>
                <c:pt idx="132" formatCode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61-4BFF-855F-676C097A4F77}"/>
            </c:ext>
          </c:extLst>
        </c:ser>
        <c:ser>
          <c:idx val="9"/>
          <c:order val="9"/>
          <c:tx>
            <c:strRef>
              <c:f>results!$L$4</c:f>
              <c:strCache>
                <c:ptCount val="1"/>
                <c:pt idx="0">
                  <c:v>40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results!$L$5:$L$146</c:f>
              <c:numCache>
                <c:formatCode>General</c:formatCode>
                <c:ptCount val="142"/>
                <c:pt idx="1">
                  <c:v>0</c:v>
                </c:pt>
                <c:pt idx="3" formatCode="0">
                  <c:v>28</c:v>
                </c:pt>
                <c:pt idx="6" formatCode="0">
                  <c:v>31</c:v>
                </c:pt>
                <c:pt idx="7" formatCode="0">
                  <c:v>37</c:v>
                </c:pt>
                <c:pt idx="11" formatCode="0">
                  <c:v>23</c:v>
                </c:pt>
                <c:pt idx="12" formatCode="0">
                  <c:v>41</c:v>
                </c:pt>
                <c:pt idx="13" formatCode="0">
                  <c:v>40</c:v>
                </c:pt>
                <c:pt idx="17">
                  <c:v>41</c:v>
                </c:pt>
                <c:pt idx="18" formatCode="0">
                  <c:v>31</c:v>
                </c:pt>
                <c:pt idx="19" formatCode="0">
                  <c:v>28</c:v>
                </c:pt>
                <c:pt idx="20" formatCode="0">
                  <c:v>35</c:v>
                </c:pt>
                <c:pt idx="29" formatCode="0">
                  <c:v>32</c:v>
                </c:pt>
                <c:pt idx="34" formatCode="0">
                  <c:v>26</c:v>
                </c:pt>
                <c:pt idx="35" formatCode="0">
                  <c:v>20</c:v>
                </c:pt>
                <c:pt idx="43" formatCode="0">
                  <c:v>26</c:v>
                </c:pt>
                <c:pt idx="60" formatCode="0">
                  <c:v>24</c:v>
                </c:pt>
                <c:pt idx="63" formatCode="0">
                  <c:v>31</c:v>
                </c:pt>
                <c:pt idx="68" formatCode="0">
                  <c:v>25</c:v>
                </c:pt>
                <c:pt idx="70" formatCode="0">
                  <c:v>32</c:v>
                </c:pt>
                <c:pt idx="71" formatCode="0">
                  <c:v>30</c:v>
                </c:pt>
                <c:pt idx="72" formatCode="0">
                  <c:v>32</c:v>
                </c:pt>
                <c:pt idx="74" formatCode="0">
                  <c:v>29</c:v>
                </c:pt>
                <c:pt idx="76" formatCode="0">
                  <c:v>24</c:v>
                </c:pt>
                <c:pt idx="81" formatCode="0">
                  <c:v>31</c:v>
                </c:pt>
                <c:pt idx="84" formatCode="0">
                  <c:v>19</c:v>
                </c:pt>
                <c:pt idx="85" formatCode="0">
                  <c:v>27</c:v>
                </c:pt>
                <c:pt idx="86" formatCode="0">
                  <c:v>29</c:v>
                </c:pt>
                <c:pt idx="87" formatCode="0">
                  <c:v>29</c:v>
                </c:pt>
                <c:pt idx="93" formatCode="0">
                  <c:v>16</c:v>
                </c:pt>
                <c:pt idx="95" formatCode="0">
                  <c:v>38</c:v>
                </c:pt>
                <c:pt idx="98" formatCode="0">
                  <c:v>36</c:v>
                </c:pt>
                <c:pt idx="111" formatCode="0">
                  <c:v>32</c:v>
                </c:pt>
                <c:pt idx="112" formatCode="0">
                  <c:v>20</c:v>
                </c:pt>
                <c:pt idx="113" formatCode="0">
                  <c:v>28</c:v>
                </c:pt>
                <c:pt idx="114" formatCode="0">
                  <c:v>22</c:v>
                </c:pt>
                <c:pt idx="115" formatCode="0">
                  <c:v>31</c:v>
                </c:pt>
                <c:pt idx="119" formatCode="0">
                  <c:v>26</c:v>
                </c:pt>
                <c:pt idx="124" formatCode="0">
                  <c:v>42</c:v>
                </c:pt>
                <c:pt idx="125" formatCode="0">
                  <c:v>34</c:v>
                </c:pt>
                <c:pt idx="126" formatCode="0">
                  <c:v>29</c:v>
                </c:pt>
                <c:pt idx="132" formatCode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61-4BFF-855F-676C097A4F77}"/>
            </c:ext>
          </c:extLst>
        </c:ser>
        <c:ser>
          <c:idx val="10"/>
          <c:order val="10"/>
          <c:tx>
            <c:strRef>
              <c:f>results!$M$4</c:f>
              <c:strCache>
                <c:ptCount val="1"/>
                <c:pt idx="0">
                  <c:v>R6: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results!$M$5:$M$146</c:f>
              <c:numCache>
                <c:formatCode>General</c:formatCode>
                <c:ptCount val="142"/>
                <c:pt idx="0">
                  <c:v>6</c:v>
                </c:pt>
                <c:pt idx="1">
                  <c:v>0</c:v>
                </c:pt>
                <c:pt idx="3" formatCode="0">
                  <c:v>17</c:v>
                </c:pt>
                <c:pt idx="6" formatCode="0">
                  <c:v>19</c:v>
                </c:pt>
                <c:pt idx="7" formatCode="0">
                  <c:v>19</c:v>
                </c:pt>
                <c:pt idx="8">
                  <c:v>13</c:v>
                </c:pt>
                <c:pt idx="12" formatCode="0">
                  <c:v>20</c:v>
                </c:pt>
                <c:pt idx="13" formatCode="0">
                  <c:v>25</c:v>
                </c:pt>
                <c:pt idx="14">
                  <c:v>20</c:v>
                </c:pt>
                <c:pt idx="18" formatCode="0">
                  <c:v>7</c:v>
                </c:pt>
                <c:pt idx="28" formatCode="0">
                  <c:v>21</c:v>
                </c:pt>
                <c:pt idx="30" formatCode="0">
                  <c:v>13</c:v>
                </c:pt>
                <c:pt idx="31" formatCode="0">
                  <c:v>25</c:v>
                </c:pt>
                <c:pt idx="33" formatCode="0">
                  <c:v>15</c:v>
                </c:pt>
                <c:pt idx="34" formatCode="0">
                  <c:v>13</c:v>
                </c:pt>
                <c:pt idx="35" formatCode="0">
                  <c:v>9</c:v>
                </c:pt>
                <c:pt idx="37" formatCode="0">
                  <c:v>6</c:v>
                </c:pt>
                <c:pt idx="42" formatCode="0">
                  <c:v>22</c:v>
                </c:pt>
                <c:pt idx="43" formatCode="0">
                  <c:v>11</c:v>
                </c:pt>
                <c:pt idx="46" formatCode="0">
                  <c:v>22</c:v>
                </c:pt>
                <c:pt idx="47" formatCode="0">
                  <c:v>17</c:v>
                </c:pt>
                <c:pt idx="51" formatCode="0">
                  <c:v>10</c:v>
                </c:pt>
                <c:pt idx="59" formatCode="0">
                  <c:v>17</c:v>
                </c:pt>
                <c:pt idx="60" formatCode="0">
                  <c:v>1</c:v>
                </c:pt>
                <c:pt idx="65" formatCode="0">
                  <c:v>17</c:v>
                </c:pt>
                <c:pt idx="66" formatCode="0">
                  <c:v>27</c:v>
                </c:pt>
                <c:pt idx="68" formatCode="0">
                  <c:v>19</c:v>
                </c:pt>
                <c:pt idx="70" formatCode="0">
                  <c:v>12</c:v>
                </c:pt>
                <c:pt idx="74" formatCode="0">
                  <c:v>33</c:v>
                </c:pt>
                <c:pt idx="84" formatCode="0">
                  <c:v>10</c:v>
                </c:pt>
                <c:pt idx="85" formatCode="0">
                  <c:v>16</c:v>
                </c:pt>
                <c:pt idx="88" formatCode="0">
                  <c:v>27</c:v>
                </c:pt>
                <c:pt idx="89" formatCode="0">
                  <c:v>25</c:v>
                </c:pt>
                <c:pt idx="91" formatCode="0">
                  <c:v>21</c:v>
                </c:pt>
                <c:pt idx="92" formatCode="0">
                  <c:v>12</c:v>
                </c:pt>
                <c:pt idx="94" formatCode="0">
                  <c:v>11</c:v>
                </c:pt>
                <c:pt idx="95" formatCode="0">
                  <c:v>21</c:v>
                </c:pt>
                <c:pt idx="98" formatCode="0">
                  <c:v>24</c:v>
                </c:pt>
                <c:pt idx="104" formatCode="0">
                  <c:v>19</c:v>
                </c:pt>
                <c:pt idx="108" formatCode="0">
                  <c:v>22</c:v>
                </c:pt>
                <c:pt idx="111" formatCode="0">
                  <c:v>11</c:v>
                </c:pt>
                <c:pt idx="112" formatCode="0">
                  <c:v>10</c:v>
                </c:pt>
                <c:pt idx="113" formatCode="0">
                  <c:v>8</c:v>
                </c:pt>
                <c:pt idx="118" formatCode="0">
                  <c:v>18</c:v>
                </c:pt>
                <c:pt idx="119" formatCode="0">
                  <c:v>21</c:v>
                </c:pt>
                <c:pt idx="126" formatCode="0">
                  <c:v>9</c:v>
                </c:pt>
                <c:pt idx="128" formatCode="0">
                  <c:v>12</c:v>
                </c:pt>
                <c:pt idx="132" formatCode="0">
                  <c:v>26</c:v>
                </c:pt>
                <c:pt idx="133" formatCode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1-4BFF-855F-676C097A4F77}"/>
            </c:ext>
          </c:extLst>
        </c:ser>
        <c:ser>
          <c:idx val="11"/>
          <c:order val="11"/>
          <c:tx>
            <c:strRef>
              <c:f>results!$N$4</c:f>
              <c:strCache>
                <c:ptCount val="1"/>
                <c:pt idx="0">
                  <c:v>47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results!$N$5:$N$146</c:f>
              <c:numCache>
                <c:formatCode>General</c:formatCode>
                <c:ptCount val="142"/>
                <c:pt idx="1">
                  <c:v>0</c:v>
                </c:pt>
                <c:pt idx="3" formatCode="0">
                  <c:v>31</c:v>
                </c:pt>
                <c:pt idx="6" formatCode="0">
                  <c:v>35</c:v>
                </c:pt>
                <c:pt idx="7" formatCode="0">
                  <c:v>37</c:v>
                </c:pt>
                <c:pt idx="8">
                  <c:v>39</c:v>
                </c:pt>
                <c:pt idx="12" formatCode="0">
                  <c:v>38</c:v>
                </c:pt>
                <c:pt idx="13" formatCode="0">
                  <c:v>35</c:v>
                </c:pt>
                <c:pt idx="14">
                  <c:v>30</c:v>
                </c:pt>
                <c:pt idx="18" formatCode="0">
                  <c:v>31</c:v>
                </c:pt>
                <c:pt idx="28" formatCode="0">
                  <c:v>34</c:v>
                </c:pt>
                <c:pt idx="30" formatCode="0">
                  <c:v>35</c:v>
                </c:pt>
                <c:pt idx="31" formatCode="0">
                  <c:v>38</c:v>
                </c:pt>
                <c:pt idx="33" formatCode="0">
                  <c:v>30</c:v>
                </c:pt>
                <c:pt idx="34" formatCode="0">
                  <c:v>32</c:v>
                </c:pt>
                <c:pt idx="35" formatCode="0">
                  <c:v>20</c:v>
                </c:pt>
                <c:pt idx="37" formatCode="0">
                  <c:v>41</c:v>
                </c:pt>
                <c:pt idx="42" formatCode="0">
                  <c:v>33</c:v>
                </c:pt>
                <c:pt idx="43" formatCode="0">
                  <c:v>31</c:v>
                </c:pt>
                <c:pt idx="46" formatCode="0">
                  <c:v>33</c:v>
                </c:pt>
                <c:pt idx="47" formatCode="0">
                  <c:v>30</c:v>
                </c:pt>
                <c:pt idx="51" formatCode="0">
                  <c:v>30</c:v>
                </c:pt>
                <c:pt idx="59" formatCode="0">
                  <c:v>34</c:v>
                </c:pt>
                <c:pt idx="60" formatCode="0">
                  <c:v>23</c:v>
                </c:pt>
                <c:pt idx="65" formatCode="0">
                  <c:v>27</c:v>
                </c:pt>
                <c:pt idx="66" formatCode="0">
                  <c:v>31</c:v>
                </c:pt>
                <c:pt idx="68" formatCode="0">
                  <c:v>32</c:v>
                </c:pt>
                <c:pt idx="70" formatCode="0">
                  <c:v>30</c:v>
                </c:pt>
                <c:pt idx="74" formatCode="0">
                  <c:v>43</c:v>
                </c:pt>
                <c:pt idx="84" formatCode="0">
                  <c:v>33</c:v>
                </c:pt>
                <c:pt idx="85" formatCode="0">
                  <c:v>32</c:v>
                </c:pt>
                <c:pt idx="88" formatCode="0">
                  <c:v>32</c:v>
                </c:pt>
                <c:pt idx="89" formatCode="0">
                  <c:v>31</c:v>
                </c:pt>
                <c:pt idx="91" formatCode="0">
                  <c:v>33</c:v>
                </c:pt>
                <c:pt idx="92" formatCode="0">
                  <c:v>32</c:v>
                </c:pt>
                <c:pt idx="94" formatCode="0">
                  <c:v>38</c:v>
                </c:pt>
                <c:pt idx="95" formatCode="0">
                  <c:v>38</c:v>
                </c:pt>
                <c:pt idx="98" formatCode="0">
                  <c:v>36</c:v>
                </c:pt>
                <c:pt idx="104" formatCode="0">
                  <c:v>44</c:v>
                </c:pt>
                <c:pt idx="108" formatCode="0">
                  <c:v>37</c:v>
                </c:pt>
                <c:pt idx="111" formatCode="0">
                  <c:v>37</c:v>
                </c:pt>
                <c:pt idx="112" formatCode="0">
                  <c:v>34</c:v>
                </c:pt>
                <c:pt idx="113" formatCode="0">
                  <c:v>40</c:v>
                </c:pt>
                <c:pt idx="118" formatCode="0">
                  <c:v>21</c:v>
                </c:pt>
                <c:pt idx="119" formatCode="0">
                  <c:v>37</c:v>
                </c:pt>
                <c:pt idx="126" formatCode="0">
                  <c:v>32</c:v>
                </c:pt>
                <c:pt idx="128" formatCode="0">
                  <c:v>35</c:v>
                </c:pt>
                <c:pt idx="132" formatCode="0">
                  <c:v>40</c:v>
                </c:pt>
                <c:pt idx="133" formatCode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961-4BFF-855F-676C097A4F77}"/>
            </c:ext>
          </c:extLst>
        </c:ser>
        <c:ser>
          <c:idx val="12"/>
          <c:order val="12"/>
          <c:tx>
            <c:strRef>
              <c:f>results!$O$4</c:f>
              <c:strCache>
                <c:ptCount val="1"/>
                <c:pt idx="0">
                  <c:v>R7: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results!$O$5:$O$146</c:f>
              <c:numCache>
                <c:formatCode>General</c:formatCode>
                <c:ptCount val="142"/>
                <c:pt idx="0">
                  <c:v>7</c:v>
                </c:pt>
                <c:pt idx="1">
                  <c:v>0</c:v>
                </c:pt>
                <c:pt idx="3" formatCode="0">
                  <c:v>19</c:v>
                </c:pt>
                <c:pt idx="4" formatCode="0">
                  <c:v>10</c:v>
                </c:pt>
                <c:pt idx="5">
                  <c:v>24</c:v>
                </c:pt>
                <c:pt idx="6" formatCode="0">
                  <c:v>16</c:v>
                </c:pt>
                <c:pt idx="7" formatCode="0">
                  <c:v>21</c:v>
                </c:pt>
                <c:pt idx="9" formatCode="0">
                  <c:v>16</c:v>
                </c:pt>
                <c:pt idx="10" formatCode="0">
                  <c:v>23</c:v>
                </c:pt>
                <c:pt idx="12" formatCode="0">
                  <c:v>21</c:v>
                </c:pt>
                <c:pt idx="13" formatCode="0">
                  <c:v>22</c:v>
                </c:pt>
                <c:pt idx="15" formatCode="0">
                  <c:v>17</c:v>
                </c:pt>
                <c:pt idx="16" formatCode="0">
                  <c:v>7</c:v>
                </c:pt>
                <c:pt idx="17">
                  <c:v>12</c:v>
                </c:pt>
                <c:pt idx="18" formatCode="0">
                  <c:v>13</c:v>
                </c:pt>
                <c:pt idx="24" formatCode="0">
                  <c:v>5</c:v>
                </c:pt>
                <c:pt idx="25" formatCode="0">
                  <c:v>21</c:v>
                </c:pt>
                <c:pt idx="26">
                  <c:v>10</c:v>
                </c:pt>
                <c:pt idx="32" formatCode="0">
                  <c:v>15</c:v>
                </c:pt>
                <c:pt idx="33" formatCode="0">
                  <c:v>20</c:v>
                </c:pt>
                <c:pt idx="34" formatCode="0">
                  <c:v>19</c:v>
                </c:pt>
                <c:pt idx="37" formatCode="0">
                  <c:v>2</c:v>
                </c:pt>
                <c:pt idx="38" formatCode="0">
                  <c:v>19</c:v>
                </c:pt>
                <c:pt idx="42" formatCode="0">
                  <c:v>20</c:v>
                </c:pt>
                <c:pt idx="44" formatCode="0">
                  <c:v>15</c:v>
                </c:pt>
                <c:pt idx="48" formatCode="0">
                  <c:v>17</c:v>
                </c:pt>
                <c:pt idx="49" formatCode="0">
                  <c:v>10</c:v>
                </c:pt>
                <c:pt idx="50" formatCode="0">
                  <c:v>12</c:v>
                </c:pt>
                <c:pt idx="51" formatCode="0">
                  <c:v>16</c:v>
                </c:pt>
                <c:pt idx="56" formatCode="0">
                  <c:v>16</c:v>
                </c:pt>
                <c:pt idx="59" formatCode="0">
                  <c:v>14</c:v>
                </c:pt>
                <c:pt idx="60" formatCode="0">
                  <c:v>4</c:v>
                </c:pt>
                <c:pt idx="65" formatCode="0">
                  <c:v>18</c:v>
                </c:pt>
                <c:pt idx="69" formatCode="0">
                  <c:v>23</c:v>
                </c:pt>
                <c:pt idx="70" formatCode="0">
                  <c:v>19</c:v>
                </c:pt>
                <c:pt idx="74" formatCode="0">
                  <c:v>27</c:v>
                </c:pt>
                <c:pt idx="82" formatCode="0">
                  <c:v>19</c:v>
                </c:pt>
                <c:pt idx="83" formatCode="0">
                  <c:v>22</c:v>
                </c:pt>
                <c:pt idx="84" formatCode="0">
                  <c:v>4</c:v>
                </c:pt>
                <c:pt idx="85" formatCode="0">
                  <c:v>15</c:v>
                </c:pt>
                <c:pt idx="89" formatCode="0">
                  <c:v>31</c:v>
                </c:pt>
                <c:pt idx="91" formatCode="0">
                  <c:v>23</c:v>
                </c:pt>
                <c:pt idx="95" formatCode="0">
                  <c:v>20</c:v>
                </c:pt>
                <c:pt idx="98" formatCode="0">
                  <c:v>25</c:v>
                </c:pt>
                <c:pt idx="99" formatCode="0">
                  <c:v>17</c:v>
                </c:pt>
                <c:pt idx="102" formatCode="0">
                  <c:v>21</c:v>
                </c:pt>
                <c:pt idx="103" formatCode="0">
                  <c:v>11</c:v>
                </c:pt>
                <c:pt idx="111" formatCode="0">
                  <c:v>13</c:v>
                </c:pt>
                <c:pt idx="112" formatCode="0">
                  <c:v>15</c:v>
                </c:pt>
                <c:pt idx="113" formatCode="0">
                  <c:v>5</c:v>
                </c:pt>
                <c:pt idx="119" formatCode="0">
                  <c:v>21</c:v>
                </c:pt>
                <c:pt idx="120" formatCode="0">
                  <c:v>12</c:v>
                </c:pt>
                <c:pt idx="122" formatCode="0">
                  <c:v>13</c:v>
                </c:pt>
                <c:pt idx="126" formatCode="0">
                  <c:v>10</c:v>
                </c:pt>
                <c:pt idx="129" formatCode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61-4BFF-855F-676C097A4F77}"/>
            </c:ext>
          </c:extLst>
        </c:ser>
        <c:ser>
          <c:idx val="13"/>
          <c:order val="13"/>
          <c:tx>
            <c:strRef>
              <c:f>results!$P$4</c:f>
              <c:strCache>
                <c:ptCount val="1"/>
                <c:pt idx="0">
                  <c:v>53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results!$P$5:$P$146</c:f>
              <c:numCache>
                <c:formatCode>General</c:formatCode>
                <c:ptCount val="142"/>
                <c:pt idx="1">
                  <c:v>0</c:v>
                </c:pt>
                <c:pt idx="3" formatCode="0">
                  <c:v>33</c:v>
                </c:pt>
                <c:pt idx="4" formatCode="0">
                  <c:v>30</c:v>
                </c:pt>
                <c:pt idx="5">
                  <c:v>33</c:v>
                </c:pt>
                <c:pt idx="6" formatCode="0">
                  <c:v>32</c:v>
                </c:pt>
                <c:pt idx="7" formatCode="0">
                  <c:v>40</c:v>
                </c:pt>
                <c:pt idx="9" formatCode="0">
                  <c:v>32</c:v>
                </c:pt>
                <c:pt idx="10" formatCode="0">
                  <c:v>34</c:v>
                </c:pt>
                <c:pt idx="12" formatCode="0">
                  <c:v>38</c:v>
                </c:pt>
                <c:pt idx="13" formatCode="0">
                  <c:v>32</c:v>
                </c:pt>
                <c:pt idx="15" formatCode="0">
                  <c:v>35</c:v>
                </c:pt>
                <c:pt idx="16" formatCode="0">
                  <c:v>33</c:v>
                </c:pt>
                <c:pt idx="17">
                  <c:v>25</c:v>
                </c:pt>
                <c:pt idx="18" formatCode="0">
                  <c:v>33</c:v>
                </c:pt>
                <c:pt idx="24" formatCode="0">
                  <c:v>36</c:v>
                </c:pt>
                <c:pt idx="25" formatCode="0">
                  <c:v>33</c:v>
                </c:pt>
                <c:pt idx="26">
                  <c:v>23</c:v>
                </c:pt>
                <c:pt idx="32" formatCode="0">
                  <c:v>27</c:v>
                </c:pt>
                <c:pt idx="33" formatCode="0">
                  <c:v>33</c:v>
                </c:pt>
                <c:pt idx="34" formatCode="0">
                  <c:v>42</c:v>
                </c:pt>
                <c:pt idx="37" formatCode="0">
                  <c:v>42</c:v>
                </c:pt>
                <c:pt idx="38" formatCode="0">
                  <c:v>34</c:v>
                </c:pt>
                <c:pt idx="42" formatCode="0">
                  <c:v>32</c:v>
                </c:pt>
                <c:pt idx="44" formatCode="0">
                  <c:v>31</c:v>
                </c:pt>
                <c:pt idx="48" formatCode="0">
                  <c:v>30</c:v>
                </c:pt>
                <c:pt idx="49" formatCode="0">
                  <c:v>19</c:v>
                </c:pt>
                <c:pt idx="50" formatCode="0">
                  <c:v>33</c:v>
                </c:pt>
                <c:pt idx="51" formatCode="0">
                  <c:v>35</c:v>
                </c:pt>
                <c:pt idx="56" formatCode="0">
                  <c:v>38</c:v>
                </c:pt>
                <c:pt idx="59" formatCode="0">
                  <c:v>33</c:v>
                </c:pt>
                <c:pt idx="60" formatCode="0">
                  <c:v>36</c:v>
                </c:pt>
                <c:pt idx="65" formatCode="0">
                  <c:v>25</c:v>
                </c:pt>
                <c:pt idx="69" formatCode="0">
                  <c:v>31</c:v>
                </c:pt>
                <c:pt idx="70" formatCode="0">
                  <c:v>35</c:v>
                </c:pt>
                <c:pt idx="74" formatCode="0">
                  <c:v>35</c:v>
                </c:pt>
                <c:pt idx="82" formatCode="0">
                  <c:v>39</c:v>
                </c:pt>
                <c:pt idx="83" formatCode="0">
                  <c:v>34</c:v>
                </c:pt>
                <c:pt idx="84" formatCode="0">
                  <c:v>26</c:v>
                </c:pt>
                <c:pt idx="85" formatCode="0">
                  <c:v>31</c:v>
                </c:pt>
                <c:pt idx="89" formatCode="0">
                  <c:v>37</c:v>
                </c:pt>
                <c:pt idx="91" formatCode="0">
                  <c:v>37</c:v>
                </c:pt>
                <c:pt idx="95" formatCode="0">
                  <c:v>37</c:v>
                </c:pt>
                <c:pt idx="98" formatCode="0">
                  <c:v>38</c:v>
                </c:pt>
                <c:pt idx="99" formatCode="0">
                  <c:v>34</c:v>
                </c:pt>
                <c:pt idx="102" formatCode="0">
                  <c:v>36</c:v>
                </c:pt>
                <c:pt idx="103" formatCode="0">
                  <c:v>27</c:v>
                </c:pt>
                <c:pt idx="111" formatCode="0">
                  <c:v>41</c:v>
                </c:pt>
                <c:pt idx="112" formatCode="0">
                  <c:v>40</c:v>
                </c:pt>
                <c:pt idx="113" formatCode="0">
                  <c:v>36</c:v>
                </c:pt>
                <c:pt idx="119" formatCode="0">
                  <c:v>34</c:v>
                </c:pt>
                <c:pt idx="120" formatCode="0">
                  <c:v>27</c:v>
                </c:pt>
                <c:pt idx="122" formatCode="0">
                  <c:v>24</c:v>
                </c:pt>
                <c:pt idx="126" formatCode="0">
                  <c:v>39</c:v>
                </c:pt>
                <c:pt idx="129" formatCode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961-4BFF-855F-676C097A4F77}"/>
            </c:ext>
          </c:extLst>
        </c:ser>
        <c:ser>
          <c:idx val="14"/>
          <c:order val="14"/>
          <c:tx>
            <c:strRef>
              <c:f>results!$Q$4</c:f>
              <c:strCache>
                <c:ptCount val="1"/>
                <c:pt idx="0">
                  <c:v>R8: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results!$Q$5:$Q$146</c:f>
              <c:numCache>
                <c:formatCode>General</c:formatCode>
                <c:ptCount val="142"/>
                <c:pt idx="0">
                  <c:v>8</c:v>
                </c:pt>
                <c:pt idx="1">
                  <c:v>0</c:v>
                </c:pt>
                <c:pt idx="4" formatCode="0">
                  <c:v>8</c:v>
                </c:pt>
                <c:pt idx="7" formatCode="0">
                  <c:v>16</c:v>
                </c:pt>
                <c:pt idx="12" formatCode="0">
                  <c:v>28</c:v>
                </c:pt>
                <c:pt idx="18" formatCode="0">
                  <c:v>9</c:v>
                </c:pt>
                <c:pt idx="22" formatCode="0">
                  <c:v>28</c:v>
                </c:pt>
                <c:pt idx="26">
                  <c:v>13</c:v>
                </c:pt>
                <c:pt idx="34" formatCode="0">
                  <c:v>13</c:v>
                </c:pt>
                <c:pt idx="35" formatCode="0">
                  <c:v>10</c:v>
                </c:pt>
                <c:pt idx="42" formatCode="0">
                  <c:v>22</c:v>
                </c:pt>
                <c:pt idx="47" formatCode="0">
                  <c:v>24</c:v>
                </c:pt>
                <c:pt idx="59" formatCode="0">
                  <c:v>15</c:v>
                </c:pt>
                <c:pt idx="60" formatCode="0">
                  <c:v>3</c:v>
                </c:pt>
                <c:pt idx="62" formatCode="0">
                  <c:v>3</c:v>
                </c:pt>
                <c:pt idx="65" formatCode="0">
                  <c:v>20</c:v>
                </c:pt>
                <c:pt idx="66" formatCode="0">
                  <c:v>31</c:v>
                </c:pt>
                <c:pt idx="70" formatCode="0">
                  <c:v>19</c:v>
                </c:pt>
                <c:pt idx="80" formatCode="0">
                  <c:v>4</c:v>
                </c:pt>
                <c:pt idx="84" formatCode="0">
                  <c:v>8</c:v>
                </c:pt>
                <c:pt idx="85" formatCode="0">
                  <c:v>20</c:v>
                </c:pt>
                <c:pt idx="91" formatCode="0">
                  <c:v>13</c:v>
                </c:pt>
                <c:pt idx="95" formatCode="0">
                  <c:v>20</c:v>
                </c:pt>
                <c:pt idx="98" formatCode="0">
                  <c:v>20</c:v>
                </c:pt>
                <c:pt idx="100" formatCode="0">
                  <c:v>5</c:v>
                </c:pt>
                <c:pt idx="101" formatCode="0">
                  <c:v>21</c:v>
                </c:pt>
                <c:pt idx="102" formatCode="0">
                  <c:v>24</c:v>
                </c:pt>
                <c:pt idx="103" formatCode="0">
                  <c:v>4</c:v>
                </c:pt>
                <c:pt idx="104" formatCode="0">
                  <c:v>19</c:v>
                </c:pt>
                <c:pt idx="105" formatCode="0">
                  <c:v>15</c:v>
                </c:pt>
                <c:pt idx="111" formatCode="0">
                  <c:v>11</c:v>
                </c:pt>
                <c:pt idx="113" formatCode="0">
                  <c:v>7</c:v>
                </c:pt>
                <c:pt idx="125" formatCode="0">
                  <c:v>17</c:v>
                </c:pt>
                <c:pt idx="127" formatCode="0">
                  <c:v>24</c:v>
                </c:pt>
                <c:pt idx="132" formatCode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961-4BFF-855F-676C097A4F77}"/>
            </c:ext>
          </c:extLst>
        </c:ser>
        <c:ser>
          <c:idx val="15"/>
          <c:order val="15"/>
          <c:tx>
            <c:strRef>
              <c:f>results!$R$4</c:f>
              <c:strCache>
                <c:ptCount val="1"/>
                <c:pt idx="0">
                  <c:v>33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results!$R$5:$R$146</c:f>
              <c:numCache>
                <c:formatCode>General</c:formatCode>
                <c:ptCount val="142"/>
                <c:pt idx="1">
                  <c:v>0</c:v>
                </c:pt>
                <c:pt idx="4" formatCode="0">
                  <c:v>30</c:v>
                </c:pt>
                <c:pt idx="7" formatCode="0">
                  <c:v>34</c:v>
                </c:pt>
                <c:pt idx="12" formatCode="0">
                  <c:v>44</c:v>
                </c:pt>
                <c:pt idx="18" formatCode="0">
                  <c:v>31</c:v>
                </c:pt>
                <c:pt idx="22" formatCode="0">
                  <c:v>40</c:v>
                </c:pt>
                <c:pt idx="26">
                  <c:v>27</c:v>
                </c:pt>
                <c:pt idx="34" formatCode="0">
                  <c:v>33</c:v>
                </c:pt>
                <c:pt idx="35" formatCode="0">
                  <c:v>20</c:v>
                </c:pt>
                <c:pt idx="42" formatCode="0">
                  <c:v>36</c:v>
                </c:pt>
                <c:pt idx="47" formatCode="0">
                  <c:v>35</c:v>
                </c:pt>
                <c:pt idx="59" formatCode="0">
                  <c:v>36</c:v>
                </c:pt>
                <c:pt idx="60" formatCode="0">
                  <c:v>27</c:v>
                </c:pt>
                <c:pt idx="62" formatCode="0">
                  <c:v>41</c:v>
                </c:pt>
                <c:pt idx="65" formatCode="0">
                  <c:v>29</c:v>
                </c:pt>
                <c:pt idx="66" formatCode="0">
                  <c:v>36</c:v>
                </c:pt>
                <c:pt idx="70" formatCode="0">
                  <c:v>36</c:v>
                </c:pt>
                <c:pt idx="80" formatCode="0">
                  <c:v>49</c:v>
                </c:pt>
                <c:pt idx="84" formatCode="0">
                  <c:v>34</c:v>
                </c:pt>
                <c:pt idx="85" formatCode="0">
                  <c:v>37</c:v>
                </c:pt>
                <c:pt idx="91" formatCode="0">
                  <c:v>21</c:v>
                </c:pt>
                <c:pt idx="95" formatCode="0">
                  <c:v>37</c:v>
                </c:pt>
                <c:pt idx="98" formatCode="0">
                  <c:v>32</c:v>
                </c:pt>
                <c:pt idx="100" formatCode="0">
                  <c:v>23</c:v>
                </c:pt>
                <c:pt idx="101" formatCode="0">
                  <c:v>37</c:v>
                </c:pt>
                <c:pt idx="102" formatCode="0">
                  <c:v>40</c:v>
                </c:pt>
                <c:pt idx="103" formatCode="0">
                  <c:v>30</c:v>
                </c:pt>
                <c:pt idx="104" formatCode="0">
                  <c:v>39</c:v>
                </c:pt>
                <c:pt idx="105" formatCode="0">
                  <c:v>30</c:v>
                </c:pt>
                <c:pt idx="111" formatCode="0">
                  <c:v>31</c:v>
                </c:pt>
                <c:pt idx="113" formatCode="0">
                  <c:v>36</c:v>
                </c:pt>
                <c:pt idx="125" formatCode="0">
                  <c:v>35</c:v>
                </c:pt>
                <c:pt idx="127" formatCode="0">
                  <c:v>31</c:v>
                </c:pt>
                <c:pt idx="132" formatCode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961-4BFF-855F-676C097A4F77}"/>
            </c:ext>
          </c:extLst>
        </c:ser>
        <c:ser>
          <c:idx val="16"/>
          <c:order val="16"/>
          <c:tx>
            <c:strRef>
              <c:f>results!$S$4</c:f>
              <c:strCache>
                <c:ptCount val="1"/>
                <c:pt idx="0">
                  <c:v>R9: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results!$S$5:$S$146</c:f>
              <c:numCache>
                <c:formatCode>General</c:formatCode>
                <c:ptCount val="142"/>
                <c:pt idx="0">
                  <c:v>9</c:v>
                </c:pt>
                <c:pt idx="1">
                  <c:v>0</c:v>
                </c:pt>
                <c:pt idx="23" formatCode="0">
                  <c:v>10</c:v>
                </c:pt>
                <c:pt idx="34" formatCode="0">
                  <c:v>16</c:v>
                </c:pt>
                <c:pt idx="42" formatCode="0">
                  <c:v>23</c:v>
                </c:pt>
                <c:pt idx="54" formatCode="0">
                  <c:v>15</c:v>
                </c:pt>
                <c:pt idx="55" formatCode="0">
                  <c:v>20</c:v>
                </c:pt>
                <c:pt idx="58" formatCode="0">
                  <c:v>14</c:v>
                </c:pt>
                <c:pt idx="60" formatCode="0">
                  <c:v>3</c:v>
                </c:pt>
                <c:pt idx="70" formatCode="0">
                  <c:v>26</c:v>
                </c:pt>
                <c:pt idx="77" formatCode="0">
                  <c:v>12</c:v>
                </c:pt>
                <c:pt idx="80" formatCode="0">
                  <c:v>14</c:v>
                </c:pt>
                <c:pt idx="84" formatCode="0">
                  <c:v>5</c:v>
                </c:pt>
                <c:pt idx="88" formatCode="0">
                  <c:v>23</c:v>
                </c:pt>
                <c:pt idx="111" formatCode="0">
                  <c:v>11</c:v>
                </c:pt>
                <c:pt idx="113" formatCode="0">
                  <c:v>9</c:v>
                </c:pt>
                <c:pt idx="116" formatCode="0">
                  <c:v>20</c:v>
                </c:pt>
                <c:pt idx="119" formatCode="0">
                  <c:v>15</c:v>
                </c:pt>
                <c:pt idx="123" formatCode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961-4BFF-855F-676C097A4F77}"/>
            </c:ext>
          </c:extLst>
        </c:ser>
        <c:ser>
          <c:idx val="17"/>
          <c:order val="17"/>
          <c:tx>
            <c:strRef>
              <c:f>results!$T$4</c:f>
              <c:strCache>
                <c:ptCount val="1"/>
                <c:pt idx="0">
                  <c:v>17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results!$T$5:$T$146</c:f>
              <c:numCache>
                <c:formatCode>General</c:formatCode>
                <c:ptCount val="142"/>
                <c:pt idx="1">
                  <c:v>0</c:v>
                </c:pt>
                <c:pt idx="23" formatCode="0">
                  <c:v>28</c:v>
                </c:pt>
                <c:pt idx="34" formatCode="0">
                  <c:v>34</c:v>
                </c:pt>
                <c:pt idx="42" formatCode="0">
                  <c:v>37</c:v>
                </c:pt>
                <c:pt idx="54" formatCode="0">
                  <c:v>47</c:v>
                </c:pt>
                <c:pt idx="55" formatCode="0">
                  <c:v>36</c:v>
                </c:pt>
                <c:pt idx="58" formatCode="0">
                  <c:v>19</c:v>
                </c:pt>
                <c:pt idx="60" formatCode="0">
                  <c:v>28</c:v>
                </c:pt>
                <c:pt idx="70" formatCode="0">
                  <c:v>42</c:v>
                </c:pt>
                <c:pt idx="77" formatCode="0">
                  <c:v>30</c:v>
                </c:pt>
                <c:pt idx="80" formatCode="0">
                  <c:v>51</c:v>
                </c:pt>
                <c:pt idx="84" formatCode="0">
                  <c:v>24</c:v>
                </c:pt>
                <c:pt idx="88" formatCode="0">
                  <c:v>29</c:v>
                </c:pt>
                <c:pt idx="111" formatCode="0">
                  <c:v>35</c:v>
                </c:pt>
                <c:pt idx="113" formatCode="0">
                  <c:v>39</c:v>
                </c:pt>
                <c:pt idx="116" formatCode="0">
                  <c:v>33</c:v>
                </c:pt>
                <c:pt idx="119" formatCode="0">
                  <c:v>28</c:v>
                </c:pt>
                <c:pt idx="123" formatCode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961-4BFF-855F-676C097A4F77}"/>
            </c:ext>
          </c:extLst>
        </c:ser>
        <c:ser>
          <c:idx val="18"/>
          <c:order val="18"/>
          <c:tx>
            <c:strRef>
              <c:f>results!$U$4</c:f>
              <c:strCache>
                <c:ptCount val="1"/>
                <c:pt idx="0">
                  <c:v>Final 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results!$U$5:$U$146</c:f>
              <c:numCache>
                <c:formatCode>General</c:formatCode>
                <c:ptCount val="142"/>
                <c:pt idx="0">
                  <c:v>10</c:v>
                </c:pt>
                <c:pt idx="1">
                  <c:v>0</c:v>
                </c:pt>
                <c:pt idx="3" formatCode="0">
                  <c:v>15</c:v>
                </c:pt>
                <c:pt idx="7" formatCode="0">
                  <c:v>14</c:v>
                </c:pt>
                <c:pt idx="8">
                  <c:v>9</c:v>
                </c:pt>
                <c:pt idx="12" formatCode="0">
                  <c:v>17</c:v>
                </c:pt>
                <c:pt idx="33" formatCode="0">
                  <c:v>11</c:v>
                </c:pt>
                <c:pt idx="34" formatCode="0">
                  <c:v>11</c:v>
                </c:pt>
                <c:pt idx="39" formatCode="0">
                  <c:v>23</c:v>
                </c:pt>
                <c:pt idx="40" formatCode="0">
                  <c:v>14</c:v>
                </c:pt>
                <c:pt idx="42" formatCode="0">
                  <c:v>23</c:v>
                </c:pt>
                <c:pt idx="52" formatCode="0">
                  <c:v>12</c:v>
                </c:pt>
                <c:pt idx="53" formatCode="0">
                  <c:v>20</c:v>
                </c:pt>
                <c:pt idx="59" formatCode="0">
                  <c:v>11</c:v>
                </c:pt>
                <c:pt idx="60" formatCode="0">
                  <c:v>8</c:v>
                </c:pt>
                <c:pt idx="62" formatCode="0">
                  <c:v>2</c:v>
                </c:pt>
                <c:pt idx="67" formatCode="0">
                  <c:v>17</c:v>
                </c:pt>
                <c:pt idx="70" formatCode="0">
                  <c:v>15</c:v>
                </c:pt>
                <c:pt idx="74" formatCode="0">
                  <c:v>25</c:v>
                </c:pt>
                <c:pt idx="80" formatCode="0">
                  <c:v>9</c:v>
                </c:pt>
                <c:pt idx="84" formatCode="0">
                  <c:v>6</c:v>
                </c:pt>
                <c:pt idx="85" formatCode="0">
                  <c:v>11</c:v>
                </c:pt>
                <c:pt idx="90" formatCode="0">
                  <c:v>11</c:v>
                </c:pt>
                <c:pt idx="91" formatCode="0">
                  <c:v>15</c:v>
                </c:pt>
                <c:pt idx="94" formatCode="0">
                  <c:v>6</c:v>
                </c:pt>
                <c:pt idx="102" formatCode="0">
                  <c:v>18</c:v>
                </c:pt>
                <c:pt idx="104" formatCode="0">
                  <c:v>18</c:v>
                </c:pt>
                <c:pt idx="105" formatCode="0">
                  <c:v>9</c:v>
                </c:pt>
                <c:pt idx="111" formatCode="0">
                  <c:v>11</c:v>
                </c:pt>
                <c:pt idx="112" formatCode="0">
                  <c:v>9</c:v>
                </c:pt>
                <c:pt idx="113" formatCode="0">
                  <c:v>5</c:v>
                </c:pt>
                <c:pt idx="114" formatCode="0">
                  <c:v>10</c:v>
                </c:pt>
                <c:pt idx="116" formatCode="0">
                  <c:v>13</c:v>
                </c:pt>
                <c:pt idx="117" formatCode="0">
                  <c:v>18</c:v>
                </c:pt>
                <c:pt idx="119" formatCode="0">
                  <c:v>13</c:v>
                </c:pt>
                <c:pt idx="124" formatCode="0">
                  <c:v>7</c:v>
                </c:pt>
                <c:pt idx="125" formatCode="0">
                  <c:v>18</c:v>
                </c:pt>
                <c:pt idx="132" formatCode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961-4BFF-855F-676C097A4F77}"/>
            </c:ext>
          </c:extLst>
        </c:ser>
        <c:ser>
          <c:idx val="19"/>
          <c:order val="19"/>
          <c:tx>
            <c:strRef>
              <c:f>results!$V$4</c:f>
              <c:strCache>
                <c:ptCount val="1"/>
                <c:pt idx="0">
                  <c:v>36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results!$V$5:$V$146</c:f>
              <c:numCache>
                <c:formatCode>General</c:formatCode>
                <c:ptCount val="142"/>
                <c:pt idx="1">
                  <c:v>0</c:v>
                </c:pt>
                <c:pt idx="3" formatCode="0">
                  <c:v>27</c:v>
                </c:pt>
                <c:pt idx="7" formatCode="0">
                  <c:v>28</c:v>
                </c:pt>
                <c:pt idx="8">
                  <c:v>28</c:v>
                </c:pt>
                <c:pt idx="12" formatCode="0">
                  <c:v>30</c:v>
                </c:pt>
                <c:pt idx="33" formatCode="0">
                  <c:v>25</c:v>
                </c:pt>
                <c:pt idx="34" formatCode="0">
                  <c:v>31</c:v>
                </c:pt>
                <c:pt idx="39" formatCode="0">
                  <c:v>28</c:v>
                </c:pt>
                <c:pt idx="40" formatCode="0">
                  <c:v>29</c:v>
                </c:pt>
                <c:pt idx="42" formatCode="0">
                  <c:v>36</c:v>
                </c:pt>
                <c:pt idx="52" formatCode="0">
                  <c:v>24</c:v>
                </c:pt>
                <c:pt idx="53" formatCode="0">
                  <c:v>30</c:v>
                </c:pt>
                <c:pt idx="59" formatCode="0">
                  <c:v>31</c:v>
                </c:pt>
                <c:pt idx="60" formatCode="0">
                  <c:v>36</c:v>
                </c:pt>
                <c:pt idx="62" formatCode="0">
                  <c:v>21</c:v>
                </c:pt>
                <c:pt idx="67" formatCode="0">
                  <c:v>34</c:v>
                </c:pt>
                <c:pt idx="70" formatCode="0">
                  <c:v>32</c:v>
                </c:pt>
                <c:pt idx="74" formatCode="0">
                  <c:v>33</c:v>
                </c:pt>
                <c:pt idx="80" formatCode="0">
                  <c:v>24</c:v>
                </c:pt>
                <c:pt idx="84" formatCode="0">
                  <c:v>33</c:v>
                </c:pt>
                <c:pt idx="85" formatCode="0">
                  <c:v>23</c:v>
                </c:pt>
                <c:pt idx="90" formatCode="0">
                  <c:v>24</c:v>
                </c:pt>
                <c:pt idx="91" formatCode="0">
                  <c:v>28</c:v>
                </c:pt>
                <c:pt idx="94" formatCode="0">
                  <c:v>28</c:v>
                </c:pt>
                <c:pt idx="102" formatCode="0">
                  <c:v>31</c:v>
                </c:pt>
                <c:pt idx="104" formatCode="0">
                  <c:v>36</c:v>
                </c:pt>
                <c:pt idx="105" formatCode="0">
                  <c:v>22</c:v>
                </c:pt>
                <c:pt idx="111" formatCode="0">
                  <c:v>32</c:v>
                </c:pt>
                <c:pt idx="112" formatCode="0">
                  <c:v>28</c:v>
                </c:pt>
                <c:pt idx="113" formatCode="0">
                  <c:v>32</c:v>
                </c:pt>
                <c:pt idx="114" formatCode="0">
                  <c:v>31</c:v>
                </c:pt>
                <c:pt idx="116" formatCode="0">
                  <c:v>25</c:v>
                </c:pt>
                <c:pt idx="117" formatCode="0">
                  <c:v>30</c:v>
                </c:pt>
                <c:pt idx="119" formatCode="0">
                  <c:v>26</c:v>
                </c:pt>
                <c:pt idx="124" formatCode="0">
                  <c:v>36</c:v>
                </c:pt>
                <c:pt idx="125" formatCode="0">
                  <c:v>36</c:v>
                </c:pt>
                <c:pt idx="132" formatCode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961-4BFF-855F-676C097A4F77}"/>
            </c:ext>
          </c:extLst>
        </c:ser>
        <c:ser>
          <c:idx val="20"/>
          <c:order val="20"/>
          <c:tx>
            <c:strRef>
              <c:f>results!#REF!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961-4BFF-855F-676C097A4F77}"/>
            </c:ext>
          </c:extLst>
        </c:ser>
        <c:ser>
          <c:idx val="21"/>
          <c:order val="21"/>
          <c:tx>
            <c:strRef>
              <c:f>results!#REF!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961-4BFF-855F-676C097A4F77}"/>
            </c:ext>
          </c:extLst>
        </c:ser>
        <c:ser>
          <c:idx val="22"/>
          <c:order val="22"/>
          <c:tx>
            <c:strRef>
              <c:f>results!$X$4</c:f>
              <c:strCache>
                <c:ptCount val="1"/>
                <c:pt idx="0">
                  <c:v>Avtor: Sašo Kranjc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results!$X$5:$X$146</c:f>
              <c:numCache>
                <c:formatCode>0.0</c:formatCode>
                <c:ptCount val="142"/>
                <c:pt idx="0">
                  <c:v>0</c:v>
                </c:pt>
                <c:pt idx="2">
                  <c:v>16.8</c:v>
                </c:pt>
                <c:pt idx="3">
                  <c:v>17.399999999999999</c:v>
                </c:pt>
                <c:pt idx="4">
                  <c:v>28.1</c:v>
                </c:pt>
                <c:pt idx="5">
                  <c:v>11.7</c:v>
                </c:pt>
                <c:pt idx="6">
                  <c:v>16.600000000000001</c:v>
                </c:pt>
                <c:pt idx="7">
                  <c:v>22.9</c:v>
                </c:pt>
                <c:pt idx="8">
                  <c:v>28.3</c:v>
                </c:pt>
                <c:pt idx="9">
                  <c:v>25.2</c:v>
                </c:pt>
                <c:pt idx="10">
                  <c:v>12.8</c:v>
                </c:pt>
                <c:pt idx="11">
                  <c:v>5.4</c:v>
                </c:pt>
                <c:pt idx="12">
                  <c:v>19.3</c:v>
                </c:pt>
                <c:pt idx="13">
                  <c:v>11.4</c:v>
                </c:pt>
                <c:pt idx="14">
                  <c:v>11.9</c:v>
                </c:pt>
                <c:pt idx="15">
                  <c:v>21.3</c:v>
                </c:pt>
                <c:pt idx="16">
                  <c:v>31.8</c:v>
                </c:pt>
                <c:pt idx="17">
                  <c:v>19.8</c:v>
                </c:pt>
                <c:pt idx="18">
                  <c:v>25.3</c:v>
                </c:pt>
                <c:pt idx="19">
                  <c:v>17.100000000000001</c:v>
                </c:pt>
                <c:pt idx="20">
                  <c:v>33.1</c:v>
                </c:pt>
                <c:pt idx="21">
                  <c:v>16.2</c:v>
                </c:pt>
                <c:pt idx="22">
                  <c:v>15.6</c:v>
                </c:pt>
                <c:pt idx="23">
                  <c:v>27.9</c:v>
                </c:pt>
                <c:pt idx="24">
                  <c:v>36.700000000000003</c:v>
                </c:pt>
                <c:pt idx="25">
                  <c:v>16.100000000000001</c:v>
                </c:pt>
                <c:pt idx="26">
                  <c:v>18.7</c:v>
                </c:pt>
                <c:pt idx="27">
                  <c:v>16.600000000000001</c:v>
                </c:pt>
                <c:pt idx="28">
                  <c:v>14.8</c:v>
                </c:pt>
                <c:pt idx="29">
                  <c:v>11.3</c:v>
                </c:pt>
                <c:pt idx="30">
                  <c:v>23.2</c:v>
                </c:pt>
                <c:pt idx="31">
                  <c:v>13.3</c:v>
                </c:pt>
                <c:pt idx="32">
                  <c:v>17.600000000000001</c:v>
                </c:pt>
                <c:pt idx="33">
                  <c:v>15</c:v>
                </c:pt>
                <c:pt idx="34">
                  <c:v>20.9</c:v>
                </c:pt>
                <c:pt idx="35">
                  <c:v>20</c:v>
                </c:pt>
                <c:pt idx="36">
                  <c:v>19.8</c:v>
                </c:pt>
                <c:pt idx="37">
                  <c:v>53.9</c:v>
                </c:pt>
                <c:pt idx="38">
                  <c:v>17.8</c:v>
                </c:pt>
                <c:pt idx="39">
                  <c:v>6.5</c:v>
                </c:pt>
                <c:pt idx="40">
                  <c:v>19.100000000000001</c:v>
                </c:pt>
                <c:pt idx="41">
                  <c:v>10.7</c:v>
                </c:pt>
                <c:pt idx="42">
                  <c:v>15.4</c:v>
                </c:pt>
                <c:pt idx="43">
                  <c:v>23.9</c:v>
                </c:pt>
                <c:pt idx="44">
                  <c:v>19.7</c:v>
                </c:pt>
                <c:pt idx="45">
                  <c:v>14.5</c:v>
                </c:pt>
                <c:pt idx="46">
                  <c:v>10.9</c:v>
                </c:pt>
                <c:pt idx="47">
                  <c:v>13.1</c:v>
                </c:pt>
                <c:pt idx="48">
                  <c:v>17.399999999999999</c:v>
                </c:pt>
                <c:pt idx="49">
                  <c:v>14.6</c:v>
                </c:pt>
                <c:pt idx="50">
                  <c:v>22.9</c:v>
                </c:pt>
                <c:pt idx="51">
                  <c:v>21.9</c:v>
                </c:pt>
                <c:pt idx="52">
                  <c:v>18.600000000000001</c:v>
                </c:pt>
                <c:pt idx="53">
                  <c:v>10.3</c:v>
                </c:pt>
                <c:pt idx="54">
                  <c:v>35.6</c:v>
                </c:pt>
                <c:pt idx="55">
                  <c:v>18.600000000000001</c:v>
                </c:pt>
                <c:pt idx="56">
                  <c:v>24.3</c:v>
                </c:pt>
                <c:pt idx="57">
                  <c:v>16.5</c:v>
                </c:pt>
                <c:pt idx="58">
                  <c:v>10.3</c:v>
                </c:pt>
                <c:pt idx="59">
                  <c:v>22.2</c:v>
                </c:pt>
                <c:pt idx="60">
                  <c:v>42.4</c:v>
                </c:pt>
                <c:pt idx="61">
                  <c:v>27.8</c:v>
                </c:pt>
                <c:pt idx="62">
                  <c:v>54</c:v>
                </c:pt>
                <c:pt idx="63">
                  <c:v>18.2</c:v>
                </c:pt>
                <c:pt idx="64">
                  <c:v>24.1</c:v>
                </c:pt>
                <c:pt idx="65">
                  <c:v>13.2</c:v>
                </c:pt>
                <c:pt idx="66">
                  <c:v>6.6</c:v>
                </c:pt>
                <c:pt idx="67">
                  <c:v>20.399999999999999</c:v>
                </c:pt>
                <c:pt idx="68">
                  <c:v>13.6</c:v>
                </c:pt>
                <c:pt idx="69">
                  <c:v>8.9</c:v>
                </c:pt>
                <c:pt idx="70">
                  <c:v>21.9</c:v>
                </c:pt>
                <c:pt idx="71">
                  <c:v>25.4</c:v>
                </c:pt>
                <c:pt idx="72">
                  <c:v>17.2</c:v>
                </c:pt>
                <c:pt idx="73">
                  <c:v>22.7</c:v>
                </c:pt>
                <c:pt idx="74">
                  <c:v>10.9</c:v>
                </c:pt>
                <c:pt idx="75">
                  <c:v>22.6</c:v>
                </c:pt>
                <c:pt idx="76">
                  <c:v>14.7</c:v>
                </c:pt>
                <c:pt idx="77">
                  <c:v>23.5</c:v>
                </c:pt>
                <c:pt idx="78">
                  <c:v>36.299999999999997</c:v>
                </c:pt>
                <c:pt idx="79">
                  <c:v>18.899999999999999</c:v>
                </c:pt>
                <c:pt idx="80">
                  <c:v>54</c:v>
                </c:pt>
                <c:pt idx="81">
                  <c:v>24.1</c:v>
                </c:pt>
                <c:pt idx="82">
                  <c:v>20.2</c:v>
                </c:pt>
                <c:pt idx="83">
                  <c:v>13.2</c:v>
                </c:pt>
                <c:pt idx="84">
                  <c:v>32.5</c:v>
                </c:pt>
                <c:pt idx="85">
                  <c:v>20.3</c:v>
                </c:pt>
                <c:pt idx="86">
                  <c:v>24.7</c:v>
                </c:pt>
                <c:pt idx="87">
                  <c:v>20.2</c:v>
                </c:pt>
                <c:pt idx="88">
                  <c:v>6.6</c:v>
                </c:pt>
                <c:pt idx="89">
                  <c:v>6.2</c:v>
                </c:pt>
                <c:pt idx="90">
                  <c:v>17.600000000000001</c:v>
                </c:pt>
                <c:pt idx="91">
                  <c:v>14.3</c:v>
                </c:pt>
                <c:pt idx="92">
                  <c:v>22.1</c:v>
                </c:pt>
                <c:pt idx="93">
                  <c:v>34.799999999999997</c:v>
                </c:pt>
                <c:pt idx="94">
                  <c:v>28.7</c:v>
                </c:pt>
                <c:pt idx="95">
                  <c:v>19</c:v>
                </c:pt>
                <c:pt idx="96">
                  <c:v>26.1</c:v>
                </c:pt>
                <c:pt idx="97">
                  <c:v>13.3</c:v>
                </c:pt>
                <c:pt idx="98">
                  <c:v>14.5</c:v>
                </c:pt>
                <c:pt idx="99">
                  <c:v>20</c:v>
                </c:pt>
                <c:pt idx="100">
                  <c:v>26.8</c:v>
                </c:pt>
                <c:pt idx="101">
                  <c:v>16.8</c:v>
                </c:pt>
                <c:pt idx="102">
                  <c:v>17.899999999999999</c:v>
                </c:pt>
                <c:pt idx="103">
                  <c:v>36.799999999999997</c:v>
                </c:pt>
                <c:pt idx="104">
                  <c:v>27.9</c:v>
                </c:pt>
                <c:pt idx="105">
                  <c:v>20.100000000000001</c:v>
                </c:pt>
                <c:pt idx="106">
                  <c:v>29.7</c:v>
                </c:pt>
                <c:pt idx="107">
                  <c:v>54</c:v>
                </c:pt>
                <c:pt idx="108">
                  <c:v>16.2</c:v>
                </c:pt>
                <c:pt idx="109">
                  <c:v>12.7</c:v>
                </c:pt>
                <c:pt idx="110">
                  <c:v>12.5</c:v>
                </c:pt>
                <c:pt idx="111">
                  <c:v>33.6</c:v>
                </c:pt>
                <c:pt idx="112">
                  <c:v>27.4</c:v>
                </c:pt>
                <c:pt idx="113">
                  <c:v>39.9</c:v>
                </c:pt>
                <c:pt idx="114">
                  <c:v>25</c:v>
                </c:pt>
                <c:pt idx="115">
                  <c:v>23.1</c:v>
                </c:pt>
                <c:pt idx="116">
                  <c:v>16</c:v>
                </c:pt>
                <c:pt idx="117">
                  <c:v>17.5</c:v>
                </c:pt>
                <c:pt idx="118">
                  <c:v>9</c:v>
                </c:pt>
                <c:pt idx="119">
                  <c:v>16.600000000000001</c:v>
                </c:pt>
                <c:pt idx="120">
                  <c:v>21.3</c:v>
                </c:pt>
                <c:pt idx="121">
                  <c:v>15.7</c:v>
                </c:pt>
                <c:pt idx="122">
                  <c:v>16.7</c:v>
                </c:pt>
                <c:pt idx="123">
                  <c:v>32.700000000000003</c:v>
                </c:pt>
                <c:pt idx="124">
                  <c:v>41.9</c:v>
                </c:pt>
                <c:pt idx="125">
                  <c:v>24.6</c:v>
                </c:pt>
                <c:pt idx="126">
                  <c:v>33.5</c:v>
                </c:pt>
                <c:pt idx="127">
                  <c:v>7.6</c:v>
                </c:pt>
                <c:pt idx="128">
                  <c:v>23.4</c:v>
                </c:pt>
                <c:pt idx="129">
                  <c:v>15.4</c:v>
                </c:pt>
                <c:pt idx="130">
                  <c:v>36.6</c:v>
                </c:pt>
                <c:pt idx="131">
                  <c:v>17.899999999999999</c:v>
                </c:pt>
                <c:pt idx="132">
                  <c:v>17</c:v>
                </c:pt>
                <c:pt idx="133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961-4BFF-855F-676C097A4F77}"/>
            </c:ext>
          </c:extLst>
        </c:ser>
        <c:ser>
          <c:idx val="23"/>
          <c:order val="23"/>
          <c:tx>
            <c:strRef>
              <c:f>results!$Y$4</c:f>
              <c:strCache>
                <c:ptCount val="1"/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results!$Y$5:$Y$146</c:f>
              <c:numCache>
                <c:formatCode>General</c:formatCode>
                <c:ptCount val="14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961-4BFF-855F-676C097A4F77}"/>
            </c:ext>
          </c:extLst>
        </c:ser>
        <c:ser>
          <c:idx val="24"/>
          <c:order val="24"/>
          <c:tx>
            <c:strRef>
              <c:f>results!$W$4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KRÄMMER PETRA</c:v>
                  </c:pt>
                  <c:pt idx="40">
                    <c:v>KRÄMMER REINHARD</c:v>
                  </c:pt>
                  <c:pt idx="41">
                    <c:v>KRANJC ANDREJ</c:v>
                  </c:pt>
                  <c:pt idx="42">
                    <c:v>KRANJC SASO</c:v>
                  </c:pt>
                  <c:pt idx="43">
                    <c:v>KRASEVEC IZTOK</c:v>
                  </c:pt>
                  <c:pt idx="44">
                    <c:v>KRSEVAN ALES</c:v>
                  </c:pt>
                  <c:pt idx="45">
                    <c:v>KRUSIC TOMAZ</c:v>
                  </c:pt>
                  <c:pt idx="46">
                    <c:v>KUSAR BOSTJAN</c:v>
                  </c:pt>
                  <c:pt idx="47">
                    <c:v>KUTTNIG HARALD</c:v>
                  </c:pt>
                  <c:pt idx="48">
                    <c:v>MACEDONI ANDREJ</c:v>
                  </c:pt>
                  <c:pt idx="49">
                    <c:v>MARTINCIC MATJAZ</c:v>
                  </c:pt>
                  <c:pt idx="50">
                    <c:v>MARTINCIC VANDA</c:v>
                  </c:pt>
                  <c:pt idx="51">
                    <c:v>MEIRE GEERT</c:v>
                  </c:pt>
                  <c:pt idx="52">
                    <c:v>MESSNER HANNES</c:v>
                  </c:pt>
                  <c:pt idx="53">
                    <c:v>MESSNER HEIKE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MLAKAR PETRA</c:v>
                  </c:pt>
                  <c:pt idx="57">
                    <c:v>MLINAR ALOJZ</c:v>
                  </c:pt>
                  <c:pt idx="58">
                    <c:v>MORENO SANCHEZ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PALISKA MIRAN</c:v>
                  </c:pt>
                  <c:pt idx="62">
                    <c:v>PELOS MAURIZIO</c:v>
                  </c:pt>
                  <c:pt idx="63">
                    <c:v>PERSIN ANKA</c:v>
                  </c:pt>
                  <c:pt idx="64">
                    <c:v>PIRI DANIELA</c:v>
                  </c:pt>
                  <c:pt idx="65">
                    <c:v>PLAIKNER MARIO</c:v>
                  </c:pt>
                  <c:pt idx="66">
                    <c:v>PLAIKNER PETRA</c:v>
                  </c:pt>
                  <c:pt idx="67">
                    <c:v>PLEMELJ MILENA</c:v>
                  </c:pt>
                  <c:pt idx="68">
                    <c:v>POLAJNAR DRAGO</c:v>
                  </c:pt>
                  <c:pt idx="69">
                    <c:v>POLANC GAL </c:v>
                  </c:pt>
                  <c:pt idx="70">
                    <c:v>PRINCI LUCIANO</c:v>
                  </c:pt>
                  <c:pt idx="71">
                    <c:v>PRINCIC BOJANA</c:v>
                  </c:pt>
                  <c:pt idx="72">
                    <c:v>PRINCIC DAVID</c:v>
                  </c:pt>
                  <c:pt idx="73">
                    <c:v>PUHARIC NADA</c:v>
                  </c:pt>
                  <c:pt idx="74">
                    <c:v>RAMSAK MARTIN</c:v>
                  </c:pt>
                  <c:pt idx="75">
                    <c:v>RANNER DANIEL</c:v>
                  </c:pt>
                  <c:pt idx="76">
                    <c:v>REBOLJ ANDREJ</c:v>
                  </c:pt>
                  <c:pt idx="77">
                    <c:v>REDAELLI GIANFRANCO</c:v>
                  </c:pt>
                  <c:pt idx="78">
                    <c:v>REZAR MITJA</c:v>
                  </c:pt>
                  <c:pt idx="79">
                    <c:v>RIBOLICA DARINKO</c:v>
                  </c:pt>
                  <c:pt idx="80">
                    <c:v>RICCI DARIO</c:v>
                  </c:pt>
                  <c:pt idx="81">
                    <c:v>ROBOLJ MAJA</c:v>
                  </c:pt>
                  <c:pt idx="82">
                    <c:v>ROMAVH BARBARA</c:v>
                  </c:pt>
                  <c:pt idx="83">
                    <c:v>ROMAVH PETER</c:v>
                  </c:pt>
                  <c:pt idx="84">
                    <c:v>RUEMER ELISABETH</c:v>
                  </c:pt>
                  <c:pt idx="85">
                    <c:v>SAJOVIC URBAN</c:v>
                  </c:pt>
                  <c:pt idx="86">
                    <c:v>SAVIC SLAVICA</c:v>
                  </c:pt>
                  <c:pt idx="87">
                    <c:v>SAVIC ZIVKO</c:v>
                  </c:pt>
                  <c:pt idx="88">
                    <c:v>SCHAUTZER FRANZ</c:v>
                  </c:pt>
                  <c:pt idx="89">
                    <c:v>SCHAUTZER MARGIT</c:v>
                  </c:pt>
                  <c:pt idx="90">
                    <c:v>SCHMID CHRISTIAN</c:v>
                  </c:pt>
                  <c:pt idx="91">
                    <c:v>SCHONBERG STEFANO</c:v>
                  </c:pt>
                  <c:pt idx="92">
                    <c:v>SCOTTO DARIO</c:v>
                  </c:pt>
                  <c:pt idx="93">
                    <c:v>SCUREK TOMAZ</c:v>
                  </c:pt>
                  <c:pt idx="94">
                    <c:v>SEDOVNIK MILENA</c:v>
                  </c:pt>
                  <c:pt idx="95">
                    <c:v>SEMIC TOMAZ</c:v>
                  </c:pt>
                  <c:pt idx="96">
                    <c:v>SEMRL GREGOR</c:v>
                  </c:pt>
                  <c:pt idx="97">
                    <c:v>SEMRL MARINKA</c:v>
                  </c:pt>
                  <c:pt idx="98">
                    <c:v>SENK GREGOR</c:v>
                  </c:pt>
                  <c:pt idx="99">
                    <c:v>SERGAN GREGOR</c:v>
                  </c:pt>
                  <c:pt idx="100">
                    <c:v>SINK MARINA</c:v>
                  </c:pt>
                  <c:pt idx="101">
                    <c:v>SINK MATJAZ</c:v>
                  </c:pt>
                  <c:pt idx="102">
                    <c:v>SKERLJ PAVEL</c:v>
                  </c:pt>
                  <c:pt idx="103">
                    <c:v>SLADONJA VLADO</c:v>
                  </c:pt>
                  <c:pt idx="104">
                    <c:v>SODNIK JAKA</c:v>
                  </c:pt>
                  <c:pt idx="105">
                    <c:v>SOSIC VASJA</c:v>
                  </c:pt>
                  <c:pt idx="106">
                    <c:v>STEINER MORITZ</c:v>
                  </c:pt>
                  <c:pt idx="107">
                    <c:v>STEINER PAUL</c:v>
                  </c:pt>
                  <c:pt idx="108">
                    <c:v>SUC ALES</c:v>
                  </c:pt>
                  <c:pt idx="109">
                    <c:v>SULIN DIMITRIJ</c:v>
                  </c:pt>
                  <c:pt idx="110">
                    <c:v>TARMAN BOZIDAR</c:v>
                  </c:pt>
                  <c:pt idx="111">
                    <c:v>TAVCAR EMIL</c:v>
                  </c:pt>
                  <c:pt idx="112">
                    <c:v>TEPINA DAMJAN</c:v>
                  </c:pt>
                  <c:pt idx="113">
                    <c:v>TERGLAV BREDA</c:v>
                  </c:pt>
                  <c:pt idx="114">
                    <c:v>TRAMPUZ TOMISLAV</c:v>
                  </c:pt>
                  <c:pt idx="115">
                    <c:v>TRAVEN VINKO</c:v>
                  </c:pt>
                  <c:pt idx="116">
                    <c:v>VUCKOVIC GORAN</c:v>
                  </c:pt>
                  <c:pt idx="117">
                    <c:v>WASSERMANN CHRISTINE</c:v>
                  </c:pt>
                  <c:pt idx="118">
                    <c:v>WEDAM SIMON</c:v>
                  </c:pt>
                  <c:pt idx="119">
                    <c:v>WEDAM WALTER</c:v>
                  </c:pt>
                  <c:pt idx="120">
                    <c:v>WURZER GERNOT</c:v>
                  </c:pt>
                  <c:pt idx="121">
                    <c:v>WURZER ILSE</c:v>
                  </c:pt>
                  <c:pt idx="122">
                    <c:v>WURZER RAFFAEL</c:v>
                  </c:pt>
                  <c:pt idx="123">
                    <c:v>WUTTI INES</c:v>
                  </c:pt>
                  <c:pt idx="124">
                    <c:v>ZALAZNIK NIKA</c:v>
                  </c:pt>
                  <c:pt idx="125">
                    <c:v>ZALAZNIK RADO</c:v>
                  </c:pt>
                  <c:pt idx="126">
                    <c:v>ZALOKAR LUCIJA</c:v>
                  </c:pt>
                  <c:pt idx="127">
                    <c:v>ZAMO' NICOLA</c:v>
                  </c:pt>
                  <c:pt idx="128">
                    <c:v>ZEBIC IRENA</c:v>
                  </c:pt>
                  <c:pt idx="129">
                    <c:v>ZINUTTI ANGELO</c:v>
                  </c:pt>
                  <c:pt idx="130">
                    <c:v>ZITNIK IRENA</c:v>
                  </c:pt>
                  <c:pt idx="131">
                    <c:v>ZITNIK JOZE</c:v>
                  </c:pt>
                  <c:pt idx="132">
                    <c:v>ZUPANCIC BOJAN</c:v>
                  </c:pt>
                  <c:pt idx="133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results!$W$5:$W$146</c:f>
            </c:numRef>
          </c:val>
          <c:extLst>
            <c:ext xmlns:c16="http://schemas.microsoft.com/office/drawing/2014/chart" uri="{C3380CC4-5D6E-409C-BE32-E72D297353CC}">
              <c16:uniqueId val="{00000018-E961-4BFF-855F-676C097A4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7112191"/>
        <c:axId val="597110271"/>
      </c:barChart>
      <c:catAx>
        <c:axId val="597112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110271"/>
        <c:crosses val="autoZero"/>
        <c:auto val="1"/>
        <c:lblAlgn val="ctr"/>
        <c:lblOffset val="100"/>
        <c:noMultiLvlLbl val="0"/>
      </c:catAx>
      <c:valAx>
        <c:axId val="597110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112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kon7"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725" cy="606471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F77B1B0-AD1A-4B91-08D8-31824526F7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CCFF66"/>
    <pageSetUpPr fitToPage="1"/>
  </sheetPr>
  <dimension ref="A2:S49"/>
  <sheetViews>
    <sheetView zoomScaleNormal="100" workbookViewId="0">
      <pane ySplit="6" topLeftCell="A7" activePane="bottomLeft" state="frozen"/>
      <selection pane="bottomLeft" activeCell="D4" sqref="D4"/>
    </sheetView>
  </sheetViews>
  <sheetFormatPr defaultColWidth="8.81640625" defaultRowHeight="14.5" x14ac:dyDescent="0.35"/>
  <cols>
    <col min="1" max="1" width="3.81640625" style="26" customWidth="1"/>
    <col min="2" max="2" width="4.1796875" style="10" hidden="1" customWidth="1"/>
    <col min="3" max="3" width="8.81640625" style="10" customWidth="1"/>
    <col min="4" max="4" width="36.81640625" style="21" bestFit="1" customWidth="1"/>
    <col min="5" max="5" width="9" style="10" customWidth="1"/>
    <col min="6" max="15" width="7.1796875" style="10" customWidth="1"/>
    <col min="16" max="16" width="7.1796875" style="40" customWidth="1"/>
    <col min="17" max="17" width="7.1796875" style="10" customWidth="1"/>
    <col min="18" max="19" width="8.81640625" style="27"/>
    <col min="20" max="16384" width="8.81640625" style="10"/>
  </cols>
  <sheetData>
    <row r="2" spans="2:19" ht="30.5" x14ac:dyDescent="0.85">
      <c r="C2" s="55" t="str">
        <f>scoreA!F2</f>
        <v>Swing to Play Golf 54 &amp; Schumacher Challenge 2024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2:19" ht="6.75" customHeight="1" x14ac:dyDescent="0.35"/>
    <row r="4" spans="2:19" ht="21.75" customHeight="1" x14ac:dyDescent="0.35">
      <c r="D4" s="22" t="s">
        <v>19</v>
      </c>
      <c r="E4" s="23">
        <f>SUM(E7:E90)</f>
        <v>77</v>
      </c>
      <c r="F4" s="58" t="s">
        <v>16</v>
      </c>
      <c r="G4" s="58"/>
      <c r="H4" s="58"/>
      <c r="I4" s="58"/>
      <c r="J4" s="58"/>
      <c r="K4" s="58"/>
      <c r="L4" s="58"/>
      <c r="M4" s="58"/>
      <c r="N4" s="58"/>
      <c r="O4" s="58"/>
      <c r="P4" s="38" t="s">
        <v>13</v>
      </c>
    </row>
    <row r="5" spans="2:19" ht="15.75" customHeight="1" x14ac:dyDescent="0.35">
      <c r="C5" s="59" t="s">
        <v>10</v>
      </c>
      <c r="D5" s="61" t="s">
        <v>0</v>
      </c>
      <c r="E5" s="63" t="s">
        <v>6</v>
      </c>
      <c r="F5" s="65">
        <v>1</v>
      </c>
      <c r="G5" s="65">
        <v>2</v>
      </c>
      <c r="H5" s="65">
        <v>3</v>
      </c>
      <c r="I5" s="65">
        <v>4</v>
      </c>
      <c r="J5" s="65">
        <v>5</v>
      </c>
      <c r="K5" s="65">
        <v>6</v>
      </c>
      <c r="L5" s="65">
        <v>7</v>
      </c>
      <c r="M5" s="65">
        <v>8</v>
      </c>
      <c r="N5" s="65">
        <v>9</v>
      </c>
      <c r="O5" s="65">
        <v>10</v>
      </c>
      <c r="P5" s="68" t="s">
        <v>46</v>
      </c>
      <c r="Q5" s="67" t="s">
        <v>32</v>
      </c>
    </row>
    <row r="6" spans="2:19" ht="15.75" customHeight="1" x14ac:dyDescent="0.35">
      <c r="C6" s="60"/>
      <c r="D6" s="62"/>
      <c r="E6" s="64"/>
      <c r="F6" s="66"/>
      <c r="G6" s="66"/>
      <c r="H6" s="66"/>
      <c r="I6" s="66"/>
      <c r="J6" s="66"/>
      <c r="K6" s="66"/>
      <c r="L6" s="66"/>
      <c r="M6" s="66"/>
      <c r="N6" s="66"/>
      <c r="O6" s="66"/>
      <c r="P6" s="68"/>
      <c r="Q6" s="67"/>
    </row>
    <row r="7" spans="2:19" ht="17" x14ac:dyDescent="0.4">
      <c r="B7" s="14">
        <v>1</v>
      </c>
      <c r="C7" s="24">
        <f>VLOOKUP($B7,scoreA!$C$7:$U$160,3,FALSE)</f>
        <v>1</v>
      </c>
      <c r="D7" s="9" t="str">
        <f>VLOOKUP($B7,scoreA!$C$7:$U$160,4,FALSE)</f>
        <v>RAMSAK MARTIN</v>
      </c>
      <c r="E7" s="9">
        <f>VLOOKUP($B7,scoreA!$C$7:$U$160,5,FALSE)</f>
        <v>6</v>
      </c>
      <c r="F7" s="33">
        <f>VLOOKUP($B7,scoreA!$C$7:$U$160,6,FALSE)</f>
        <v>0</v>
      </c>
      <c r="G7" s="33">
        <f>VLOOKUP($B7,scoreA!$C$7:$U$160,7,FALSE)</f>
        <v>1E-4</v>
      </c>
      <c r="H7" s="33">
        <f>VLOOKUP($B7,scoreA!$C$7:$U$160,8,FALSE)</f>
        <v>61</v>
      </c>
      <c r="I7" s="33">
        <f>VLOOKUP($B7,scoreA!$C$7:$U$160,9,FALSE)</f>
        <v>58</v>
      </c>
      <c r="J7" s="33">
        <f>VLOOKUP($B7,scoreA!$C$7:$U$160,10,FALSE)</f>
        <v>49</v>
      </c>
      <c r="K7" s="33">
        <f>VLOOKUP($B7,scoreA!$C$7:$U$160,11,FALSE)</f>
        <v>76</v>
      </c>
      <c r="L7" s="33">
        <f>VLOOKUP($B7,scoreA!$C$7:$U$160,12,FALSE)</f>
        <v>62</v>
      </c>
      <c r="M7" s="33">
        <f>VLOOKUP($B7,scoreA!$C$7:$U$160,13,FALSE)</f>
        <v>6.9999999999999999E-4</v>
      </c>
      <c r="N7" s="33">
        <f>VLOOKUP($B7,scoreA!$C$7:$U$160,14,FALSE)</f>
        <v>8.0000000000000004E-4</v>
      </c>
      <c r="O7" s="33">
        <f>VLOOKUP($B7,scoreA!$C$7:$U$160,15,FALSE)</f>
        <v>116</v>
      </c>
      <c r="P7" s="41">
        <f>VLOOKUP($B7,scoreA!$C$7:$T$160,16,FALSE)</f>
        <v>373</v>
      </c>
      <c r="Q7" s="12">
        <f>VLOOKUP($B7,scoreA!$C$7:$T$160,18,FALSE)</f>
        <v>10.9</v>
      </c>
      <c r="R7" s="27">
        <f t="shared" ref="R7:R49" si="0">IF(E7&lt;5,LARGE(F7:O7,E7),LARGE(F7:O7,5))</f>
        <v>58</v>
      </c>
      <c r="S7" s="27" t="s">
        <v>45</v>
      </c>
    </row>
    <row r="8" spans="2:19" ht="17" x14ac:dyDescent="0.4">
      <c r="B8" s="14">
        <v>2</v>
      </c>
      <c r="C8" s="24">
        <f>VLOOKUP($B8,scoreA!$C$7:$U$160,3,FALSE)</f>
        <v>2</v>
      </c>
      <c r="D8" s="9" t="str">
        <f>VLOOKUP($B8,scoreA!$C$7:$U$160,4,FALSE)</f>
        <v>SCHONBERG STEFANO</v>
      </c>
      <c r="E8" s="9">
        <f>VLOOKUP($B8,scoreA!$C$7:$U$160,5,FALSE)</f>
        <v>5</v>
      </c>
      <c r="F8" s="33">
        <f>VLOOKUP($B8,scoreA!$C$7:$U$160,6,FALSE)</f>
        <v>0</v>
      </c>
      <c r="G8" s="33">
        <f>VLOOKUP($B8,scoreA!$C$7:$U$160,7,FALSE)</f>
        <v>1E-4</v>
      </c>
      <c r="H8" s="33">
        <f>VLOOKUP($B8,scoreA!$C$7:$U$160,8,FALSE)</f>
        <v>2.0000000000000001E-4</v>
      </c>
      <c r="I8" s="33">
        <f>VLOOKUP($B8,scoreA!$C$7:$U$160,9,FALSE)</f>
        <v>57</v>
      </c>
      <c r="J8" s="33">
        <f>VLOOKUP($B8,scoreA!$C$7:$U$160,10,FALSE)</f>
        <v>4.0000000000000002E-4</v>
      </c>
      <c r="K8" s="33">
        <f>VLOOKUP($B8,scoreA!$C$7:$U$160,11,FALSE)</f>
        <v>54</v>
      </c>
      <c r="L8" s="33">
        <f>VLOOKUP($B8,scoreA!$C$7:$U$160,12,FALSE)</f>
        <v>60</v>
      </c>
      <c r="M8" s="33">
        <f>VLOOKUP($B8,scoreA!$C$7:$U$160,13,FALSE)</f>
        <v>34</v>
      </c>
      <c r="N8" s="33">
        <f>VLOOKUP($B8,scoreA!$C$7:$U$160,14,FALSE)</f>
        <v>8.0000000000000004E-4</v>
      </c>
      <c r="O8" s="33">
        <f>VLOOKUP($B8,scoreA!$C$7:$U$160,15,FALSE)</f>
        <v>86</v>
      </c>
      <c r="P8" s="41">
        <f>VLOOKUP($B8,scoreA!$C$7:$T$160,16,FALSE)</f>
        <v>291</v>
      </c>
      <c r="Q8" s="12">
        <f>VLOOKUP($B8,scoreA!$C$7:$T$160,18,FALSE)</f>
        <v>14.3</v>
      </c>
      <c r="R8" s="27">
        <f t="shared" si="0"/>
        <v>34</v>
      </c>
    </row>
    <row r="9" spans="2:19" ht="17" x14ac:dyDescent="0.4">
      <c r="B9" s="14">
        <v>3</v>
      </c>
      <c r="C9" s="24">
        <f>VLOOKUP($B9,scoreA!$C$7:$U$160,3,FALSE)</f>
        <v>3</v>
      </c>
      <c r="D9" s="9" t="str">
        <f>VLOOKUP($B9,scoreA!$C$7:$U$160,4,FALSE)</f>
        <v>SENK GREGOR</v>
      </c>
      <c r="E9" s="9">
        <f>VLOOKUP($B9,scoreA!$C$7:$U$160,5,FALSE)</f>
        <v>5</v>
      </c>
      <c r="F9" s="33">
        <f>VLOOKUP($B9,scoreA!$C$7:$U$160,6,FALSE)</f>
        <v>0</v>
      </c>
      <c r="G9" s="33">
        <f>VLOOKUP($B9,scoreA!$C$7:$U$160,7,FALSE)</f>
        <v>1E-4</v>
      </c>
      <c r="H9" s="33">
        <f>VLOOKUP($B9,scoreA!$C$7:$U$160,8,FALSE)</f>
        <v>2.0000000000000001E-4</v>
      </c>
      <c r="I9" s="33">
        <f>VLOOKUP($B9,scoreA!$C$7:$U$160,9,FALSE)</f>
        <v>55</v>
      </c>
      <c r="J9" s="33">
        <f>VLOOKUP($B9,scoreA!$C$7:$U$160,10,FALSE)</f>
        <v>58</v>
      </c>
      <c r="K9" s="33">
        <f>VLOOKUP($B9,scoreA!$C$7:$U$160,11,FALSE)</f>
        <v>60</v>
      </c>
      <c r="L9" s="33">
        <f>VLOOKUP($B9,scoreA!$C$7:$U$160,12,FALSE)</f>
        <v>63</v>
      </c>
      <c r="M9" s="33">
        <f>VLOOKUP($B9,scoreA!$C$7:$U$160,13,FALSE)</f>
        <v>52</v>
      </c>
      <c r="N9" s="33">
        <f>VLOOKUP($B9,scoreA!$C$7:$U$160,14,FALSE)</f>
        <v>8.0000000000000004E-4</v>
      </c>
      <c r="O9" s="33">
        <f>VLOOKUP($B9,scoreA!$C$7:$U$160,15,FALSE)</f>
        <v>0</v>
      </c>
      <c r="P9" s="41">
        <f>VLOOKUP($B9,scoreA!$C$7:$T$160,16,FALSE)</f>
        <v>288</v>
      </c>
      <c r="Q9" s="12">
        <f>VLOOKUP($B9,scoreA!$C$7:$T$160,18,FALSE)</f>
        <v>14.5</v>
      </c>
      <c r="R9" s="27">
        <f t="shared" si="0"/>
        <v>52</v>
      </c>
    </row>
    <row r="10" spans="2:19" ht="17" x14ac:dyDescent="0.4">
      <c r="B10" s="14">
        <v>4</v>
      </c>
      <c r="C10" s="24">
        <f>VLOOKUP($B10,scoreA!$C$7:$U$160,3,FALSE)</f>
        <v>4</v>
      </c>
      <c r="D10" s="9" t="str">
        <f>VLOOKUP($B10,scoreA!$C$7:$U$160,4,FALSE)</f>
        <v>KLANCISAR MATEJA</v>
      </c>
      <c r="E10" s="9">
        <f>VLOOKUP($B10,scoreA!$C$7:$U$160,5,FALSE)</f>
        <v>5</v>
      </c>
      <c r="F10" s="33">
        <f>VLOOKUP($B10,scoreA!$C$7:$U$160,6,FALSE)</f>
        <v>56</v>
      </c>
      <c r="G10" s="33">
        <f>VLOOKUP($B10,scoreA!$C$7:$U$160,7,FALSE)</f>
        <v>0</v>
      </c>
      <c r="H10" s="33">
        <f>VLOOKUP($B10,scoreA!$C$7:$U$160,8,FALSE)</f>
        <v>2.0000000000000001E-4</v>
      </c>
      <c r="I10" s="33">
        <f>VLOOKUP($B10,scoreA!$C$7:$U$160,9,FALSE)</f>
        <v>60</v>
      </c>
      <c r="J10" s="33">
        <f>VLOOKUP($B10,scoreA!$C$7:$U$160,10,FALSE)</f>
        <v>4.0000000000000002E-4</v>
      </c>
      <c r="K10" s="33">
        <f>VLOOKUP($B10,scoreA!$C$7:$U$160,11,FALSE)</f>
        <v>45</v>
      </c>
      <c r="L10" s="33">
        <f>VLOOKUP($B10,scoreA!$C$7:$U$160,12,FALSE)</f>
        <v>53</v>
      </c>
      <c r="M10" s="33">
        <f>VLOOKUP($B10,scoreA!$C$7:$U$160,13,FALSE)</f>
        <v>6.9999999999999999E-4</v>
      </c>
      <c r="N10" s="33">
        <f>VLOOKUP($B10,scoreA!$C$7:$U$160,14,FALSE)</f>
        <v>8.0000000000000004E-4</v>
      </c>
      <c r="O10" s="33">
        <f>VLOOKUP($B10,scoreA!$C$7:$U$160,15,FALSE)</f>
        <v>72</v>
      </c>
      <c r="P10" s="41">
        <f>VLOOKUP($B10,scoreA!$C$7:$T$160,16,FALSE)</f>
        <v>286</v>
      </c>
      <c r="Q10" s="12">
        <f>VLOOKUP($B10,scoreA!$C$7:$T$160,18,FALSE)</f>
        <v>15</v>
      </c>
      <c r="R10" s="27">
        <f t="shared" si="0"/>
        <v>45</v>
      </c>
    </row>
    <row r="11" spans="2:19" ht="17" x14ac:dyDescent="0.4">
      <c r="B11" s="14">
        <v>5</v>
      </c>
      <c r="C11" s="24">
        <f>VLOOKUP($B11,scoreA!$C$7:$U$160,3,FALSE)</f>
        <v>5</v>
      </c>
      <c r="D11" s="9" t="str">
        <f>VLOOKUP($B11,scoreA!$C$7:$U$160,4,FALSE)</f>
        <v>PLAIKNER MARIO</v>
      </c>
      <c r="E11" s="9">
        <f>VLOOKUP($B11,scoreA!$C$7:$U$160,5,FALSE)</f>
        <v>5</v>
      </c>
      <c r="F11" s="33">
        <f>VLOOKUP($B11,scoreA!$C$7:$U$160,6,FALSE)</f>
        <v>0</v>
      </c>
      <c r="G11" s="33">
        <f>VLOOKUP($B11,scoreA!$C$7:$U$160,7,FALSE)</f>
        <v>50</v>
      </c>
      <c r="H11" s="33">
        <f>VLOOKUP($B11,scoreA!$C$7:$U$160,8,FALSE)</f>
        <v>38</v>
      </c>
      <c r="I11" s="33">
        <f>VLOOKUP($B11,scoreA!$C$7:$U$160,9,FALSE)</f>
        <v>2.9999999999999997E-4</v>
      </c>
      <c r="J11" s="33">
        <f>VLOOKUP($B11,scoreA!$C$7:$U$160,10,FALSE)</f>
        <v>4.0000000000000002E-4</v>
      </c>
      <c r="K11" s="33">
        <f>VLOOKUP($B11,scoreA!$C$7:$U$160,11,FALSE)</f>
        <v>44</v>
      </c>
      <c r="L11" s="33">
        <f>VLOOKUP($B11,scoreA!$C$7:$U$160,12,FALSE)</f>
        <v>43</v>
      </c>
      <c r="M11" s="33">
        <f>VLOOKUP($B11,scoreA!$C$7:$U$160,13,FALSE)</f>
        <v>49</v>
      </c>
      <c r="N11" s="33">
        <f>VLOOKUP($B11,scoreA!$C$7:$U$160,14,FALSE)</f>
        <v>8.0000000000000004E-4</v>
      </c>
      <c r="O11" s="33">
        <f>VLOOKUP($B11,scoreA!$C$7:$U$160,15,FALSE)</f>
        <v>0</v>
      </c>
      <c r="P11" s="41">
        <f>VLOOKUP($B11,scoreA!$C$7:$T$160,16,FALSE)</f>
        <v>224</v>
      </c>
      <c r="Q11" s="12">
        <f>VLOOKUP($B11,scoreA!$C$7:$T$160,18,FALSE)</f>
        <v>13.2</v>
      </c>
      <c r="R11" s="27">
        <f t="shared" si="0"/>
        <v>38</v>
      </c>
    </row>
    <row r="12" spans="2:19" ht="17" x14ac:dyDescent="0.4">
      <c r="B12" s="14">
        <v>6</v>
      </c>
      <c r="C12" s="24">
        <f>VLOOKUP($B12,scoreA!$C$7:$U$160,3,FALSE)</f>
        <v>6</v>
      </c>
      <c r="D12" s="9" t="str">
        <f>VLOOKUP($B12,scoreA!$C$7:$U$160,4,FALSE)</f>
        <v>KUTTNIG HARALD</v>
      </c>
      <c r="E12" s="9">
        <f>VLOOKUP($B12,scoreA!$C$7:$U$160,5,FALSE)</f>
        <v>4</v>
      </c>
      <c r="F12" s="33">
        <f>VLOOKUP($B12,scoreA!$C$7:$U$160,6,FALSE)</f>
        <v>55</v>
      </c>
      <c r="G12" s="33">
        <f>VLOOKUP($B12,scoreA!$C$7:$U$160,7,FALSE)</f>
        <v>52</v>
      </c>
      <c r="H12" s="33">
        <f>VLOOKUP($B12,scoreA!$C$7:$U$160,8,FALSE)</f>
        <v>0</v>
      </c>
      <c r="I12" s="33">
        <f>VLOOKUP($B12,scoreA!$C$7:$U$160,9,FALSE)</f>
        <v>2.9999999999999997E-4</v>
      </c>
      <c r="J12" s="33">
        <f>VLOOKUP($B12,scoreA!$C$7:$U$160,10,FALSE)</f>
        <v>4.0000000000000002E-4</v>
      </c>
      <c r="K12" s="33">
        <f>VLOOKUP($B12,scoreA!$C$7:$U$160,11,FALSE)</f>
        <v>47</v>
      </c>
      <c r="L12" s="33">
        <f>VLOOKUP($B12,scoreA!$C$7:$U$160,12,FALSE)</f>
        <v>5.9999999999999995E-4</v>
      </c>
      <c r="M12" s="33">
        <f>VLOOKUP($B12,scoreA!$C$7:$U$160,13,FALSE)</f>
        <v>59</v>
      </c>
      <c r="N12" s="33">
        <f>VLOOKUP($B12,scoreA!$C$7:$U$160,14,FALSE)</f>
        <v>8.0000000000000004E-4</v>
      </c>
      <c r="O12" s="33">
        <f>VLOOKUP($B12,scoreA!$C$7:$U$160,15,FALSE)</f>
        <v>0</v>
      </c>
      <c r="P12" s="41">
        <f>VLOOKUP($B12,scoreA!$C$7:$T$160,16,FALSE)</f>
        <v>213.0008</v>
      </c>
      <c r="Q12" s="12">
        <f>VLOOKUP($B12,scoreA!$C$7:$T$160,18,FALSE)</f>
        <v>13.1</v>
      </c>
      <c r="R12" s="27">
        <f t="shared" si="0"/>
        <v>47</v>
      </c>
    </row>
    <row r="13" spans="2:19" ht="17" x14ac:dyDescent="0.4">
      <c r="B13" s="14">
        <v>7</v>
      </c>
      <c r="C13" s="24">
        <f>VLOOKUP($B13,scoreA!$C$7:$U$160,3,FALSE)</f>
        <v>7</v>
      </c>
      <c r="D13" s="9" t="str">
        <f>VLOOKUP($B13,scoreA!$C$7:$U$160,4,FALSE)</f>
        <v>SCHAUTZER FRANZ</v>
      </c>
      <c r="E13" s="9">
        <f>VLOOKUP($B13,scoreA!$C$7:$U$160,5,FALSE)</f>
        <v>4</v>
      </c>
      <c r="F13" s="33">
        <f>VLOOKUP($B13,scoreA!$C$7:$U$160,6,FALSE)</f>
        <v>0</v>
      </c>
      <c r="G13" s="33">
        <f>VLOOKUP($B13,scoreA!$C$7:$U$160,7,FALSE)</f>
        <v>41</v>
      </c>
      <c r="H13" s="33">
        <f>VLOOKUP($B13,scoreA!$C$7:$U$160,8,FALSE)</f>
        <v>57</v>
      </c>
      <c r="I13" s="33">
        <f>VLOOKUP($B13,scoreA!$C$7:$U$160,9,FALSE)</f>
        <v>2.9999999999999997E-4</v>
      </c>
      <c r="J13" s="33">
        <f>VLOOKUP($B13,scoreA!$C$7:$U$160,10,FALSE)</f>
        <v>4.0000000000000002E-4</v>
      </c>
      <c r="K13" s="33">
        <f>VLOOKUP($B13,scoreA!$C$7:$U$160,11,FALSE)</f>
        <v>59</v>
      </c>
      <c r="L13" s="33">
        <f>VLOOKUP($B13,scoreA!$C$7:$U$160,12,FALSE)</f>
        <v>5.9999999999999995E-4</v>
      </c>
      <c r="M13" s="33">
        <f>VLOOKUP($B13,scoreA!$C$7:$U$160,13,FALSE)</f>
        <v>6.9999999999999999E-4</v>
      </c>
      <c r="N13" s="33">
        <f>VLOOKUP($B13,scoreA!$C$7:$U$160,14,FALSE)</f>
        <v>52</v>
      </c>
      <c r="O13" s="33">
        <f>VLOOKUP($B13,scoreA!$C$7:$U$160,15,FALSE)</f>
        <v>0</v>
      </c>
      <c r="P13" s="41">
        <f>VLOOKUP($B13,scoreA!$C$7:$T$160,16,FALSE)</f>
        <v>209.00069999999999</v>
      </c>
      <c r="Q13" s="12">
        <f>VLOOKUP($B13,scoreA!$C$7:$T$160,18,FALSE)</f>
        <v>6.6</v>
      </c>
      <c r="R13" s="27">
        <f t="shared" si="0"/>
        <v>41</v>
      </c>
    </row>
    <row r="14" spans="2:19" ht="17" x14ac:dyDescent="0.4">
      <c r="B14" s="14">
        <v>8</v>
      </c>
      <c r="C14" s="24">
        <f>VLOOKUP($B14,scoreA!$C$7:$U$160,3,FALSE)</f>
        <v>8</v>
      </c>
      <c r="D14" s="9" t="str">
        <f>VLOOKUP($B14,scoreA!$C$7:$U$160,4,FALSE)</f>
        <v>INTRIAGO RAUL</v>
      </c>
      <c r="E14" s="9">
        <f>VLOOKUP($B14,scoreA!$C$7:$U$160,5,FALSE)</f>
        <v>4</v>
      </c>
      <c r="F14" s="33">
        <f>VLOOKUP($B14,scoreA!$C$7:$U$160,6,FALSE)</f>
        <v>52</v>
      </c>
      <c r="G14" s="33">
        <f>VLOOKUP($B14,scoreA!$C$7:$U$160,7,FALSE)</f>
        <v>46</v>
      </c>
      <c r="H14" s="33">
        <f>VLOOKUP($B14,scoreA!$C$7:$U$160,8,FALSE)</f>
        <v>0</v>
      </c>
      <c r="I14" s="33">
        <f>VLOOKUP($B14,scoreA!$C$7:$U$160,9,FALSE)</f>
        <v>44</v>
      </c>
      <c r="J14" s="33">
        <f>VLOOKUP($B14,scoreA!$C$7:$U$160,10,FALSE)</f>
        <v>4.0000000000000002E-4</v>
      </c>
      <c r="K14" s="33">
        <f>VLOOKUP($B14,scoreA!$C$7:$U$160,11,FALSE)</f>
        <v>55</v>
      </c>
      <c r="L14" s="33">
        <f>VLOOKUP($B14,scoreA!$C$7:$U$160,12,FALSE)</f>
        <v>5.9999999999999995E-4</v>
      </c>
      <c r="M14" s="33">
        <f>VLOOKUP($B14,scoreA!$C$7:$U$160,13,FALSE)</f>
        <v>6.9999999999999999E-4</v>
      </c>
      <c r="N14" s="33">
        <f>VLOOKUP($B14,scoreA!$C$7:$U$160,14,FALSE)</f>
        <v>8.0000000000000004E-4</v>
      </c>
      <c r="O14" s="33">
        <f>VLOOKUP($B14,scoreA!$C$7:$U$160,15,FALSE)</f>
        <v>0</v>
      </c>
      <c r="P14" s="41">
        <f>VLOOKUP($B14,scoreA!$C$7:$T$160,16,FALSE)</f>
        <v>197.0008</v>
      </c>
      <c r="Q14" s="12">
        <f>VLOOKUP($B14,scoreA!$C$7:$T$160,18,FALSE)</f>
        <v>14.8</v>
      </c>
      <c r="R14" s="27">
        <f t="shared" si="0"/>
        <v>44</v>
      </c>
    </row>
    <row r="15" spans="2:19" ht="17" x14ac:dyDescent="0.4">
      <c r="B15" s="14">
        <v>9</v>
      </c>
      <c r="C15" s="24">
        <f>VLOOKUP($B15,scoreA!$C$7:$U$160,3,FALSE)</f>
        <v>9</v>
      </c>
      <c r="D15" s="9" t="str">
        <f>VLOOKUP($B15,scoreA!$C$7:$U$160,4,FALSE)</f>
        <v>PLAIKNER PETRA</v>
      </c>
      <c r="E15" s="9">
        <f>VLOOKUP($B15,scoreA!$C$7:$U$160,5,FALSE)</f>
        <v>3</v>
      </c>
      <c r="F15" s="33">
        <f>VLOOKUP($B15,scoreA!$C$7:$U$160,6,FALSE)</f>
        <v>0</v>
      </c>
      <c r="G15" s="33">
        <f>VLOOKUP($B15,scoreA!$C$7:$U$160,7,FALSE)</f>
        <v>1E-4</v>
      </c>
      <c r="H15" s="33">
        <f>VLOOKUP($B15,scoreA!$C$7:$U$160,8,FALSE)</f>
        <v>63</v>
      </c>
      <c r="I15" s="33">
        <f>VLOOKUP($B15,scoreA!$C$7:$U$160,9,FALSE)</f>
        <v>2.9999999999999997E-4</v>
      </c>
      <c r="J15" s="33">
        <f>VLOOKUP($B15,scoreA!$C$7:$U$160,10,FALSE)</f>
        <v>4.0000000000000002E-4</v>
      </c>
      <c r="K15" s="33">
        <f>VLOOKUP($B15,scoreA!$C$7:$U$160,11,FALSE)</f>
        <v>58</v>
      </c>
      <c r="L15" s="33">
        <f>VLOOKUP($B15,scoreA!$C$7:$U$160,12,FALSE)</f>
        <v>5.9999999999999995E-4</v>
      </c>
      <c r="M15" s="33">
        <f>VLOOKUP($B15,scoreA!$C$7:$U$160,13,FALSE)</f>
        <v>67</v>
      </c>
      <c r="N15" s="33">
        <f>VLOOKUP($B15,scoreA!$C$7:$U$160,14,FALSE)</f>
        <v>8.0000000000000004E-4</v>
      </c>
      <c r="O15" s="33">
        <f>VLOOKUP($B15,scoreA!$C$7:$U$160,15,FALSE)</f>
        <v>0</v>
      </c>
      <c r="P15" s="41">
        <f>VLOOKUP($B15,scoreA!$C$7:$T$160,16,FALSE)</f>
        <v>188.00139999999999</v>
      </c>
      <c r="Q15" s="12">
        <f>VLOOKUP($B15,scoreA!$C$7:$T$160,18,FALSE)</f>
        <v>6.6</v>
      </c>
      <c r="R15" s="27">
        <f t="shared" si="0"/>
        <v>58</v>
      </c>
    </row>
    <row r="16" spans="2:19" ht="17" x14ac:dyDescent="0.4">
      <c r="B16" s="14">
        <v>10</v>
      </c>
      <c r="C16" s="24">
        <f>VLOOKUP($B16,scoreA!$C$7:$U$160,3,FALSE)</f>
        <v>10</v>
      </c>
      <c r="D16" s="9" t="str">
        <f>VLOOKUP($B16,scoreA!$C$7:$U$160,4,FALSE)</f>
        <v>CAMPANA MAURIZIO</v>
      </c>
      <c r="E16" s="9">
        <f>VLOOKUP($B16,scoreA!$C$7:$U$160,5,FALSE)</f>
        <v>3</v>
      </c>
      <c r="F16" s="33">
        <f>VLOOKUP($B16,scoreA!$C$7:$U$160,6,FALSE)</f>
        <v>0</v>
      </c>
      <c r="G16" s="33">
        <f>VLOOKUP($B16,scoreA!$C$7:$U$160,7,FALSE)</f>
        <v>1E-4</v>
      </c>
      <c r="H16" s="33">
        <f>VLOOKUP($B16,scoreA!$C$7:$U$160,8,FALSE)</f>
        <v>2.0000000000000001E-4</v>
      </c>
      <c r="I16" s="33">
        <f>VLOOKUP($B16,scoreA!$C$7:$U$160,9,FALSE)</f>
        <v>2.9999999999999997E-4</v>
      </c>
      <c r="J16" s="33">
        <f>VLOOKUP($B16,scoreA!$C$7:$U$160,10,FALSE)</f>
        <v>69</v>
      </c>
      <c r="K16" s="33">
        <f>VLOOKUP($B16,scoreA!$C$7:$U$160,11,FALSE)</f>
        <v>60</v>
      </c>
      <c r="L16" s="33">
        <f>VLOOKUP($B16,scoreA!$C$7:$U$160,12,FALSE)</f>
        <v>54</v>
      </c>
      <c r="M16" s="33">
        <f>VLOOKUP($B16,scoreA!$C$7:$U$160,13,FALSE)</f>
        <v>6.9999999999999999E-4</v>
      </c>
      <c r="N16" s="33">
        <f>VLOOKUP($B16,scoreA!$C$7:$U$160,14,FALSE)</f>
        <v>8.0000000000000004E-4</v>
      </c>
      <c r="O16" s="33">
        <f>VLOOKUP($B16,scoreA!$C$7:$U$160,15,FALSE)</f>
        <v>0</v>
      </c>
      <c r="P16" s="41">
        <f>VLOOKUP($B16,scoreA!$C$7:$T$160,16,FALSE)</f>
        <v>183.00149999999999</v>
      </c>
      <c r="Q16" s="12">
        <f>VLOOKUP($B16,scoreA!$C$7:$T$160,18,FALSE)</f>
        <v>11.4</v>
      </c>
      <c r="R16" s="27">
        <f t="shared" si="0"/>
        <v>54</v>
      </c>
    </row>
    <row r="17" spans="2:18" ht="17" x14ac:dyDescent="0.4">
      <c r="B17" s="14">
        <v>11</v>
      </c>
      <c r="C17" s="24">
        <f>VLOOKUP($B17,scoreA!$C$7:$U$160,3,FALSE)</f>
        <v>11</v>
      </c>
      <c r="D17" s="9" t="str">
        <f>VLOOKUP($B17,scoreA!$C$7:$U$160,4,FALSE)</f>
        <v>SCHAUTZER MARGIT</v>
      </c>
      <c r="E17" s="9">
        <f>VLOOKUP($B17,scoreA!$C$7:$U$160,5,FALSE)</f>
        <v>3</v>
      </c>
      <c r="F17" s="33">
        <f>VLOOKUP($B17,scoreA!$C$7:$U$160,6,FALSE)</f>
        <v>0</v>
      </c>
      <c r="G17" s="33">
        <f>VLOOKUP($B17,scoreA!$C$7:$U$160,7,FALSE)</f>
        <v>1E-4</v>
      </c>
      <c r="H17" s="33">
        <f>VLOOKUP($B17,scoreA!$C$7:$U$160,8,FALSE)</f>
        <v>46</v>
      </c>
      <c r="I17" s="33">
        <f>VLOOKUP($B17,scoreA!$C$7:$U$160,9,FALSE)</f>
        <v>2.9999999999999997E-4</v>
      </c>
      <c r="J17" s="33">
        <f>VLOOKUP($B17,scoreA!$C$7:$U$160,10,FALSE)</f>
        <v>4.0000000000000002E-4</v>
      </c>
      <c r="K17" s="33">
        <f>VLOOKUP($B17,scoreA!$C$7:$U$160,11,FALSE)</f>
        <v>56</v>
      </c>
      <c r="L17" s="33">
        <f>VLOOKUP($B17,scoreA!$C$7:$U$160,12,FALSE)</f>
        <v>68</v>
      </c>
      <c r="M17" s="33">
        <f>VLOOKUP($B17,scoreA!$C$7:$U$160,13,FALSE)</f>
        <v>6.9999999999999999E-4</v>
      </c>
      <c r="N17" s="33">
        <f>VLOOKUP($B17,scoreA!$C$7:$U$160,14,FALSE)</f>
        <v>8.0000000000000004E-4</v>
      </c>
      <c r="O17" s="33">
        <f>VLOOKUP($B17,scoreA!$C$7:$U$160,15,FALSE)</f>
        <v>0</v>
      </c>
      <c r="P17" s="41">
        <f>VLOOKUP($B17,scoreA!$C$7:$T$160,16,FALSE)</f>
        <v>170.00149999999999</v>
      </c>
      <c r="Q17" s="12">
        <f>VLOOKUP($B17,scoreA!$C$7:$T$160,18,FALSE)</f>
        <v>6.2</v>
      </c>
      <c r="R17" s="27">
        <f t="shared" si="0"/>
        <v>46</v>
      </c>
    </row>
    <row r="18" spans="2:18" ht="17" x14ac:dyDescent="0.4">
      <c r="B18" s="14">
        <v>12</v>
      </c>
      <c r="C18" s="24">
        <f>VLOOKUP($B18,scoreA!$C$7:$U$160,3,FALSE)</f>
        <v>12</v>
      </c>
      <c r="D18" s="9" t="str">
        <f>VLOOKUP($B18,scoreA!$C$7:$U$160,4,FALSE)</f>
        <v>POLAJNAR DRAGO</v>
      </c>
      <c r="E18" s="9">
        <f>VLOOKUP($B18,scoreA!$C$7:$U$160,5,FALSE)</f>
        <v>3</v>
      </c>
      <c r="F18" s="33">
        <f>VLOOKUP($B18,scoreA!$C$7:$U$160,6,FALSE)</f>
        <v>0</v>
      </c>
      <c r="G18" s="33">
        <f>VLOOKUP($B18,scoreA!$C$7:$U$160,7,FALSE)</f>
        <v>1E-4</v>
      </c>
      <c r="H18" s="33">
        <f>VLOOKUP($B18,scoreA!$C$7:$U$160,8,FALSE)</f>
        <v>2.0000000000000001E-4</v>
      </c>
      <c r="I18" s="33">
        <f>VLOOKUP($B18,scoreA!$C$7:$U$160,9,FALSE)</f>
        <v>57</v>
      </c>
      <c r="J18" s="33">
        <f>VLOOKUP($B18,scoreA!$C$7:$U$160,10,FALSE)</f>
        <v>39</v>
      </c>
      <c r="K18" s="33">
        <f>VLOOKUP($B18,scoreA!$C$7:$U$160,11,FALSE)</f>
        <v>51</v>
      </c>
      <c r="L18" s="33">
        <f>VLOOKUP($B18,scoreA!$C$7:$U$160,12,FALSE)</f>
        <v>5.9999999999999995E-4</v>
      </c>
      <c r="M18" s="33">
        <f>VLOOKUP($B18,scoreA!$C$7:$U$160,13,FALSE)</f>
        <v>6.9999999999999999E-4</v>
      </c>
      <c r="N18" s="33">
        <f>VLOOKUP($B18,scoreA!$C$7:$U$160,14,FALSE)</f>
        <v>8.0000000000000004E-4</v>
      </c>
      <c r="O18" s="33">
        <f>VLOOKUP($B18,scoreA!$C$7:$U$160,15,FALSE)</f>
        <v>0</v>
      </c>
      <c r="P18" s="41">
        <f>VLOOKUP($B18,scoreA!$C$7:$T$160,16,FALSE)</f>
        <v>147.00149999999999</v>
      </c>
      <c r="Q18" s="12">
        <f>VLOOKUP($B18,scoreA!$C$7:$T$160,18,FALSE)</f>
        <v>13.6</v>
      </c>
      <c r="R18" s="27">
        <f t="shared" si="0"/>
        <v>39</v>
      </c>
    </row>
    <row r="19" spans="2:18" ht="17" x14ac:dyDescent="0.4">
      <c r="B19" s="14">
        <v>13</v>
      </c>
      <c r="C19" s="24">
        <f>VLOOKUP($B19,scoreA!$C$7:$U$160,3,FALSE)</f>
        <v>13</v>
      </c>
      <c r="D19" s="9" t="str">
        <f>VLOOKUP($B19,scoreA!$C$7:$U$160,4,FALSE)</f>
        <v>WEDAM SIMON</v>
      </c>
      <c r="E19" s="9">
        <f>VLOOKUP($B19,scoreA!$C$7:$U$160,5,FALSE)</f>
        <v>3</v>
      </c>
      <c r="F19" s="33">
        <f>VLOOKUP($B19,scoreA!$C$7:$U$160,6,FALSE)</f>
        <v>44</v>
      </c>
      <c r="G19" s="33">
        <f>VLOOKUP($B19,scoreA!$C$7:$U$160,7,FALSE)</f>
        <v>44.000100000000003</v>
      </c>
      <c r="H19" s="33">
        <f>VLOOKUP($B19,scoreA!$C$7:$U$160,8,FALSE)</f>
        <v>0</v>
      </c>
      <c r="I19" s="33">
        <f>VLOOKUP($B19,scoreA!$C$7:$U$160,9,FALSE)</f>
        <v>2.9999999999999997E-4</v>
      </c>
      <c r="J19" s="33">
        <f>VLOOKUP($B19,scoreA!$C$7:$U$160,10,FALSE)</f>
        <v>4.0000000000000002E-4</v>
      </c>
      <c r="K19" s="33">
        <f>VLOOKUP($B19,scoreA!$C$7:$U$160,11,FALSE)</f>
        <v>39</v>
      </c>
      <c r="L19" s="33">
        <f>VLOOKUP($B19,scoreA!$C$7:$U$160,12,FALSE)</f>
        <v>5.9999999999999995E-4</v>
      </c>
      <c r="M19" s="33">
        <f>VLOOKUP($B19,scoreA!$C$7:$U$160,13,FALSE)</f>
        <v>6.9999999999999999E-4</v>
      </c>
      <c r="N19" s="33">
        <f>VLOOKUP($B19,scoreA!$C$7:$U$160,14,FALSE)</f>
        <v>8.0000000000000004E-4</v>
      </c>
      <c r="O19" s="33">
        <f>VLOOKUP($B19,scoreA!$C$7:$U$160,15,FALSE)</f>
        <v>0</v>
      </c>
      <c r="P19" s="41">
        <f>VLOOKUP($B19,scoreA!$C$7:$T$160,16,FALSE)</f>
        <v>127.0016</v>
      </c>
      <c r="Q19" s="12">
        <f>VLOOKUP($B19,scoreA!$C$7:$T$160,18,FALSE)</f>
        <v>9</v>
      </c>
      <c r="R19" s="27">
        <f t="shared" si="0"/>
        <v>39</v>
      </c>
    </row>
    <row r="20" spans="2:18" ht="17" x14ac:dyDescent="0.4">
      <c r="B20" s="14">
        <v>14</v>
      </c>
      <c r="C20" s="24">
        <f>VLOOKUP($B20,scoreA!$C$7:$U$160,3,FALSE)</f>
        <v>14</v>
      </c>
      <c r="D20" s="9" t="str">
        <f>VLOOKUP($B20,scoreA!$C$7:$U$160,4,FALSE)</f>
        <v>CIZMAN MIHA</v>
      </c>
      <c r="E20" s="9">
        <f>VLOOKUP($B20,scoreA!$C$7:$U$160,5,FALSE)</f>
        <v>3</v>
      </c>
      <c r="F20" s="33">
        <f>VLOOKUP($B20,scoreA!$C$7:$U$160,6,FALSE)</f>
        <v>45</v>
      </c>
      <c r="G20" s="33">
        <f>VLOOKUP($B20,scoreA!$C$7:$U$160,7,FALSE)</f>
        <v>32</v>
      </c>
      <c r="H20" s="33">
        <f>VLOOKUP($B20,scoreA!$C$7:$U$160,8,FALSE)</f>
        <v>0</v>
      </c>
      <c r="I20" s="33">
        <f>VLOOKUP($B20,scoreA!$C$7:$U$160,9,FALSE)</f>
        <v>2.9999999999999997E-4</v>
      </c>
      <c r="J20" s="33">
        <f>VLOOKUP($B20,scoreA!$C$7:$U$160,10,FALSE)</f>
        <v>4.0000000000000002E-4</v>
      </c>
      <c r="K20" s="33">
        <f>VLOOKUP($B20,scoreA!$C$7:$U$160,11,FALSE)</f>
        <v>50</v>
      </c>
      <c r="L20" s="33">
        <f>VLOOKUP($B20,scoreA!$C$7:$U$160,12,FALSE)</f>
        <v>5.9999999999999995E-4</v>
      </c>
      <c r="M20" s="33">
        <f>VLOOKUP($B20,scoreA!$C$7:$U$160,13,FALSE)</f>
        <v>6.9999999999999999E-4</v>
      </c>
      <c r="N20" s="33">
        <f>VLOOKUP($B20,scoreA!$C$7:$U$160,14,FALSE)</f>
        <v>8.0000000000000004E-4</v>
      </c>
      <c r="O20" s="33">
        <f>VLOOKUP($B20,scoreA!$C$7:$U$160,15,FALSE)</f>
        <v>0</v>
      </c>
      <c r="P20" s="41">
        <f>VLOOKUP($B20,scoreA!$C$7:$T$160,16,FALSE)</f>
        <v>127.00149999999999</v>
      </c>
      <c r="Q20" s="12">
        <f>VLOOKUP($B20,scoreA!$C$7:$T$160,18,FALSE)</f>
        <v>11.9</v>
      </c>
      <c r="R20" s="27">
        <f t="shared" si="0"/>
        <v>32</v>
      </c>
    </row>
    <row r="21" spans="2:18" ht="17" x14ac:dyDescent="0.4">
      <c r="B21" s="14">
        <v>15</v>
      </c>
      <c r="C21" s="24">
        <f>VLOOKUP($B21,scoreA!$C$7:$U$160,3,FALSE)</f>
        <v>15</v>
      </c>
      <c r="D21" s="9" t="str">
        <f>VLOOKUP($B21,scoreA!$C$7:$U$160,4,FALSE)</f>
        <v>BREZIGAR BOGOSLAV</v>
      </c>
      <c r="E21" s="9">
        <f>VLOOKUP($B21,scoreA!$C$7:$U$160,5,FALSE)</f>
        <v>2</v>
      </c>
      <c r="F21" s="33">
        <f>VLOOKUP($B21,scoreA!$C$7:$U$160,6,FALSE)</f>
        <v>0</v>
      </c>
      <c r="G21" s="33">
        <f>VLOOKUP($B21,scoreA!$C$7:$U$160,7,FALSE)</f>
        <v>1E-4</v>
      </c>
      <c r="H21" s="33">
        <f>VLOOKUP($B21,scoreA!$C$7:$U$160,8,FALSE)</f>
        <v>63</v>
      </c>
      <c r="I21" s="33">
        <f>VLOOKUP($B21,scoreA!$C$7:$U$160,9,FALSE)</f>
        <v>2.9999999999999997E-4</v>
      </c>
      <c r="J21" s="33">
        <f>VLOOKUP($B21,scoreA!$C$7:$U$160,10,FALSE)</f>
        <v>4.0000000000000002E-4</v>
      </c>
      <c r="K21" s="33">
        <f>VLOOKUP($B21,scoreA!$C$7:$U$160,11,FALSE)</f>
        <v>5.0000000000000001E-4</v>
      </c>
      <c r="L21" s="33">
        <f>VLOOKUP($B21,scoreA!$C$7:$U$160,12,FALSE)</f>
        <v>57</v>
      </c>
      <c r="M21" s="33">
        <f>VLOOKUP($B21,scoreA!$C$7:$U$160,13,FALSE)</f>
        <v>6.9999999999999999E-4</v>
      </c>
      <c r="N21" s="33">
        <f>VLOOKUP($B21,scoreA!$C$7:$U$160,14,FALSE)</f>
        <v>8.0000000000000004E-4</v>
      </c>
      <c r="O21" s="33">
        <f>VLOOKUP($B21,scoreA!$C$7:$U$160,15,FALSE)</f>
        <v>0</v>
      </c>
      <c r="P21" s="41">
        <f>VLOOKUP($B21,scoreA!$C$7:$T$160,16,FALSE)</f>
        <v>120.002</v>
      </c>
      <c r="Q21" s="12">
        <f>VLOOKUP($B21,scoreA!$C$7:$T$160,18,FALSE)</f>
        <v>12.8</v>
      </c>
      <c r="R21" s="27">
        <f t="shared" si="0"/>
        <v>57</v>
      </c>
    </row>
    <row r="22" spans="2:18" ht="17" x14ac:dyDescent="0.4">
      <c r="B22" s="14">
        <v>16</v>
      </c>
      <c r="C22" s="24">
        <f>VLOOKUP($B22,scoreA!$C$7:$U$160,3,FALSE)</f>
        <v>16</v>
      </c>
      <c r="D22" s="9" t="str">
        <f>VLOOKUP($B22,scoreA!$C$7:$U$160,4,FALSE)</f>
        <v>KUSAR BOSTJAN</v>
      </c>
      <c r="E22" s="9">
        <f>VLOOKUP($B22,scoreA!$C$7:$U$160,5,FALSE)</f>
        <v>2</v>
      </c>
      <c r="F22" s="33">
        <f>VLOOKUP($B22,scoreA!$C$7:$U$160,6,FALSE)</f>
        <v>59</v>
      </c>
      <c r="G22" s="33">
        <f>VLOOKUP($B22,scoreA!$C$7:$U$160,7,FALSE)</f>
        <v>0</v>
      </c>
      <c r="H22" s="33">
        <f>VLOOKUP($B22,scoreA!$C$7:$U$160,8,FALSE)</f>
        <v>2.0000000000000001E-4</v>
      </c>
      <c r="I22" s="33">
        <f>VLOOKUP($B22,scoreA!$C$7:$U$160,9,FALSE)</f>
        <v>2.9999999999999997E-4</v>
      </c>
      <c r="J22" s="33">
        <f>VLOOKUP($B22,scoreA!$C$7:$U$160,10,FALSE)</f>
        <v>4.0000000000000002E-4</v>
      </c>
      <c r="K22" s="33">
        <f>VLOOKUP($B22,scoreA!$C$7:$U$160,11,FALSE)</f>
        <v>55</v>
      </c>
      <c r="L22" s="33">
        <f>VLOOKUP($B22,scoreA!$C$7:$U$160,12,FALSE)</f>
        <v>5.9999999999999995E-4</v>
      </c>
      <c r="M22" s="33">
        <f>VLOOKUP($B22,scoreA!$C$7:$U$160,13,FALSE)</f>
        <v>6.9999999999999999E-4</v>
      </c>
      <c r="N22" s="33">
        <f>VLOOKUP($B22,scoreA!$C$7:$U$160,14,FALSE)</f>
        <v>8.0000000000000004E-4</v>
      </c>
      <c r="O22" s="33">
        <f>VLOOKUP($B22,scoreA!$C$7:$U$160,15,FALSE)</f>
        <v>0</v>
      </c>
      <c r="P22" s="41">
        <f>VLOOKUP($B22,scoreA!$C$7:$T$160,16,FALSE)</f>
        <v>114.0021</v>
      </c>
      <c r="Q22" s="12">
        <f>VLOOKUP($B22,scoreA!$C$7:$T$160,18,FALSE)</f>
        <v>10.9</v>
      </c>
      <c r="R22" s="27">
        <f t="shared" si="0"/>
        <v>55</v>
      </c>
    </row>
    <row r="23" spans="2:18" ht="17" x14ac:dyDescent="0.4">
      <c r="B23" s="14">
        <v>17</v>
      </c>
      <c r="C23" s="24">
        <f>VLOOKUP($B23,scoreA!$C$7:$U$160,3,FALSE)</f>
        <v>17</v>
      </c>
      <c r="D23" s="9" t="str">
        <f>VLOOKUP($B23,scoreA!$C$7:$U$160,4,FALSE)</f>
        <v>BENCINA JANEZ</v>
      </c>
      <c r="E23" s="9">
        <f>VLOOKUP($B23,scoreA!$C$7:$U$160,5,FALSE)</f>
        <v>2</v>
      </c>
      <c r="F23" s="33">
        <f>VLOOKUP($B23,scoreA!$C$7:$U$160,6,FALSE)</f>
        <v>55</v>
      </c>
      <c r="G23" s="33">
        <f>VLOOKUP($B23,scoreA!$C$7:$U$160,7,FALSE)</f>
        <v>0</v>
      </c>
      <c r="H23" s="33">
        <f>VLOOKUP($B23,scoreA!$C$7:$U$160,8,FALSE)</f>
        <v>2.0000000000000001E-4</v>
      </c>
      <c r="I23" s="33">
        <f>VLOOKUP($B23,scoreA!$C$7:$U$160,9,FALSE)</f>
        <v>2.9999999999999997E-4</v>
      </c>
      <c r="J23" s="33">
        <f>VLOOKUP($B23,scoreA!$C$7:$U$160,10,FALSE)</f>
        <v>4.0000000000000002E-4</v>
      </c>
      <c r="K23" s="33">
        <f>VLOOKUP($B23,scoreA!$C$7:$U$160,11,FALSE)</f>
        <v>5.0000000000000001E-4</v>
      </c>
      <c r="L23" s="33">
        <f>VLOOKUP($B23,scoreA!$C$7:$U$160,12,FALSE)</f>
        <v>57</v>
      </c>
      <c r="M23" s="33">
        <f>VLOOKUP($B23,scoreA!$C$7:$U$160,13,FALSE)</f>
        <v>6.9999999999999999E-4</v>
      </c>
      <c r="N23" s="33">
        <f>VLOOKUP($B23,scoreA!$C$7:$U$160,14,FALSE)</f>
        <v>8.0000000000000004E-4</v>
      </c>
      <c r="O23" s="33">
        <f>VLOOKUP($B23,scoreA!$C$7:$U$160,15,FALSE)</f>
        <v>0</v>
      </c>
      <c r="P23" s="41">
        <f>VLOOKUP($B23,scoreA!$C$7:$T$160,16,FALSE)</f>
        <v>112.002</v>
      </c>
      <c r="Q23" s="12">
        <f>VLOOKUP($B23,scoreA!$C$7:$T$160,18,FALSE)</f>
        <v>11.7</v>
      </c>
      <c r="R23" s="27">
        <f t="shared" si="0"/>
        <v>55</v>
      </c>
    </row>
    <row r="24" spans="2:18" ht="17" x14ac:dyDescent="0.4">
      <c r="B24" s="14">
        <v>18</v>
      </c>
      <c r="C24" s="24">
        <f>VLOOKUP($B24,scoreA!$C$7:$U$160,3,FALSE)</f>
        <v>18</v>
      </c>
      <c r="D24" s="9" t="str">
        <f>VLOOKUP($B24,scoreA!$C$7:$U$160,4,FALSE)</f>
        <v>KRÄMMER PETRA</v>
      </c>
      <c r="E24" s="9">
        <f>VLOOKUP($B24,scoreA!$C$7:$U$160,5,FALSE)</f>
        <v>1</v>
      </c>
      <c r="F24" s="33">
        <f>VLOOKUP($B24,scoreA!$C$7:$U$160,6,FALSE)</f>
        <v>0</v>
      </c>
      <c r="G24" s="33">
        <f>VLOOKUP($B24,scoreA!$C$7:$U$160,7,FALSE)</f>
        <v>1E-4</v>
      </c>
      <c r="H24" s="33">
        <f>VLOOKUP($B24,scoreA!$C$7:$U$160,8,FALSE)</f>
        <v>2.0000000000000001E-4</v>
      </c>
      <c r="I24" s="33">
        <f>VLOOKUP($B24,scoreA!$C$7:$U$160,9,FALSE)</f>
        <v>2.9999999999999997E-4</v>
      </c>
      <c r="J24" s="33">
        <f>VLOOKUP($B24,scoreA!$C$7:$U$160,10,FALSE)</f>
        <v>4.0000000000000002E-4</v>
      </c>
      <c r="K24" s="33">
        <f>VLOOKUP($B24,scoreA!$C$7:$U$160,11,FALSE)</f>
        <v>5.0000000000000001E-4</v>
      </c>
      <c r="L24" s="33">
        <f>VLOOKUP($B24,scoreA!$C$7:$U$160,12,FALSE)</f>
        <v>5.9999999999999995E-4</v>
      </c>
      <c r="M24" s="33">
        <f>VLOOKUP($B24,scoreA!$C$7:$U$160,13,FALSE)</f>
        <v>6.9999999999999999E-4</v>
      </c>
      <c r="N24" s="33">
        <f>VLOOKUP($B24,scoreA!$C$7:$U$160,14,FALSE)</f>
        <v>8.0000000000000004E-4</v>
      </c>
      <c r="O24" s="33">
        <f>VLOOKUP($B24,scoreA!$C$7:$U$160,15,FALSE)</f>
        <v>102</v>
      </c>
      <c r="P24" s="41">
        <f>VLOOKUP($B24,scoreA!$C$7:$T$160,16,FALSE)</f>
        <v>102.0026</v>
      </c>
      <c r="Q24" s="12">
        <f>VLOOKUP($B24,scoreA!$C$7:$T$160,18,FALSE)</f>
        <v>6.5</v>
      </c>
      <c r="R24" s="27">
        <f t="shared" si="0"/>
        <v>102</v>
      </c>
    </row>
    <row r="25" spans="2:18" ht="17" x14ac:dyDescent="0.4">
      <c r="B25" s="14">
        <v>19</v>
      </c>
      <c r="C25" s="24">
        <f>VLOOKUP($B25,scoreA!$C$7:$U$160,3,FALSE)</f>
        <v>19</v>
      </c>
      <c r="D25" s="9" t="str">
        <f>VLOOKUP($B25,scoreA!$C$7:$U$160,4,FALSE)</f>
        <v>MESSNER HEIKE</v>
      </c>
      <c r="E25" s="9">
        <f>VLOOKUP($B25,scoreA!$C$7:$U$160,5,FALSE)</f>
        <v>1</v>
      </c>
      <c r="F25" s="33">
        <f>VLOOKUP($B25,scoreA!$C$7:$U$160,6,FALSE)</f>
        <v>0</v>
      </c>
      <c r="G25" s="33">
        <f>VLOOKUP($B25,scoreA!$C$7:$U$160,7,FALSE)</f>
        <v>1E-4</v>
      </c>
      <c r="H25" s="33">
        <f>VLOOKUP($B25,scoreA!$C$7:$U$160,8,FALSE)</f>
        <v>2.0000000000000001E-4</v>
      </c>
      <c r="I25" s="33">
        <f>VLOOKUP($B25,scoreA!$C$7:$U$160,9,FALSE)</f>
        <v>2.9999999999999997E-4</v>
      </c>
      <c r="J25" s="33">
        <f>VLOOKUP($B25,scoreA!$C$7:$U$160,10,FALSE)</f>
        <v>4.0000000000000002E-4</v>
      </c>
      <c r="K25" s="33">
        <f>VLOOKUP($B25,scoreA!$C$7:$U$160,11,FALSE)</f>
        <v>5.0000000000000001E-4</v>
      </c>
      <c r="L25" s="33">
        <f>VLOOKUP($B25,scoreA!$C$7:$U$160,12,FALSE)</f>
        <v>5.9999999999999995E-4</v>
      </c>
      <c r="M25" s="33">
        <f>VLOOKUP($B25,scoreA!$C$7:$U$160,13,FALSE)</f>
        <v>6.9999999999999999E-4</v>
      </c>
      <c r="N25" s="33">
        <f>VLOOKUP($B25,scoreA!$C$7:$U$160,14,FALSE)</f>
        <v>8.0000000000000004E-4</v>
      </c>
      <c r="O25" s="33">
        <f>VLOOKUP($B25,scoreA!$C$7:$U$160,15,FALSE)</f>
        <v>100</v>
      </c>
      <c r="P25" s="41">
        <f>VLOOKUP($B25,scoreA!$C$7:$T$160,16,FALSE)</f>
        <v>100.0026</v>
      </c>
      <c r="Q25" s="12">
        <f>VLOOKUP($B25,scoreA!$C$7:$T$160,18,FALSE)</f>
        <v>10.3</v>
      </c>
      <c r="R25" s="27">
        <f t="shared" si="0"/>
        <v>100</v>
      </c>
    </row>
    <row r="26" spans="2:18" ht="17" x14ac:dyDescent="0.4">
      <c r="B26" s="14">
        <v>20</v>
      </c>
      <c r="C26" s="24">
        <f>VLOOKUP($B26,scoreA!$C$7:$U$160,3,FALSE)</f>
        <v>20</v>
      </c>
      <c r="D26" s="9" t="str">
        <f>VLOOKUP($B26,scoreA!$C$7:$U$160,4,FALSE)</f>
        <v>JEVNIKAR NATASA</v>
      </c>
      <c r="E26" s="9">
        <f>VLOOKUP($B26,scoreA!$C$7:$U$160,5,FALSE)</f>
        <v>1</v>
      </c>
      <c r="F26" s="33">
        <f>VLOOKUP($B26,scoreA!$C$7:$U$160,6,FALSE)</f>
        <v>0</v>
      </c>
      <c r="G26" s="33">
        <f>VLOOKUP($B26,scoreA!$C$7:$U$160,7,FALSE)</f>
        <v>1E-4</v>
      </c>
      <c r="H26" s="33">
        <f>VLOOKUP($B26,scoreA!$C$7:$U$160,8,FALSE)</f>
        <v>2.0000000000000001E-4</v>
      </c>
      <c r="I26" s="33">
        <f>VLOOKUP($B26,scoreA!$C$7:$U$160,9,FALSE)</f>
        <v>2.9999999999999997E-4</v>
      </c>
      <c r="J26" s="33">
        <f>VLOOKUP($B26,scoreA!$C$7:$U$160,10,FALSE)</f>
        <v>4.0000000000000002E-4</v>
      </c>
      <c r="K26" s="33">
        <f>VLOOKUP($B26,scoreA!$C$7:$U$160,11,FALSE)</f>
        <v>63</v>
      </c>
      <c r="L26" s="33">
        <f>VLOOKUP($B26,scoreA!$C$7:$U$160,12,FALSE)</f>
        <v>5.9999999999999995E-4</v>
      </c>
      <c r="M26" s="33">
        <f>VLOOKUP($B26,scoreA!$C$7:$U$160,13,FALSE)</f>
        <v>6.9999999999999999E-4</v>
      </c>
      <c r="N26" s="33">
        <f>VLOOKUP($B26,scoreA!$C$7:$U$160,14,FALSE)</f>
        <v>8.0000000000000004E-4</v>
      </c>
      <c r="O26" s="33">
        <f>VLOOKUP($B26,scoreA!$C$7:$U$160,15,FALSE)</f>
        <v>0</v>
      </c>
      <c r="P26" s="41">
        <f>VLOOKUP($B26,scoreA!$C$7:$T$160,16,FALSE)</f>
        <v>63.002499999999998</v>
      </c>
      <c r="Q26" s="12">
        <f>VLOOKUP($B26,scoreA!$C$7:$T$160,18,FALSE)</f>
        <v>13.3</v>
      </c>
      <c r="R26" s="27">
        <f t="shared" si="0"/>
        <v>63</v>
      </c>
    </row>
    <row r="27" spans="2:18" ht="17" x14ac:dyDescent="0.4">
      <c r="B27" s="14">
        <v>21</v>
      </c>
      <c r="C27" s="24">
        <f>VLOOKUP($B27,scoreA!$C$7:$U$160,3,FALSE)</f>
        <v>21</v>
      </c>
      <c r="D27" s="9" t="str">
        <f>VLOOKUP($B27,scoreA!$C$7:$U$160,4,FALSE)</f>
        <v>KRANJC ANDREJ</v>
      </c>
      <c r="E27" s="9">
        <f>VLOOKUP($B27,scoreA!$C$7:$U$160,5,FALSE)</f>
        <v>1</v>
      </c>
      <c r="F27" s="33">
        <f>VLOOKUP($B27,scoreA!$C$7:$U$160,6,FALSE)</f>
        <v>0</v>
      </c>
      <c r="G27" s="33">
        <f>VLOOKUP($B27,scoreA!$C$7:$U$160,7,FALSE)</f>
        <v>1E-4</v>
      </c>
      <c r="H27" s="33">
        <f>VLOOKUP($B27,scoreA!$C$7:$U$160,8,FALSE)</f>
        <v>57</v>
      </c>
      <c r="I27" s="33">
        <f>VLOOKUP($B27,scoreA!$C$7:$U$160,9,FALSE)</f>
        <v>2.9999999999999997E-4</v>
      </c>
      <c r="J27" s="33">
        <f>VLOOKUP($B27,scoreA!$C$7:$U$160,10,FALSE)</f>
        <v>4.0000000000000002E-4</v>
      </c>
      <c r="K27" s="33">
        <f>VLOOKUP($B27,scoreA!$C$7:$U$160,11,FALSE)</f>
        <v>5.0000000000000001E-4</v>
      </c>
      <c r="L27" s="33">
        <f>VLOOKUP($B27,scoreA!$C$7:$U$160,12,FALSE)</f>
        <v>5.9999999999999995E-4</v>
      </c>
      <c r="M27" s="33">
        <f>VLOOKUP($B27,scoreA!$C$7:$U$160,13,FALSE)</f>
        <v>6.9999999999999999E-4</v>
      </c>
      <c r="N27" s="33">
        <f>VLOOKUP($B27,scoreA!$C$7:$U$160,14,FALSE)</f>
        <v>8.0000000000000004E-4</v>
      </c>
      <c r="O27" s="33">
        <f>VLOOKUP($B27,scoreA!$C$7:$U$160,15,FALSE)</f>
        <v>0</v>
      </c>
      <c r="P27" s="41">
        <f>VLOOKUP($B27,scoreA!$C$7:$T$160,16,FALSE)</f>
        <v>57.002600000000001</v>
      </c>
      <c r="Q27" s="12">
        <f>VLOOKUP($B27,scoreA!$C$7:$T$160,18,FALSE)</f>
        <v>10.7</v>
      </c>
      <c r="R27" s="27">
        <f t="shared" si="0"/>
        <v>57</v>
      </c>
    </row>
    <row r="28" spans="2:18" ht="17" x14ac:dyDescent="0.4">
      <c r="B28" s="14">
        <v>22</v>
      </c>
      <c r="C28" s="24">
        <f>VLOOKUP($B28,scoreA!$C$7:$U$160,3,FALSE)</f>
        <v>22</v>
      </c>
      <c r="D28" s="9" t="str">
        <f>VLOOKUP($B28,scoreA!$C$7:$U$160,4,FALSE)</f>
        <v>ROMAVH PETER</v>
      </c>
      <c r="E28" s="9">
        <f>VLOOKUP($B28,scoreA!$C$7:$U$160,5,FALSE)</f>
        <v>1</v>
      </c>
      <c r="F28" s="33">
        <f>VLOOKUP($B28,scoreA!$C$7:$U$160,6,FALSE)</f>
        <v>0</v>
      </c>
      <c r="G28" s="33">
        <f>VLOOKUP($B28,scoreA!$C$7:$U$160,7,FALSE)</f>
        <v>1E-4</v>
      </c>
      <c r="H28" s="33">
        <f>VLOOKUP($B28,scoreA!$C$7:$U$160,8,FALSE)</f>
        <v>2.0000000000000001E-4</v>
      </c>
      <c r="I28" s="33">
        <f>VLOOKUP($B28,scoreA!$C$7:$U$160,9,FALSE)</f>
        <v>2.9999999999999997E-4</v>
      </c>
      <c r="J28" s="33">
        <f>VLOOKUP($B28,scoreA!$C$7:$U$160,10,FALSE)</f>
        <v>4.0000000000000002E-4</v>
      </c>
      <c r="K28" s="33">
        <f>VLOOKUP($B28,scoreA!$C$7:$U$160,11,FALSE)</f>
        <v>5.0000000000000001E-4</v>
      </c>
      <c r="L28" s="33">
        <f>VLOOKUP($B28,scoreA!$C$7:$U$160,12,FALSE)</f>
        <v>56</v>
      </c>
      <c r="M28" s="33">
        <f>VLOOKUP($B28,scoreA!$C$7:$U$160,13,FALSE)</f>
        <v>6.9999999999999999E-4</v>
      </c>
      <c r="N28" s="33">
        <f>VLOOKUP($B28,scoreA!$C$7:$U$160,14,FALSE)</f>
        <v>8.0000000000000004E-4</v>
      </c>
      <c r="O28" s="33">
        <f>VLOOKUP($B28,scoreA!$C$7:$U$160,15,FALSE)</f>
        <v>0</v>
      </c>
      <c r="P28" s="41">
        <f>VLOOKUP($B28,scoreA!$C$7:$T$160,16,FALSE)</f>
        <v>56.002400000000002</v>
      </c>
      <c r="Q28" s="12">
        <f>VLOOKUP($B28,scoreA!$C$7:$T$160,18,FALSE)</f>
        <v>13.2</v>
      </c>
      <c r="R28" s="27">
        <f t="shared" si="0"/>
        <v>56</v>
      </c>
    </row>
    <row r="29" spans="2:18" ht="17" x14ac:dyDescent="0.4">
      <c r="B29" s="14">
        <v>23</v>
      </c>
      <c r="C29" s="24">
        <f>VLOOKUP($B29,scoreA!$C$7:$U$160,3,FALSE)</f>
        <v>23</v>
      </c>
      <c r="D29" s="9" t="str">
        <f>VLOOKUP($B29,scoreA!$C$7:$U$160,4,FALSE)</f>
        <v>ZAMO' NICOLA</v>
      </c>
      <c r="E29" s="9">
        <f>VLOOKUP($B29,scoreA!$C$7:$U$160,5,FALSE)</f>
        <v>1</v>
      </c>
      <c r="F29" s="33">
        <f>VLOOKUP($B29,scoreA!$C$7:$U$160,6,FALSE)</f>
        <v>0</v>
      </c>
      <c r="G29" s="33">
        <f>VLOOKUP($B29,scoreA!$C$7:$U$160,7,FALSE)</f>
        <v>1E-4</v>
      </c>
      <c r="H29" s="33">
        <f>VLOOKUP($B29,scoreA!$C$7:$U$160,8,FALSE)</f>
        <v>2.0000000000000001E-4</v>
      </c>
      <c r="I29" s="33">
        <f>VLOOKUP($B29,scoreA!$C$7:$U$160,9,FALSE)</f>
        <v>2.9999999999999997E-4</v>
      </c>
      <c r="J29" s="33">
        <f>VLOOKUP($B29,scoreA!$C$7:$U$160,10,FALSE)</f>
        <v>4.0000000000000002E-4</v>
      </c>
      <c r="K29" s="33">
        <f>VLOOKUP($B29,scoreA!$C$7:$U$160,11,FALSE)</f>
        <v>5.0000000000000001E-4</v>
      </c>
      <c r="L29" s="33">
        <f>VLOOKUP($B29,scoreA!$C$7:$U$160,12,FALSE)</f>
        <v>5.9999999999999995E-4</v>
      </c>
      <c r="M29" s="33">
        <f>VLOOKUP($B29,scoreA!$C$7:$U$160,13,FALSE)</f>
        <v>55</v>
      </c>
      <c r="N29" s="33">
        <f>VLOOKUP($B29,scoreA!$C$7:$U$160,14,FALSE)</f>
        <v>8.0000000000000004E-4</v>
      </c>
      <c r="O29" s="33">
        <f>VLOOKUP($B29,scoreA!$C$7:$U$160,15,FALSE)</f>
        <v>0</v>
      </c>
      <c r="P29" s="41">
        <f>VLOOKUP($B29,scoreA!$C$7:$T$160,16,FALSE)</f>
        <v>55.002299999999998</v>
      </c>
      <c r="Q29" s="12">
        <f>VLOOKUP($B29,scoreA!$C$7:$T$160,18,FALSE)</f>
        <v>7.6</v>
      </c>
      <c r="R29" s="27">
        <f t="shared" si="0"/>
        <v>55</v>
      </c>
    </row>
    <row r="30" spans="2:18" ht="17" x14ac:dyDescent="0.4">
      <c r="B30" s="14">
        <v>24</v>
      </c>
      <c r="C30" s="24">
        <f>VLOOKUP($B30,scoreA!$C$7:$U$160,3,FALSE)</f>
        <v>24</v>
      </c>
      <c r="D30" s="9" t="str">
        <f>VLOOKUP($B30,scoreA!$C$7:$U$160,4,FALSE)</f>
        <v>JAKSE JERA</v>
      </c>
      <c r="E30" s="9">
        <f>VLOOKUP($B30,scoreA!$C$7:$U$160,5,FALSE)</f>
        <v>1</v>
      </c>
      <c r="F30" s="33">
        <f>VLOOKUP($B30,scoreA!$C$7:$U$160,6,FALSE)</f>
        <v>0</v>
      </c>
      <c r="G30" s="33">
        <f>VLOOKUP($B30,scoreA!$C$7:$U$160,7,FALSE)</f>
        <v>1E-4</v>
      </c>
      <c r="H30" s="33">
        <f>VLOOKUP($B30,scoreA!$C$7:$U$160,8,FALSE)</f>
        <v>2.0000000000000001E-4</v>
      </c>
      <c r="I30" s="33">
        <f>VLOOKUP($B30,scoreA!$C$7:$U$160,9,FALSE)</f>
        <v>2.9999999999999997E-4</v>
      </c>
      <c r="J30" s="33">
        <f>VLOOKUP($B30,scoreA!$C$7:$U$160,10,FALSE)</f>
        <v>54</v>
      </c>
      <c r="K30" s="33">
        <f>VLOOKUP($B30,scoreA!$C$7:$U$160,11,FALSE)</f>
        <v>5.0000000000000001E-4</v>
      </c>
      <c r="L30" s="33">
        <f>VLOOKUP($B30,scoreA!$C$7:$U$160,12,FALSE)</f>
        <v>5.9999999999999995E-4</v>
      </c>
      <c r="M30" s="33">
        <f>VLOOKUP($B30,scoreA!$C$7:$U$160,13,FALSE)</f>
        <v>6.9999999999999999E-4</v>
      </c>
      <c r="N30" s="33">
        <f>VLOOKUP($B30,scoreA!$C$7:$U$160,14,FALSE)</f>
        <v>8.0000000000000004E-4</v>
      </c>
      <c r="O30" s="33">
        <f>VLOOKUP($B30,scoreA!$C$7:$U$160,15,FALSE)</f>
        <v>0</v>
      </c>
      <c r="P30" s="41">
        <f>VLOOKUP($B30,scoreA!$C$7:$T$160,16,FALSE)</f>
        <v>54.002600000000001</v>
      </c>
      <c r="Q30" s="12">
        <f>VLOOKUP($B30,scoreA!$C$7:$T$160,18,FALSE)</f>
        <v>11.3</v>
      </c>
      <c r="R30" s="27">
        <f t="shared" si="0"/>
        <v>54</v>
      </c>
    </row>
    <row r="31" spans="2:18" ht="17" x14ac:dyDescent="0.4">
      <c r="B31" s="14">
        <v>25</v>
      </c>
      <c r="C31" s="24">
        <f>VLOOKUP($B31,scoreA!$C$7:$U$160,3,FALSE)</f>
        <v>25</v>
      </c>
      <c r="D31" s="9" t="str">
        <f>VLOOKUP($B31,scoreA!$C$7:$U$160,4,FALSE)</f>
        <v xml:space="preserve">POLANC GAL </v>
      </c>
      <c r="E31" s="9">
        <f>VLOOKUP($B31,scoreA!$C$7:$U$160,5,FALSE)</f>
        <v>1</v>
      </c>
      <c r="F31" s="33">
        <f>VLOOKUP($B31,scoreA!$C$7:$U$160,6,FALSE)</f>
        <v>0</v>
      </c>
      <c r="G31" s="33">
        <f>VLOOKUP($B31,scoreA!$C$7:$U$160,7,FALSE)</f>
        <v>1E-4</v>
      </c>
      <c r="H31" s="33">
        <f>VLOOKUP($B31,scoreA!$C$7:$U$160,8,FALSE)</f>
        <v>2.0000000000000001E-4</v>
      </c>
      <c r="I31" s="33">
        <f>VLOOKUP($B31,scoreA!$C$7:$U$160,9,FALSE)</f>
        <v>2.9999999999999997E-4</v>
      </c>
      <c r="J31" s="33">
        <f>VLOOKUP($B31,scoreA!$C$7:$U$160,10,FALSE)</f>
        <v>4.0000000000000002E-4</v>
      </c>
      <c r="K31" s="33">
        <f>VLOOKUP($B31,scoreA!$C$7:$U$160,11,FALSE)</f>
        <v>5.0000000000000001E-4</v>
      </c>
      <c r="L31" s="33">
        <f>VLOOKUP($B31,scoreA!$C$7:$U$160,12,FALSE)</f>
        <v>54</v>
      </c>
      <c r="M31" s="33">
        <f>VLOOKUP($B31,scoreA!$C$7:$U$160,13,FALSE)</f>
        <v>6.9999999999999999E-4</v>
      </c>
      <c r="N31" s="33">
        <f>VLOOKUP($B31,scoreA!$C$7:$U$160,14,FALSE)</f>
        <v>8.0000000000000004E-4</v>
      </c>
      <c r="O31" s="33">
        <f>VLOOKUP($B31,scoreA!$C$7:$U$160,15,FALSE)</f>
        <v>0</v>
      </c>
      <c r="P31" s="41">
        <f>VLOOKUP($B31,scoreA!$C$7:$T$160,16,FALSE)</f>
        <v>54.002400000000002</v>
      </c>
      <c r="Q31" s="12">
        <f>VLOOKUP($B31,scoreA!$C$7:$T$160,18,FALSE)</f>
        <v>8.9</v>
      </c>
      <c r="R31" s="27">
        <f t="shared" si="0"/>
        <v>54</v>
      </c>
    </row>
    <row r="32" spans="2:18" ht="17" x14ac:dyDescent="0.4">
      <c r="B32" s="14">
        <v>26</v>
      </c>
      <c r="C32" s="24">
        <f>VLOOKUP($B32,scoreA!$C$7:$U$160,3,FALSE)</f>
        <v>26</v>
      </c>
      <c r="D32" s="9" t="str">
        <f>VLOOKUP($B32,scoreA!$C$7:$U$160,4,FALSE)</f>
        <v>KRUSIC TOMAZ</v>
      </c>
      <c r="E32" s="9">
        <f>VLOOKUP($B32,scoreA!$C$7:$U$160,5,FALSE)</f>
        <v>1</v>
      </c>
      <c r="F32" s="33">
        <f>VLOOKUP($B32,scoreA!$C$7:$U$160,6,FALSE)</f>
        <v>53</v>
      </c>
      <c r="G32" s="33">
        <f>VLOOKUP($B32,scoreA!$C$7:$U$160,7,FALSE)</f>
        <v>0</v>
      </c>
      <c r="H32" s="33">
        <f>VLOOKUP($B32,scoreA!$C$7:$U$160,8,FALSE)</f>
        <v>2.0000000000000001E-4</v>
      </c>
      <c r="I32" s="33">
        <f>VLOOKUP($B32,scoreA!$C$7:$U$160,9,FALSE)</f>
        <v>2.9999999999999997E-4</v>
      </c>
      <c r="J32" s="33">
        <f>VLOOKUP($B32,scoreA!$C$7:$U$160,10,FALSE)</f>
        <v>4.0000000000000002E-4</v>
      </c>
      <c r="K32" s="33">
        <f>VLOOKUP($B32,scoreA!$C$7:$U$160,11,FALSE)</f>
        <v>5.0000000000000001E-4</v>
      </c>
      <c r="L32" s="33">
        <f>VLOOKUP($B32,scoreA!$C$7:$U$160,12,FALSE)</f>
        <v>5.9999999999999995E-4</v>
      </c>
      <c r="M32" s="33">
        <f>VLOOKUP($B32,scoreA!$C$7:$U$160,13,FALSE)</f>
        <v>6.9999999999999999E-4</v>
      </c>
      <c r="N32" s="33">
        <f>VLOOKUP($B32,scoreA!$C$7:$U$160,14,FALSE)</f>
        <v>8.0000000000000004E-4</v>
      </c>
      <c r="O32" s="33">
        <f>VLOOKUP($B32,scoreA!$C$7:$U$160,15,FALSE)</f>
        <v>0</v>
      </c>
      <c r="P32" s="41">
        <f>VLOOKUP($B32,scoreA!$C$7:$T$160,16,FALSE)</f>
        <v>53.002600000000001</v>
      </c>
      <c r="Q32" s="12">
        <f>VLOOKUP($B32,scoreA!$C$7:$T$160,18,FALSE)</f>
        <v>14.5</v>
      </c>
      <c r="R32" s="27">
        <f t="shared" si="0"/>
        <v>53</v>
      </c>
    </row>
    <row r="33" spans="2:18" ht="17" x14ac:dyDescent="0.4">
      <c r="B33" s="14">
        <v>27</v>
      </c>
      <c r="C33" s="24">
        <f>VLOOKUP($B33,scoreA!$C$7:$U$160,3,FALSE)</f>
        <v>27</v>
      </c>
      <c r="D33" s="9" t="str">
        <f>VLOOKUP($B33,scoreA!$C$7:$U$160,4,FALSE)</f>
        <v>SEMRL MARINKA</v>
      </c>
      <c r="E33" s="9">
        <f>VLOOKUP($B33,scoreA!$C$7:$U$160,5,FALSE)</f>
        <v>1</v>
      </c>
      <c r="F33" s="33">
        <f>VLOOKUP($B33,scoreA!$C$7:$U$160,6,FALSE)</f>
        <v>0</v>
      </c>
      <c r="G33" s="33">
        <f>VLOOKUP($B33,scoreA!$C$7:$U$160,7,FALSE)</f>
        <v>1E-4</v>
      </c>
      <c r="H33" s="33">
        <f>VLOOKUP($B33,scoreA!$C$7:$U$160,8,FALSE)</f>
        <v>51</v>
      </c>
      <c r="I33" s="33">
        <f>VLOOKUP($B33,scoreA!$C$7:$U$160,9,FALSE)</f>
        <v>2.9999999999999997E-4</v>
      </c>
      <c r="J33" s="33">
        <f>VLOOKUP($B33,scoreA!$C$7:$U$160,10,FALSE)</f>
        <v>4.0000000000000002E-4</v>
      </c>
      <c r="K33" s="33">
        <f>VLOOKUP($B33,scoreA!$C$7:$U$160,11,FALSE)</f>
        <v>5.0000000000000001E-4</v>
      </c>
      <c r="L33" s="33">
        <f>VLOOKUP($B33,scoreA!$C$7:$U$160,12,FALSE)</f>
        <v>5.9999999999999995E-4</v>
      </c>
      <c r="M33" s="33">
        <f>VLOOKUP($B33,scoreA!$C$7:$U$160,13,FALSE)</f>
        <v>6.9999999999999999E-4</v>
      </c>
      <c r="N33" s="33">
        <f>VLOOKUP($B33,scoreA!$C$7:$U$160,14,FALSE)</f>
        <v>8.0000000000000004E-4</v>
      </c>
      <c r="O33" s="33">
        <f>VLOOKUP($B33,scoreA!$C$7:$U$160,15,FALSE)</f>
        <v>0</v>
      </c>
      <c r="P33" s="41">
        <f>VLOOKUP($B33,scoreA!$C$7:$T$160,16,FALSE)</f>
        <v>51.002600000000001</v>
      </c>
      <c r="Q33" s="12">
        <f>VLOOKUP($B33,scoreA!$C$7:$T$160,18,FALSE)</f>
        <v>13.3</v>
      </c>
      <c r="R33" s="27">
        <f t="shared" si="0"/>
        <v>51</v>
      </c>
    </row>
    <row r="34" spans="2:18" ht="17" x14ac:dyDescent="0.4">
      <c r="B34" s="14">
        <v>28</v>
      </c>
      <c r="C34" s="24">
        <f>VLOOKUP($B34,scoreA!$C$7:$U$160,3,FALSE)</f>
        <v>28</v>
      </c>
      <c r="D34" s="9" t="str">
        <f>VLOOKUP($B34,scoreA!$C$7:$U$160,4,FALSE)</f>
        <v>SULIN DIMITRIJ</v>
      </c>
      <c r="E34" s="9">
        <f>VLOOKUP($B34,scoreA!$C$7:$U$160,5,FALSE)</f>
        <v>1</v>
      </c>
      <c r="F34" s="33">
        <f>VLOOKUP($B34,scoreA!$C$7:$U$160,6,FALSE)</f>
        <v>0</v>
      </c>
      <c r="G34" s="33">
        <f>VLOOKUP($B34,scoreA!$C$7:$U$160,7,FALSE)</f>
        <v>1E-4</v>
      </c>
      <c r="H34" s="33">
        <f>VLOOKUP($B34,scoreA!$C$7:$U$160,8,FALSE)</f>
        <v>2.0000000000000001E-4</v>
      </c>
      <c r="I34" s="33">
        <f>VLOOKUP($B34,scoreA!$C$7:$U$160,9,FALSE)</f>
        <v>49</v>
      </c>
      <c r="J34" s="33">
        <f>VLOOKUP($B34,scoreA!$C$7:$U$160,10,FALSE)</f>
        <v>4.0000000000000002E-4</v>
      </c>
      <c r="K34" s="33">
        <f>VLOOKUP($B34,scoreA!$C$7:$U$160,11,FALSE)</f>
        <v>5.0000000000000001E-4</v>
      </c>
      <c r="L34" s="33">
        <f>VLOOKUP($B34,scoreA!$C$7:$U$160,12,FALSE)</f>
        <v>5.9999999999999995E-4</v>
      </c>
      <c r="M34" s="33">
        <f>VLOOKUP($B34,scoreA!$C$7:$U$160,13,FALSE)</f>
        <v>6.9999999999999999E-4</v>
      </c>
      <c r="N34" s="33">
        <f>VLOOKUP($B34,scoreA!$C$7:$U$160,14,FALSE)</f>
        <v>8.0000000000000004E-4</v>
      </c>
      <c r="O34" s="33">
        <f>VLOOKUP($B34,scoreA!$C$7:$U$160,15,FALSE)</f>
        <v>0</v>
      </c>
      <c r="P34" s="41">
        <f>VLOOKUP($B34,scoreA!$C$7:$T$160,16,FALSE)</f>
        <v>49.002600000000001</v>
      </c>
      <c r="Q34" s="12">
        <f>VLOOKUP($B34,scoreA!$C$7:$T$160,18,FALSE)</f>
        <v>12.7</v>
      </c>
      <c r="R34" s="27">
        <f t="shared" si="0"/>
        <v>49</v>
      </c>
    </row>
    <row r="35" spans="2:18" ht="17" x14ac:dyDescent="0.4">
      <c r="B35" s="14">
        <v>29</v>
      </c>
      <c r="C35" s="24">
        <f>VLOOKUP($B35,scoreA!$C$7:$U$160,3,FALSE)</f>
        <v>29</v>
      </c>
      <c r="D35" s="9" t="str">
        <f>VLOOKUP($B35,scoreA!$C$7:$U$160,4,FALSE)</f>
        <v>BULJUBASIC JASMIN</v>
      </c>
      <c r="E35" s="9">
        <f>VLOOKUP($B35,scoreA!$C$7:$U$160,5,FALSE)</f>
        <v>1</v>
      </c>
      <c r="F35" s="33">
        <f>VLOOKUP($B35,scoreA!$C$7:$U$160,6,FALSE)</f>
        <v>0</v>
      </c>
      <c r="G35" s="33">
        <f>VLOOKUP($B35,scoreA!$C$7:$U$160,7,FALSE)</f>
        <v>1E-4</v>
      </c>
      <c r="H35" s="33">
        <f>VLOOKUP($B35,scoreA!$C$7:$U$160,8,FALSE)</f>
        <v>2.0000000000000001E-4</v>
      </c>
      <c r="I35" s="33">
        <f>VLOOKUP($B35,scoreA!$C$7:$U$160,9,FALSE)</f>
        <v>2.9999999999999997E-4</v>
      </c>
      <c r="J35" s="33">
        <f>VLOOKUP($B35,scoreA!$C$7:$U$160,10,FALSE)</f>
        <v>42</v>
      </c>
      <c r="K35" s="33">
        <f>VLOOKUP($B35,scoreA!$C$7:$U$160,11,FALSE)</f>
        <v>5.0000000000000001E-4</v>
      </c>
      <c r="L35" s="33">
        <f>VLOOKUP($B35,scoreA!$C$7:$U$160,12,FALSE)</f>
        <v>5.9999999999999995E-4</v>
      </c>
      <c r="M35" s="33">
        <f>VLOOKUP($B35,scoreA!$C$7:$U$160,13,FALSE)</f>
        <v>6.9999999999999999E-4</v>
      </c>
      <c r="N35" s="33">
        <f>VLOOKUP($B35,scoreA!$C$7:$U$160,14,FALSE)</f>
        <v>8.0000000000000004E-4</v>
      </c>
      <c r="O35" s="33">
        <f>VLOOKUP($B35,scoreA!$C$7:$U$160,15,FALSE)</f>
        <v>0</v>
      </c>
      <c r="P35" s="41">
        <f>VLOOKUP($B35,scoreA!$C$7:$T$160,16,FALSE)</f>
        <v>42.002600000000001</v>
      </c>
      <c r="Q35" s="12">
        <f>VLOOKUP($B35,scoreA!$C$7:$T$160,18,FALSE)</f>
        <v>5.4</v>
      </c>
      <c r="R35" s="27">
        <f t="shared" si="0"/>
        <v>42</v>
      </c>
    </row>
    <row r="36" spans="2:18" ht="17" x14ac:dyDescent="0.4">
      <c r="B36" s="14">
        <v>30</v>
      </c>
      <c r="C36" s="24">
        <f>VLOOKUP($B36,scoreA!$C$7:$U$160,3,FALSE)</f>
        <v>30</v>
      </c>
      <c r="D36" s="9" t="str">
        <f>VLOOKUP($B36,scoreA!$C$7:$U$160,4,FALSE)</f>
        <v>REBOLJ ANDREJ</v>
      </c>
      <c r="E36" s="9">
        <f>VLOOKUP($B36,scoreA!$C$7:$U$160,5,FALSE)</f>
        <v>1</v>
      </c>
      <c r="F36" s="33">
        <f>VLOOKUP($B36,scoreA!$C$7:$U$160,6,FALSE)</f>
        <v>0</v>
      </c>
      <c r="G36" s="33">
        <f>VLOOKUP($B36,scoreA!$C$7:$U$160,7,FALSE)</f>
        <v>1E-4</v>
      </c>
      <c r="H36" s="33">
        <f>VLOOKUP($B36,scoreA!$C$7:$U$160,8,FALSE)</f>
        <v>2.0000000000000001E-4</v>
      </c>
      <c r="I36" s="33">
        <f>VLOOKUP($B36,scoreA!$C$7:$U$160,9,FALSE)</f>
        <v>2.9999999999999997E-4</v>
      </c>
      <c r="J36" s="33">
        <f>VLOOKUP($B36,scoreA!$C$7:$U$160,10,FALSE)</f>
        <v>37</v>
      </c>
      <c r="K36" s="33">
        <f>VLOOKUP($B36,scoreA!$C$7:$U$160,11,FALSE)</f>
        <v>5.0000000000000001E-4</v>
      </c>
      <c r="L36" s="33">
        <f>VLOOKUP($B36,scoreA!$C$7:$U$160,12,FALSE)</f>
        <v>5.9999999999999995E-4</v>
      </c>
      <c r="M36" s="33">
        <f>VLOOKUP($B36,scoreA!$C$7:$U$160,13,FALSE)</f>
        <v>6.9999999999999999E-4</v>
      </c>
      <c r="N36" s="33">
        <f>VLOOKUP($B36,scoreA!$C$7:$U$160,14,FALSE)</f>
        <v>8.0000000000000004E-4</v>
      </c>
      <c r="O36" s="33">
        <f>VLOOKUP($B36,scoreA!$C$7:$U$160,15,FALSE)</f>
        <v>0</v>
      </c>
      <c r="P36" s="41">
        <f>VLOOKUP($B36,scoreA!$C$7:$T$160,16,FALSE)</f>
        <v>37.002600000000001</v>
      </c>
      <c r="Q36" s="12">
        <f>VLOOKUP($B36,scoreA!$C$7:$T$160,18,FALSE)</f>
        <v>14.7</v>
      </c>
      <c r="R36" s="27">
        <f t="shared" si="0"/>
        <v>37</v>
      </c>
    </row>
    <row r="37" spans="2:18" ht="17" x14ac:dyDescent="0.4">
      <c r="B37" s="14">
        <v>31</v>
      </c>
      <c r="C37" s="24">
        <f>VLOOKUP($B37,scoreA!$C$7:$U$160,3,FALSE)</f>
        <v>31</v>
      </c>
      <c r="D37" s="9" t="str">
        <f>VLOOKUP($B37,scoreA!$C$7:$U$160,4,FALSE)</f>
        <v>MORENO SANCHEZ</v>
      </c>
      <c r="E37" s="9">
        <f>VLOOKUP($B37,scoreA!$C$7:$U$160,5,FALSE)</f>
        <v>1</v>
      </c>
      <c r="F37" s="33">
        <f>VLOOKUP($B37,scoreA!$C$7:$U$160,6,FALSE)</f>
        <v>0</v>
      </c>
      <c r="G37" s="33">
        <f>VLOOKUP($B37,scoreA!$C$7:$U$160,7,FALSE)</f>
        <v>1E-4</v>
      </c>
      <c r="H37" s="33">
        <f>VLOOKUP($B37,scoreA!$C$7:$U$160,8,FALSE)</f>
        <v>2.0000000000000001E-4</v>
      </c>
      <c r="I37" s="33">
        <f>VLOOKUP($B37,scoreA!$C$7:$U$160,9,FALSE)</f>
        <v>2.9999999999999997E-4</v>
      </c>
      <c r="J37" s="33">
        <f>VLOOKUP($B37,scoreA!$C$7:$U$160,10,FALSE)</f>
        <v>4.0000000000000002E-4</v>
      </c>
      <c r="K37" s="33">
        <f>VLOOKUP($B37,scoreA!$C$7:$U$160,11,FALSE)</f>
        <v>5.0000000000000001E-4</v>
      </c>
      <c r="L37" s="33">
        <f>VLOOKUP($B37,scoreA!$C$7:$U$160,12,FALSE)</f>
        <v>5.9999999999999995E-4</v>
      </c>
      <c r="M37" s="33">
        <f>VLOOKUP($B37,scoreA!$C$7:$U$160,13,FALSE)</f>
        <v>6.9999999999999999E-4</v>
      </c>
      <c r="N37" s="33">
        <f>VLOOKUP($B37,scoreA!$C$7:$U$160,14,FALSE)</f>
        <v>33</v>
      </c>
      <c r="O37" s="33">
        <f>VLOOKUP($B37,scoreA!$C$7:$U$160,15,FALSE)</f>
        <v>0</v>
      </c>
      <c r="P37" s="41">
        <f>VLOOKUP($B37,scoreA!$C$7:$T$160,16,FALSE)</f>
        <v>33.002200000000002</v>
      </c>
      <c r="Q37" s="12">
        <f>VLOOKUP($B37,scoreA!$C$7:$T$160,18,FALSE)</f>
        <v>10.3</v>
      </c>
      <c r="R37" s="27">
        <f t="shared" si="0"/>
        <v>33</v>
      </c>
    </row>
    <row r="38" spans="2:18" ht="17" x14ac:dyDescent="0.4">
      <c r="B38" s="14">
        <v>32</v>
      </c>
      <c r="C38" s="24">
        <f>VLOOKUP($B38,scoreA!$C$7:$U$160,3,FALSE)</f>
        <v>32</v>
      </c>
      <c r="D38" s="9" t="str">
        <f>VLOOKUP($B38,scoreA!$C$7:$U$160,4,FALSE)</f>
        <v>MARTINCIC MATJAZ</v>
      </c>
      <c r="E38" s="9">
        <f>VLOOKUP($B38,scoreA!$C$7:$U$160,5,FALSE)</f>
        <v>1</v>
      </c>
      <c r="F38" s="33">
        <f>VLOOKUP($B38,scoreA!$C$7:$U$160,6,FALSE)</f>
        <v>0</v>
      </c>
      <c r="G38" s="33">
        <f>VLOOKUP($B38,scoreA!$C$7:$U$160,7,FALSE)</f>
        <v>1E-4</v>
      </c>
      <c r="H38" s="33">
        <f>VLOOKUP($B38,scoreA!$C$7:$U$160,8,FALSE)</f>
        <v>2.0000000000000001E-4</v>
      </c>
      <c r="I38" s="33">
        <f>VLOOKUP($B38,scoreA!$C$7:$U$160,9,FALSE)</f>
        <v>2.9999999999999997E-4</v>
      </c>
      <c r="J38" s="33">
        <f>VLOOKUP($B38,scoreA!$C$7:$U$160,10,FALSE)</f>
        <v>4.0000000000000002E-4</v>
      </c>
      <c r="K38" s="33">
        <f>VLOOKUP($B38,scoreA!$C$7:$U$160,11,FALSE)</f>
        <v>5.0000000000000001E-4</v>
      </c>
      <c r="L38" s="33">
        <f>VLOOKUP($B38,scoreA!$C$7:$U$160,12,FALSE)</f>
        <v>29</v>
      </c>
      <c r="M38" s="33">
        <f>VLOOKUP($B38,scoreA!$C$7:$U$160,13,FALSE)</f>
        <v>6.9999999999999999E-4</v>
      </c>
      <c r="N38" s="33">
        <f>VLOOKUP($B38,scoreA!$C$7:$U$160,14,FALSE)</f>
        <v>8.0000000000000004E-4</v>
      </c>
      <c r="O38" s="33">
        <f>VLOOKUP($B38,scoreA!$C$7:$U$160,15,FALSE)</f>
        <v>0</v>
      </c>
      <c r="P38" s="41">
        <f>VLOOKUP($B38,scoreA!$C$7:$T$160,16,FALSE)</f>
        <v>29.002399999999998</v>
      </c>
      <c r="Q38" s="12">
        <f>VLOOKUP($B38,scoreA!$C$7:$T$160,18,FALSE)</f>
        <v>14.6</v>
      </c>
      <c r="R38" s="27">
        <f t="shared" si="0"/>
        <v>29</v>
      </c>
    </row>
    <row r="39" spans="2:18" ht="17" x14ac:dyDescent="0.4">
      <c r="B39" s="14">
        <v>33</v>
      </c>
      <c r="C39" s="24">
        <f>VLOOKUP($B39,scoreA!$C$7:$U$160,3,FALSE)</f>
        <v>33</v>
      </c>
      <c r="D39" s="9" t="str">
        <f>VLOOKUP($B39,scoreA!$C$7:$U$160,4,FALSE)</f>
        <v>TARMAN BOZIDAR</v>
      </c>
      <c r="E39" s="9">
        <f>VLOOKUP($B39,scoreA!$C$7:$U$160,5,FALSE)</f>
        <v>0</v>
      </c>
      <c r="F39" s="33">
        <f>VLOOKUP($B39,scoreA!$C$7:$U$160,6,FALSE)</f>
        <v>0</v>
      </c>
      <c r="G39" s="33">
        <f>VLOOKUP($B39,scoreA!$C$7:$U$160,7,FALSE)</f>
        <v>1E-4</v>
      </c>
      <c r="H39" s="33">
        <f>VLOOKUP($B39,scoreA!$C$7:$U$160,8,FALSE)</f>
        <v>2.0000000000000001E-4</v>
      </c>
      <c r="I39" s="33">
        <f>VLOOKUP($B39,scoreA!$C$7:$U$160,9,FALSE)</f>
        <v>2.9999999999999997E-4</v>
      </c>
      <c r="J39" s="33">
        <f>VLOOKUP($B39,scoreA!$C$7:$U$160,10,FALSE)</f>
        <v>4.0000000000000002E-4</v>
      </c>
      <c r="K39" s="33">
        <f>VLOOKUP($B39,scoreA!$C$7:$U$160,11,FALSE)</f>
        <v>5.0000000000000001E-4</v>
      </c>
      <c r="L39" s="33">
        <f>VLOOKUP($B39,scoreA!$C$7:$U$160,12,FALSE)</f>
        <v>5.9999999999999995E-4</v>
      </c>
      <c r="M39" s="33">
        <f>VLOOKUP($B39,scoreA!$C$7:$U$160,13,FALSE)</f>
        <v>6.9999999999999999E-4</v>
      </c>
      <c r="N39" s="33">
        <f>VLOOKUP($B39,scoreA!$C$7:$U$160,14,FALSE)</f>
        <v>8.0000000000000004E-4</v>
      </c>
      <c r="O39" s="33">
        <f>VLOOKUP($B39,scoreA!$C$7:$U$160,15,FALSE)</f>
        <v>0</v>
      </c>
      <c r="P39" s="41">
        <f>VLOOKUP($B39,scoreA!$C$7:$T$160,16,FALSE)</f>
        <v>3.0000000000000001E-3</v>
      </c>
      <c r="Q39" s="12">
        <f>VLOOKUP($B39,scoreA!$C$7:$T$160,18,FALSE)</f>
        <v>12.5</v>
      </c>
      <c r="R39" s="27" t="e">
        <f t="shared" si="0"/>
        <v>#NUM!</v>
      </c>
    </row>
    <row r="40" spans="2:18" ht="17" x14ac:dyDescent="0.4">
      <c r="B40" s="14">
        <v>34</v>
      </c>
      <c r="C40" s="24">
        <f>VLOOKUP($B40,scoreA!$C$7:$U$160,3,FALSE)</f>
        <v>34</v>
      </c>
      <c r="D40" s="9" t="str">
        <f>VLOOKUP($B40,scoreA!$C$7:$U$160,4,FALSE)</f>
        <v/>
      </c>
      <c r="E40" s="9" t="str">
        <f>VLOOKUP($B40,scoreA!$C$7:$U$160,5,FALSE)</f>
        <v/>
      </c>
      <c r="F40" s="33" t="str">
        <f>VLOOKUP($B40,scoreA!$C$7:$U$160,6,FALSE)</f>
        <v/>
      </c>
      <c r="G40" s="33" t="str">
        <f>VLOOKUP($B40,scoreA!$C$7:$U$160,7,FALSE)</f>
        <v/>
      </c>
      <c r="H40" s="33" t="str">
        <f>VLOOKUP($B40,scoreA!$C$7:$U$160,8,FALSE)</f>
        <v/>
      </c>
      <c r="I40" s="33" t="str">
        <f>VLOOKUP($B40,scoreA!$C$7:$U$160,9,FALSE)</f>
        <v/>
      </c>
      <c r="J40" s="33" t="str">
        <f>VLOOKUP($B40,scoreA!$C$7:$U$160,10,FALSE)</f>
        <v/>
      </c>
      <c r="K40" s="33" t="str">
        <f>VLOOKUP($B40,scoreA!$C$7:$U$160,11,FALSE)</f>
        <v/>
      </c>
      <c r="L40" s="33" t="str">
        <f>VLOOKUP($B40,scoreA!$C$7:$U$160,12,FALSE)</f>
        <v/>
      </c>
      <c r="M40" s="33" t="str">
        <f>VLOOKUP($B40,scoreA!$C$7:$U$160,13,FALSE)</f>
        <v/>
      </c>
      <c r="N40" s="33" t="str">
        <f>VLOOKUP($B40,scoreA!$C$7:$U$160,14,FALSE)</f>
        <v/>
      </c>
      <c r="O40" s="33" t="str">
        <f>VLOOKUP($B40,scoreA!$C$7:$U$160,15,FALSE)</f>
        <v/>
      </c>
      <c r="P40" s="41">
        <f>VLOOKUP($B40,scoreA!$C$7:$T$160,16,FALSE)</f>
        <v>0</v>
      </c>
      <c r="Q40" s="12" t="str">
        <f>VLOOKUP($B40,scoreA!$C$7:$T$160,18,FALSE)</f>
        <v/>
      </c>
      <c r="R40" s="27" t="e">
        <f t="shared" si="0"/>
        <v>#NUM!</v>
      </c>
    </row>
    <row r="41" spans="2:18" ht="17" x14ac:dyDescent="0.4">
      <c r="B41" s="14">
        <v>35</v>
      </c>
      <c r="C41" s="24">
        <f>VLOOKUP($B41,scoreA!$C$7:$U$160,3,FALSE)</f>
        <v>34</v>
      </c>
      <c r="D41" s="9" t="str">
        <f>VLOOKUP($B41,scoreA!$C$7:$U$160,4,FALSE)</f>
        <v/>
      </c>
      <c r="E41" s="9" t="str">
        <f>VLOOKUP($B41,scoreA!$C$7:$U$160,5,FALSE)</f>
        <v/>
      </c>
      <c r="F41" s="33" t="str">
        <f>VLOOKUP($B41,scoreA!$C$7:$U$160,6,FALSE)</f>
        <v/>
      </c>
      <c r="G41" s="33" t="str">
        <f>VLOOKUP($B41,scoreA!$C$7:$U$160,7,FALSE)</f>
        <v/>
      </c>
      <c r="H41" s="33" t="str">
        <f>VLOOKUP($B41,scoreA!$C$7:$U$160,8,FALSE)</f>
        <v/>
      </c>
      <c r="I41" s="33" t="str">
        <f>VLOOKUP($B41,scoreA!$C$7:$U$160,9,FALSE)</f>
        <v/>
      </c>
      <c r="J41" s="33" t="str">
        <f>VLOOKUP($B41,scoreA!$C$7:$U$160,10,FALSE)</f>
        <v/>
      </c>
      <c r="K41" s="33" t="str">
        <f>VLOOKUP($B41,scoreA!$C$7:$U$160,11,FALSE)</f>
        <v/>
      </c>
      <c r="L41" s="33" t="str">
        <f>VLOOKUP($B41,scoreA!$C$7:$U$160,12,FALSE)</f>
        <v/>
      </c>
      <c r="M41" s="33" t="str">
        <f>VLOOKUP($B41,scoreA!$C$7:$U$160,13,FALSE)</f>
        <v/>
      </c>
      <c r="N41" s="33" t="str">
        <f>VLOOKUP($B41,scoreA!$C$7:$U$160,14,FALSE)</f>
        <v/>
      </c>
      <c r="O41" s="33" t="str">
        <f>VLOOKUP($B41,scoreA!$C$7:$U$160,15,FALSE)</f>
        <v/>
      </c>
      <c r="P41" s="41">
        <f>VLOOKUP($B41,scoreA!$C$7:$T$160,16,FALSE)</f>
        <v>0</v>
      </c>
      <c r="Q41" s="12" t="str">
        <f>VLOOKUP($B41,scoreA!$C$7:$T$160,18,FALSE)</f>
        <v/>
      </c>
      <c r="R41" s="27" t="e">
        <f t="shared" si="0"/>
        <v>#NUM!</v>
      </c>
    </row>
    <row r="42" spans="2:18" ht="17" x14ac:dyDescent="0.4">
      <c r="B42" s="14">
        <v>36</v>
      </c>
      <c r="C42" s="24">
        <f>VLOOKUP($B42,scoreA!$C$7:$U$160,3,FALSE)</f>
        <v>34</v>
      </c>
      <c r="D42" s="9" t="str">
        <f>VLOOKUP($B42,scoreA!$C$7:$U$160,4,FALSE)</f>
        <v/>
      </c>
      <c r="E42" s="9" t="str">
        <f>VLOOKUP($B42,scoreA!$C$7:$U$160,5,FALSE)</f>
        <v/>
      </c>
      <c r="F42" s="33" t="str">
        <f>VLOOKUP($B42,scoreA!$C$7:$U$160,6,FALSE)</f>
        <v/>
      </c>
      <c r="G42" s="33" t="str">
        <f>VLOOKUP($B42,scoreA!$C$7:$U$160,7,FALSE)</f>
        <v/>
      </c>
      <c r="H42" s="33" t="str">
        <f>VLOOKUP($B42,scoreA!$C$7:$U$160,8,FALSE)</f>
        <v/>
      </c>
      <c r="I42" s="33" t="str">
        <f>VLOOKUP($B42,scoreA!$C$7:$U$160,9,FALSE)</f>
        <v/>
      </c>
      <c r="J42" s="33" t="str">
        <f>VLOOKUP($B42,scoreA!$C$7:$U$160,10,FALSE)</f>
        <v/>
      </c>
      <c r="K42" s="33" t="str">
        <f>VLOOKUP($B42,scoreA!$C$7:$U$160,11,FALSE)</f>
        <v/>
      </c>
      <c r="L42" s="33" t="str">
        <f>VLOOKUP($B42,scoreA!$C$7:$U$160,12,FALSE)</f>
        <v/>
      </c>
      <c r="M42" s="33" t="str">
        <f>VLOOKUP($B42,scoreA!$C$7:$U$160,13,FALSE)</f>
        <v/>
      </c>
      <c r="N42" s="33" t="str">
        <f>VLOOKUP($B42,scoreA!$C$7:$U$160,14,FALSE)</f>
        <v/>
      </c>
      <c r="O42" s="33" t="str">
        <f>VLOOKUP($B42,scoreA!$C$7:$U$160,15,FALSE)</f>
        <v/>
      </c>
      <c r="P42" s="41">
        <f>VLOOKUP($B42,scoreA!$C$7:$T$160,16,FALSE)</f>
        <v>0</v>
      </c>
      <c r="Q42" s="12" t="str">
        <f>VLOOKUP($B42,scoreA!$C$7:$T$160,18,FALSE)</f>
        <v/>
      </c>
      <c r="R42" s="27" t="e">
        <f t="shared" si="0"/>
        <v>#NUM!</v>
      </c>
    </row>
    <row r="43" spans="2:18" ht="17" x14ac:dyDescent="0.4">
      <c r="B43" s="14">
        <v>37</v>
      </c>
      <c r="C43" s="24">
        <f>VLOOKUP($B43,scoreA!$C$7:$U$160,3,FALSE)</f>
        <v>34</v>
      </c>
      <c r="D43" s="9" t="str">
        <f>VLOOKUP($B43,scoreA!$C$7:$U$160,4,FALSE)</f>
        <v/>
      </c>
      <c r="E43" s="9" t="str">
        <f>VLOOKUP($B43,scoreA!$C$7:$U$160,5,FALSE)</f>
        <v/>
      </c>
      <c r="F43" s="33" t="str">
        <f>VLOOKUP($B43,scoreA!$C$7:$U$160,6,FALSE)</f>
        <v/>
      </c>
      <c r="G43" s="33" t="str">
        <f>VLOOKUP($B43,scoreA!$C$7:$U$160,7,FALSE)</f>
        <v/>
      </c>
      <c r="H43" s="33" t="str">
        <f>VLOOKUP($B43,scoreA!$C$7:$U$160,8,FALSE)</f>
        <v/>
      </c>
      <c r="I43" s="33" t="str">
        <f>VLOOKUP($B43,scoreA!$C$7:$U$160,9,FALSE)</f>
        <v/>
      </c>
      <c r="J43" s="33" t="str">
        <f>VLOOKUP($B43,scoreA!$C$7:$U$160,10,FALSE)</f>
        <v/>
      </c>
      <c r="K43" s="33" t="str">
        <f>VLOOKUP($B43,scoreA!$C$7:$U$160,11,FALSE)</f>
        <v/>
      </c>
      <c r="L43" s="33" t="str">
        <f>VLOOKUP($B43,scoreA!$C$7:$U$160,12,FALSE)</f>
        <v/>
      </c>
      <c r="M43" s="33" t="str">
        <f>VLOOKUP($B43,scoreA!$C$7:$U$160,13,FALSE)</f>
        <v/>
      </c>
      <c r="N43" s="33" t="str">
        <f>VLOOKUP($B43,scoreA!$C$7:$U$160,14,FALSE)</f>
        <v/>
      </c>
      <c r="O43" s="33" t="str">
        <f>VLOOKUP($B43,scoreA!$C$7:$U$160,15,FALSE)</f>
        <v/>
      </c>
      <c r="P43" s="41">
        <f>VLOOKUP($B43,scoreA!$C$7:$T$160,16,FALSE)</f>
        <v>0</v>
      </c>
      <c r="Q43" s="12" t="str">
        <f>VLOOKUP($B43,scoreA!$C$7:$T$160,18,FALSE)</f>
        <v/>
      </c>
      <c r="R43" s="27" t="e">
        <f t="shared" si="0"/>
        <v>#NUM!</v>
      </c>
    </row>
    <row r="44" spans="2:18" ht="17" x14ac:dyDescent="0.4">
      <c r="B44" s="14">
        <v>38</v>
      </c>
      <c r="C44" s="24">
        <f>VLOOKUP($B44,scoreA!$C$7:$U$160,3,FALSE)</f>
        <v>34</v>
      </c>
      <c r="D44" s="9" t="str">
        <f>VLOOKUP($B44,scoreA!$C$7:$U$160,4,FALSE)</f>
        <v/>
      </c>
      <c r="E44" s="9" t="str">
        <f>VLOOKUP($B44,scoreA!$C$7:$U$160,5,FALSE)</f>
        <v/>
      </c>
      <c r="F44" s="33" t="str">
        <f>VLOOKUP($B44,scoreA!$C$7:$U$160,6,FALSE)</f>
        <v/>
      </c>
      <c r="G44" s="33" t="str">
        <f>VLOOKUP($B44,scoreA!$C$7:$U$160,7,FALSE)</f>
        <v/>
      </c>
      <c r="H44" s="33" t="str">
        <f>VLOOKUP($B44,scoreA!$C$7:$U$160,8,FALSE)</f>
        <v/>
      </c>
      <c r="I44" s="33" t="str">
        <f>VLOOKUP($B44,scoreA!$C$7:$U$160,9,FALSE)</f>
        <v/>
      </c>
      <c r="J44" s="33" t="str">
        <f>VLOOKUP($B44,scoreA!$C$7:$U$160,10,FALSE)</f>
        <v/>
      </c>
      <c r="K44" s="33" t="str">
        <f>VLOOKUP($B44,scoreA!$C$7:$U$160,11,FALSE)</f>
        <v/>
      </c>
      <c r="L44" s="33" t="str">
        <f>VLOOKUP($B44,scoreA!$C$7:$U$160,12,FALSE)</f>
        <v/>
      </c>
      <c r="M44" s="33" t="str">
        <f>VLOOKUP($B44,scoreA!$C$7:$U$160,13,FALSE)</f>
        <v/>
      </c>
      <c r="N44" s="33" t="str">
        <f>VLOOKUP($B44,scoreA!$C$7:$U$160,14,FALSE)</f>
        <v/>
      </c>
      <c r="O44" s="33" t="str">
        <f>VLOOKUP($B44,scoreA!$C$7:$U$160,15,FALSE)</f>
        <v/>
      </c>
      <c r="P44" s="41">
        <f>VLOOKUP($B44,scoreA!$C$7:$T$160,16,FALSE)</f>
        <v>0</v>
      </c>
      <c r="Q44" s="12" t="str">
        <f>VLOOKUP($B44,scoreA!$C$7:$T$160,18,FALSE)</f>
        <v/>
      </c>
      <c r="R44" s="27" t="e">
        <f t="shared" si="0"/>
        <v>#NUM!</v>
      </c>
    </row>
    <row r="45" spans="2:18" ht="17" x14ac:dyDescent="0.4">
      <c r="B45" s="14">
        <v>39</v>
      </c>
      <c r="C45" s="24">
        <f>VLOOKUP($B45,scoreA!$C$7:$U$160,3,FALSE)</f>
        <v>34</v>
      </c>
      <c r="D45" s="9" t="str">
        <f>VLOOKUP($B45,scoreA!$C$7:$U$160,4,FALSE)</f>
        <v/>
      </c>
      <c r="E45" s="9" t="str">
        <f>VLOOKUP($B45,scoreA!$C$7:$U$160,5,FALSE)</f>
        <v/>
      </c>
      <c r="F45" s="33" t="str">
        <f>VLOOKUP($B45,scoreA!$C$7:$U$160,6,FALSE)</f>
        <v/>
      </c>
      <c r="G45" s="33" t="str">
        <f>VLOOKUP($B45,scoreA!$C$7:$U$160,7,FALSE)</f>
        <v/>
      </c>
      <c r="H45" s="33" t="str">
        <f>VLOOKUP($B45,scoreA!$C$7:$U$160,8,FALSE)</f>
        <v/>
      </c>
      <c r="I45" s="33" t="str">
        <f>VLOOKUP($B45,scoreA!$C$7:$U$160,9,FALSE)</f>
        <v/>
      </c>
      <c r="J45" s="33" t="str">
        <f>VLOOKUP($B45,scoreA!$C$7:$U$160,10,FALSE)</f>
        <v/>
      </c>
      <c r="K45" s="33" t="str">
        <f>VLOOKUP($B45,scoreA!$C$7:$U$160,11,FALSE)</f>
        <v/>
      </c>
      <c r="L45" s="33" t="str">
        <f>VLOOKUP($B45,scoreA!$C$7:$U$160,12,FALSE)</f>
        <v/>
      </c>
      <c r="M45" s="33" t="str">
        <f>VLOOKUP($B45,scoreA!$C$7:$U$160,13,FALSE)</f>
        <v/>
      </c>
      <c r="N45" s="33" t="str">
        <f>VLOOKUP($B45,scoreA!$C$7:$U$160,14,FALSE)</f>
        <v/>
      </c>
      <c r="O45" s="33" t="str">
        <f>VLOOKUP($B45,scoreA!$C$7:$U$160,15,FALSE)</f>
        <v/>
      </c>
      <c r="P45" s="41">
        <f>VLOOKUP($B45,scoreA!$C$7:$T$160,16,FALSE)</f>
        <v>0</v>
      </c>
      <c r="Q45" s="12" t="str">
        <f>VLOOKUP($B45,scoreA!$C$7:$T$160,18,FALSE)</f>
        <v/>
      </c>
      <c r="R45" s="27" t="e">
        <f t="shared" si="0"/>
        <v>#NUM!</v>
      </c>
    </row>
    <row r="46" spans="2:18" ht="17" x14ac:dyDescent="0.4">
      <c r="B46" s="14">
        <v>40</v>
      </c>
      <c r="C46" s="24">
        <f>VLOOKUP($B46,scoreA!$C$7:$U$160,3,FALSE)</f>
        <v>34</v>
      </c>
      <c r="D46" s="9" t="str">
        <f>VLOOKUP($B46,scoreA!$C$7:$U$160,4,FALSE)</f>
        <v/>
      </c>
      <c r="E46" s="9" t="str">
        <f>VLOOKUP($B46,scoreA!$C$7:$U$160,5,FALSE)</f>
        <v/>
      </c>
      <c r="F46" s="33" t="str">
        <f>VLOOKUP($B46,scoreA!$C$7:$U$160,6,FALSE)</f>
        <v/>
      </c>
      <c r="G46" s="33" t="str">
        <f>VLOOKUP($B46,scoreA!$C$7:$U$160,7,FALSE)</f>
        <v/>
      </c>
      <c r="H46" s="33" t="str">
        <f>VLOOKUP($B46,scoreA!$C$7:$U$160,8,FALSE)</f>
        <v/>
      </c>
      <c r="I46" s="33" t="str">
        <f>VLOOKUP($B46,scoreA!$C$7:$U$160,9,FALSE)</f>
        <v/>
      </c>
      <c r="J46" s="33" t="str">
        <f>VLOOKUP($B46,scoreA!$C$7:$U$160,10,FALSE)</f>
        <v/>
      </c>
      <c r="K46" s="33" t="str">
        <f>VLOOKUP($B46,scoreA!$C$7:$U$160,11,FALSE)</f>
        <v/>
      </c>
      <c r="L46" s="33" t="str">
        <f>VLOOKUP($B46,scoreA!$C$7:$U$160,12,FALSE)</f>
        <v/>
      </c>
      <c r="M46" s="33" t="str">
        <f>VLOOKUP($B46,scoreA!$C$7:$U$160,13,FALSE)</f>
        <v/>
      </c>
      <c r="N46" s="33" t="str">
        <f>VLOOKUP($B46,scoreA!$C$7:$U$160,14,FALSE)</f>
        <v/>
      </c>
      <c r="O46" s="33" t="str">
        <f>VLOOKUP($B46,scoreA!$C$7:$U$160,15,FALSE)</f>
        <v/>
      </c>
      <c r="P46" s="41">
        <f>VLOOKUP($B46,scoreA!$C$7:$T$160,16,FALSE)</f>
        <v>0</v>
      </c>
      <c r="Q46" s="12" t="str">
        <f>VLOOKUP($B46,scoreA!$C$7:$T$160,18,FALSE)</f>
        <v/>
      </c>
      <c r="R46" s="27" t="e">
        <f t="shared" si="0"/>
        <v>#NUM!</v>
      </c>
    </row>
    <row r="47" spans="2:18" ht="17" x14ac:dyDescent="0.4">
      <c r="B47" s="14">
        <v>41</v>
      </c>
      <c r="C47" s="24">
        <f>VLOOKUP($B47,scoreA!$C$7:$U$160,3,FALSE)</f>
        <v>34</v>
      </c>
      <c r="D47" s="9" t="str">
        <f>VLOOKUP($B47,scoreA!$C$7:$U$160,4,FALSE)</f>
        <v/>
      </c>
      <c r="E47" s="9" t="str">
        <f>VLOOKUP($B47,scoreA!$C$7:$U$160,5,FALSE)</f>
        <v/>
      </c>
      <c r="F47" s="33" t="str">
        <f>VLOOKUP($B47,scoreA!$C$7:$U$160,6,FALSE)</f>
        <v/>
      </c>
      <c r="G47" s="33" t="str">
        <f>VLOOKUP($B47,scoreA!$C$7:$U$160,7,FALSE)</f>
        <v/>
      </c>
      <c r="H47" s="33" t="str">
        <f>VLOOKUP($B47,scoreA!$C$7:$U$160,8,FALSE)</f>
        <v/>
      </c>
      <c r="I47" s="33" t="str">
        <f>VLOOKUP($B47,scoreA!$C$7:$U$160,9,FALSE)</f>
        <v/>
      </c>
      <c r="J47" s="33" t="str">
        <f>VLOOKUP($B47,scoreA!$C$7:$U$160,10,FALSE)</f>
        <v/>
      </c>
      <c r="K47" s="33" t="str">
        <f>VLOOKUP($B47,scoreA!$C$7:$U$160,11,FALSE)</f>
        <v/>
      </c>
      <c r="L47" s="33" t="str">
        <f>VLOOKUP($B47,scoreA!$C$7:$U$160,12,FALSE)</f>
        <v/>
      </c>
      <c r="M47" s="33" t="str">
        <f>VLOOKUP($B47,scoreA!$C$7:$U$160,13,FALSE)</f>
        <v/>
      </c>
      <c r="N47" s="33" t="str">
        <f>VLOOKUP($B47,scoreA!$C$7:$U$160,14,FALSE)</f>
        <v/>
      </c>
      <c r="O47" s="33" t="str">
        <f>VLOOKUP($B47,scoreA!$C$7:$U$160,15,FALSE)</f>
        <v/>
      </c>
      <c r="P47" s="41">
        <f>VLOOKUP($B47,scoreA!$C$7:$T$160,16,FALSE)</f>
        <v>0</v>
      </c>
      <c r="Q47" s="12" t="str">
        <f>VLOOKUP($B47,scoreA!$C$7:$T$160,18,FALSE)</f>
        <v/>
      </c>
      <c r="R47" s="27" t="e">
        <f t="shared" si="0"/>
        <v>#NUM!</v>
      </c>
    </row>
    <row r="48" spans="2:18" ht="17" x14ac:dyDescent="0.4">
      <c r="B48" s="14">
        <v>42</v>
      </c>
      <c r="C48" s="24">
        <f>VLOOKUP($B48,scoreA!$C$7:$U$160,3,FALSE)</f>
        <v>34</v>
      </c>
      <c r="D48" s="9" t="str">
        <f>VLOOKUP($B48,scoreA!$C$7:$U$160,4,FALSE)</f>
        <v/>
      </c>
      <c r="E48" s="9" t="str">
        <f>VLOOKUP($B48,scoreA!$C$7:$U$160,5,FALSE)</f>
        <v/>
      </c>
      <c r="F48" s="33" t="str">
        <f>VLOOKUP($B48,scoreA!$C$7:$U$160,6,FALSE)</f>
        <v/>
      </c>
      <c r="G48" s="33" t="str">
        <f>VLOOKUP($B48,scoreA!$C$7:$U$160,7,FALSE)</f>
        <v/>
      </c>
      <c r="H48" s="33" t="str">
        <f>VLOOKUP($B48,scoreA!$C$7:$U$160,8,FALSE)</f>
        <v/>
      </c>
      <c r="I48" s="33" t="str">
        <f>VLOOKUP($B48,scoreA!$C$7:$U$160,9,FALSE)</f>
        <v/>
      </c>
      <c r="J48" s="33" t="str">
        <f>VLOOKUP($B48,scoreA!$C$7:$U$160,10,FALSE)</f>
        <v/>
      </c>
      <c r="K48" s="33" t="str">
        <f>VLOOKUP($B48,scoreA!$C$7:$U$160,11,FALSE)</f>
        <v/>
      </c>
      <c r="L48" s="33" t="str">
        <f>VLOOKUP($B48,scoreA!$C$7:$U$160,12,FALSE)</f>
        <v/>
      </c>
      <c r="M48" s="33" t="str">
        <f>VLOOKUP($B48,scoreA!$C$7:$U$160,13,FALSE)</f>
        <v/>
      </c>
      <c r="N48" s="33" t="str">
        <f>VLOOKUP($B48,scoreA!$C$7:$U$160,14,FALSE)</f>
        <v/>
      </c>
      <c r="O48" s="33" t="str">
        <f>VLOOKUP($B48,scoreA!$C$7:$U$160,15,FALSE)</f>
        <v/>
      </c>
      <c r="P48" s="41">
        <f>VLOOKUP($B48,scoreA!$C$7:$T$160,16,FALSE)</f>
        <v>0</v>
      </c>
      <c r="Q48" s="12" t="str">
        <f>VLOOKUP($B48,scoreA!$C$7:$T$160,18,FALSE)</f>
        <v/>
      </c>
      <c r="R48" s="27" t="e">
        <f t="shared" si="0"/>
        <v>#NUM!</v>
      </c>
    </row>
    <row r="49" spans="2:18" ht="17" x14ac:dyDescent="0.4">
      <c r="B49" s="14">
        <v>43</v>
      </c>
      <c r="C49" s="24">
        <f>VLOOKUP($B49,scoreA!$C$7:$U$160,3,FALSE)</f>
        <v>34</v>
      </c>
      <c r="D49" s="9" t="str">
        <f>VLOOKUP($B49,scoreA!$C$7:$U$160,4,FALSE)</f>
        <v/>
      </c>
      <c r="E49" s="9" t="str">
        <f>VLOOKUP($B49,scoreA!$C$7:$U$160,5,FALSE)</f>
        <v/>
      </c>
      <c r="F49" s="33" t="str">
        <f>VLOOKUP($B49,scoreA!$C$7:$U$160,6,FALSE)</f>
        <v/>
      </c>
      <c r="G49" s="33" t="str">
        <f>VLOOKUP($B49,scoreA!$C$7:$U$160,7,FALSE)</f>
        <v/>
      </c>
      <c r="H49" s="33" t="str">
        <f>VLOOKUP($B49,scoreA!$C$7:$U$160,8,FALSE)</f>
        <v/>
      </c>
      <c r="I49" s="33" t="str">
        <f>VLOOKUP($B49,scoreA!$C$7:$U$160,9,FALSE)</f>
        <v/>
      </c>
      <c r="J49" s="33" t="str">
        <f>VLOOKUP($B49,scoreA!$C$7:$U$160,10,FALSE)</f>
        <v/>
      </c>
      <c r="K49" s="33" t="str">
        <f>VLOOKUP($B49,scoreA!$C$7:$U$160,11,FALSE)</f>
        <v/>
      </c>
      <c r="L49" s="33" t="str">
        <f>VLOOKUP($B49,scoreA!$C$7:$U$160,12,FALSE)</f>
        <v/>
      </c>
      <c r="M49" s="33" t="str">
        <f>VLOOKUP($B49,scoreA!$C$7:$U$160,13,FALSE)</f>
        <v/>
      </c>
      <c r="N49" s="33" t="str">
        <f>VLOOKUP($B49,scoreA!$C$7:$U$160,14,FALSE)</f>
        <v/>
      </c>
      <c r="O49" s="33" t="str">
        <f>VLOOKUP($B49,scoreA!$C$7:$U$160,15,FALSE)</f>
        <v/>
      </c>
      <c r="P49" s="41">
        <f>VLOOKUP($B49,scoreA!$C$7:$T$160,16,FALSE)</f>
        <v>0</v>
      </c>
      <c r="Q49" s="12" t="str">
        <f>VLOOKUP($B49,scoreA!$C$7:$T$160,18,FALSE)</f>
        <v/>
      </c>
      <c r="R49" s="27" t="e">
        <f t="shared" si="0"/>
        <v>#NUM!</v>
      </c>
    </row>
  </sheetData>
  <sheetProtection algorithmName="SHA-512" hashValue="QbrHdyMduFcQgCIm95/6uEyqj7v5J6Fmo5INQx7ftkkqtKiXXHKGFfayJZVBrxFLV0qc3xuTO6y/tq/SidpB2w==" saltValue="E+y+bZK8e+Vhr5snztul7g==" spinCount="100000" sheet="1" objects="1" scenarios="1"/>
  <mergeCells count="17">
    <mergeCell ref="P5:P6"/>
    <mergeCell ref="C2:Q2"/>
    <mergeCell ref="F4:O4"/>
    <mergeCell ref="C5:C6"/>
    <mergeCell ref="D5:D6"/>
    <mergeCell ref="E5:E6"/>
    <mergeCell ref="F5:F6"/>
    <mergeCell ref="Q5:Q6"/>
    <mergeCell ref="K5:K6"/>
    <mergeCell ref="L5:L6"/>
    <mergeCell ref="M5:M6"/>
    <mergeCell ref="N5:N6"/>
    <mergeCell ref="O5:O6"/>
    <mergeCell ref="G5:G6"/>
    <mergeCell ref="H5:H6"/>
    <mergeCell ref="I5:I6"/>
    <mergeCell ref="J5:J6"/>
  </mergeCells>
  <conditionalFormatting sqref="D7:E49">
    <cfRule type="cellIs" dxfId="49" priority="1914" operator="equal">
      <formula>0</formula>
    </cfRule>
    <cfRule type="containsBlanks" dxfId="48" priority="1915">
      <formula>LEN(TRIM(D7))=0</formula>
    </cfRule>
  </conditionalFormatting>
  <conditionalFormatting sqref="E7:E49">
    <cfRule type="dataBar" priority="2958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{2FBFE732-FBB4-4756-A036-FA32F31069BB}</x14:id>
        </ext>
      </extLst>
    </cfRule>
  </conditionalFormatting>
  <conditionalFormatting sqref="F8">
    <cfRule type="expression" dxfId="47" priority="1575">
      <formula>F8&gt;=R8</formula>
    </cfRule>
  </conditionalFormatting>
  <conditionalFormatting sqref="F7:O49">
    <cfRule type="expression" dxfId="46" priority="1">
      <formula>AND(F7&lt;$R7,F7&gt;1)</formula>
    </cfRule>
    <cfRule type="cellIs" dxfId="45" priority="2" operator="lessThan">
      <formula>1</formula>
    </cfRule>
    <cfRule type="expression" dxfId="44" priority="3">
      <formula>F7&gt;=$R7</formula>
    </cfRule>
  </conditionalFormatting>
  <conditionalFormatting sqref="P7:P49">
    <cfRule type="cellIs" dxfId="43" priority="1877" operator="between">
      <formula>1</formula>
      <formula>0</formula>
    </cfRule>
  </conditionalFormatting>
  <conditionalFormatting sqref="P7:Q49">
    <cfRule type="cellIs" dxfId="42" priority="1913" operator="equal">
      <formula>0</formula>
    </cfRule>
  </conditionalFormatting>
  <conditionalFormatting sqref="Q7:Q49">
    <cfRule type="cellIs" dxfId="41" priority="1878" operator="equal">
      <formula>-1.5</formula>
    </cfRule>
  </conditionalFormatting>
  <printOptions gridLines="1"/>
  <pageMargins left="0" right="0" top="0" bottom="0" header="0.31496062992125984" footer="0.31496062992125984"/>
  <pageSetup paperSize="9" scale="89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BFE732-FBB4-4756-A036-FA32F31069BB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E7:E49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CCFFCC"/>
    <pageSetUpPr fitToPage="1"/>
  </sheetPr>
  <dimension ref="A2:R90"/>
  <sheetViews>
    <sheetView zoomScaleNormal="100" workbookViewId="0">
      <pane ySplit="6" topLeftCell="A7" activePane="bottomLeft" state="frozen"/>
      <selection pane="bottomLeft" activeCell="P7" sqref="P7"/>
    </sheetView>
  </sheetViews>
  <sheetFormatPr defaultRowHeight="14.5" x14ac:dyDescent="0.35"/>
  <cols>
    <col min="1" max="1" width="3.81640625" style="14" customWidth="1"/>
    <col min="2" max="2" width="5.1796875" style="10" hidden="1" customWidth="1"/>
    <col min="3" max="3" width="8.81640625" customWidth="1"/>
    <col min="4" max="4" width="36.81640625" style="5" bestFit="1" customWidth="1"/>
    <col min="5" max="5" width="9" customWidth="1"/>
    <col min="6" max="15" width="7.1796875" customWidth="1"/>
    <col min="16" max="16" width="7.1796875" style="37" customWidth="1"/>
    <col min="17" max="17" width="7.1796875" customWidth="1"/>
    <col min="18" max="18" width="8.81640625" style="32"/>
  </cols>
  <sheetData>
    <row r="2" spans="2:18" ht="30.5" x14ac:dyDescent="0.85">
      <c r="C2" s="69" t="str">
        <f>scoreA!F2</f>
        <v>Swing to Play Golf 54 &amp; Schumacher Challenge 2024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2:18" ht="6.75" customHeight="1" x14ac:dyDescent="0.35"/>
    <row r="4" spans="2:18" ht="21.75" customHeight="1" x14ac:dyDescent="0.35">
      <c r="D4" s="17" t="s">
        <v>20</v>
      </c>
      <c r="E4" s="13">
        <f>SUM(E7:E90)</f>
        <v>173</v>
      </c>
      <c r="F4" s="58" t="s">
        <v>16</v>
      </c>
      <c r="G4" s="58"/>
      <c r="H4" s="58"/>
      <c r="I4" s="58"/>
      <c r="J4" s="58"/>
      <c r="K4" s="58"/>
      <c r="L4" s="58"/>
      <c r="M4" s="58"/>
      <c r="N4" s="58"/>
      <c r="O4" s="58"/>
      <c r="P4" s="38" t="s">
        <v>13</v>
      </c>
    </row>
    <row r="5" spans="2:18" ht="15.75" customHeight="1" x14ac:dyDescent="0.35">
      <c r="C5" s="74" t="s">
        <v>10</v>
      </c>
      <c r="D5" s="76" t="s">
        <v>0</v>
      </c>
      <c r="E5" s="78" t="s">
        <v>6</v>
      </c>
      <c r="F5" s="72">
        <v>1</v>
      </c>
      <c r="G5" s="72">
        <v>2</v>
      </c>
      <c r="H5" s="72">
        <v>3</v>
      </c>
      <c r="I5" s="72">
        <v>4</v>
      </c>
      <c r="J5" s="72">
        <v>5</v>
      </c>
      <c r="K5" s="72">
        <v>6</v>
      </c>
      <c r="L5" s="72">
        <v>7</v>
      </c>
      <c r="M5" s="72">
        <v>8</v>
      </c>
      <c r="N5" s="72">
        <v>9</v>
      </c>
      <c r="O5" s="72">
        <v>10</v>
      </c>
      <c r="P5" s="68" t="s">
        <v>46</v>
      </c>
      <c r="Q5" s="67" t="s">
        <v>32</v>
      </c>
    </row>
    <row r="6" spans="2:18" ht="15.75" customHeight="1" x14ac:dyDescent="0.35">
      <c r="C6" s="75"/>
      <c r="D6" s="77"/>
      <c r="E6" s="79"/>
      <c r="F6" s="73"/>
      <c r="G6" s="73"/>
      <c r="H6" s="73"/>
      <c r="I6" s="73"/>
      <c r="J6" s="73"/>
      <c r="K6" s="73"/>
      <c r="L6" s="73"/>
      <c r="M6" s="73"/>
      <c r="N6" s="73"/>
      <c r="O6" s="73"/>
      <c r="P6" s="68"/>
      <c r="Q6" s="67"/>
    </row>
    <row r="7" spans="2:18" ht="17" x14ac:dyDescent="0.4">
      <c r="B7" s="14">
        <v>1</v>
      </c>
      <c r="C7" s="15">
        <f>VLOOKUP($B7,scoreB!$C$7:$U$160,3,FALSE)</f>
        <v>1</v>
      </c>
      <c r="D7" s="9" t="str">
        <f>VLOOKUP($B7,scoreB!$C$7:$U$160,4,FALSE)</f>
        <v>ZUPANCIC BOJAN</v>
      </c>
      <c r="E7" s="9">
        <f>VLOOKUP($B7,scoreB!$C$7:$U$160,5,FALSE)</f>
        <v>6</v>
      </c>
      <c r="F7" s="33">
        <f>VLOOKUP($B7,scoreB!$C$7:$U$160,6,FALSE)</f>
        <v>0</v>
      </c>
      <c r="G7" s="33">
        <f>VLOOKUP($B7,scoreB!$C$7:$U$160,7,FALSE)</f>
        <v>1E-4</v>
      </c>
      <c r="H7" s="33">
        <f>VLOOKUP($B7,scoreB!$C$7:$U$160,8,FALSE)</f>
        <v>51</v>
      </c>
      <c r="I7" s="33">
        <f>VLOOKUP($B7,scoreB!$C$7:$U$160,9,FALSE)</f>
        <v>69</v>
      </c>
      <c r="J7" s="33">
        <f>VLOOKUP($B7,scoreB!$C$7:$U$160,10,FALSE)</f>
        <v>51.000399999999999</v>
      </c>
      <c r="K7" s="33">
        <f>VLOOKUP($B7,scoreB!$C$7:$U$160,11,FALSE)</f>
        <v>66</v>
      </c>
      <c r="L7" s="33">
        <f>VLOOKUP($B7,scoreB!$C$7:$U$160,12,FALSE)</f>
        <v>5.9999999999999995E-4</v>
      </c>
      <c r="M7" s="33">
        <f>VLOOKUP($B7,scoreB!$C$7:$U$160,13,FALSE)</f>
        <v>54</v>
      </c>
      <c r="N7" s="33">
        <f>VLOOKUP($B7,scoreB!$C$7:$U$160,14,FALSE)</f>
        <v>8.0000000000000004E-4</v>
      </c>
      <c r="O7" s="33">
        <f>VLOOKUP($B7,scoreB!$C$7:$U$160,15,FALSE)</f>
        <v>124</v>
      </c>
      <c r="P7" s="39">
        <f>VLOOKUP($B7,scoreB!$C$7:$T$160,16,FALSE)</f>
        <v>364.00040000000001</v>
      </c>
      <c r="Q7" s="12">
        <f>VLOOKUP($B7,scoreB!$C$7:$T$160,18,FALSE)</f>
        <v>17</v>
      </c>
      <c r="R7" s="27">
        <f>IF(E7&lt;5,LARGE(F7:O7,E7),LARGE(F7:O7,5))</f>
        <v>51.000399999999999</v>
      </c>
    </row>
    <row r="8" spans="2:18" ht="17" x14ac:dyDescent="0.4">
      <c r="B8" s="14">
        <v>2</v>
      </c>
      <c r="C8" s="15">
        <f>VLOOKUP($B8,scoreB!$C$7:$U$160,3,FALSE)</f>
        <v>2</v>
      </c>
      <c r="D8" s="9" t="str">
        <f>VLOOKUP($B8,scoreB!$C$7:$U$160,4,FALSE)</f>
        <v>KRANJC SASO</v>
      </c>
      <c r="E8" s="9">
        <f>VLOOKUP($B8,scoreB!$C$7:$U$160,5,FALSE)</f>
        <v>7</v>
      </c>
      <c r="F8" s="33">
        <f>VLOOKUP($B8,scoreB!$C$7:$U$160,6,FALSE)</f>
        <v>0</v>
      </c>
      <c r="G8" s="33">
        <f>VLOOKUP($B8,scoreB!$C$7:$U$160,7,FALSE)</f>
        <v>56</v>
      </c>
      <c r="H8" s="33">
        <f>VLOOKUP($B8,scoreB!$C$7:$U$160,8,FALSE)</f>
        <v>2.0000000000000001E-4</v>
      </c>
      <c r="I8" s="33">
        <f>VLOOKUP($B8,scoreB!$C$7:$U$160,9,FALSE)</f>
        <v>49</v>
      </c>
      <c r="J8" s="33">
        <f>VLOOKUP($B8,scoreB!$C$7:$U$160,10,FALSE)</f>
        <v>4.0000000000000002E-4</v>
      </c>
      <c r="K8" s="33">
        <f>VLOOKUP($B8,scoreB!$C$7:$U$160,11,FALSE)</f>
        <v>55</v>
      </c>
      <c r="L8" s="33">
        <f>VLOOKUP($B8,scoreB!$C$7:$U$160,12,FALSE)</f>
        <v>52</v>
      </c>
      <c r="M8" s="33">
        <f>VLOOKUP($B8,scoreB!$C$7:$U$160,13,FALSE)</f>
        <v>58</v>
      </c>
      <c r="N8" s="33">
        <f>VLOOKUP($B8,scoreB!$C$7:$U$160,14,FALSE)</f>
        <v>60</v>
      </c>
      <c r="O8" s="33">
        <f>VLOOKUP($B8,scoreB!$C$7:$U$160,15,FALSE)</f>
        <v>118</v>
      </c>
      <c r="P8" s="39">
        <f>VLOOKUP($B8,scoreB!$C$7:$T$160,16,FALSE)</f>
        <v>347</v>
      </c>
      <c r="Q8" s="12">
        <f>VLOOKUP($B8,scoreB!$C$7:$T$160,18,FALSE)</f>
        <v>15.4</v>
      </c>
      <c r="R8" s="27">
        <f t="shared" ref="R8:R71" si="0">IF(E8&lt;5,LARGE(F8:O8,E8),LARGE(F8:O8,5))</f>
        <v>55</v>
      </c>
    </row>
    <row r="9" spans="2:18" ht="17" x14ac:dyDescent="0.4">
      <c r="B9" s="14">
        <v>3</v>
      </c>
      <c r="C9" s="15">
        <f>VLOOKUP($B9,scoreB!$C$7:$U$160,3,FALSE)</f>
        <v>2</v>
      </c>
      <c r="D9" s="9" t="str">
        <f>VLOOKUP($B9,scoreB!$C$7:$U$160,4,FALSE)</f>
        <v>CAD UROS</v>
      </c>
      <c r="E9" s="9">
        <f>VLOOKUP($B9,scoreB!$C$7:$U$160,5,FALSE)</f>
        <v>7</v>
      </c>
      <c r="F9" s="33">
        <f>VLOOKUP($B9,scoreB!$C$7:$U$160,6,FALSE)</f>
        <v>0</v>
      </c>
      <c r="G9" s="33">
        <f>VLOOKUP($B9,scoreB!$C$7:$U$160,7,FALSE)</f>
        <v>1E-4</v>
      </c>
      <c r="H9" s="33">
        <f>VLOOKUP($B9,scoreB!$C$7:$U$160,8,FALSE)</f>
        <v>48</v>
      </c>
      <c r="I9" s="33">
        <f>VLOOKUP($B9,scoreB!$C$7:$U$160,9,FALSE)</f>
        <v>55</v>
      </c>
      <c r="J9" s="33">
        <f>VLOOKUP($B9,scoreB!$C$7:$U$160,10,FALSE)</f>
        <v>64</v>
      </c>
      <c r="K9" s="33">
        <f>VLOOKUP($B9,scoreB!$C$7:$U$160,11,FALSE)</f>
        <v>58</v>
      </c>
      <c r="L9" s="33">
        <f>VLOOKUP($B9,scoreB!$C$7:$U$160,12,FALSE)</f>
        <v>59</v>
      </c>
      <c r="M9" s="33">
        <f>VLOOKUP($B9,scoreB!$C$7:$U$160,13,FALSE)</f>
        <v>72</v>
      </c>
      <c r="N9" s="33">
        <f>VLOOKUP($B9,scoreB!$C$7:$U$160,14,FALSE)</f>
        <v>8.0000000000000004E-4</v>
      </c>
      <c r="O9" s="33">
        <f>VLOOKUP($B9,scoreB!$C$7:$U$160,15,FALSE)</f>
        <v>94</v>
      </c>
      <c r="P9" s="39">
        <f>VLOOKUP($B9,scoreB!$C$7:$T$160,16,FALSE)</f>
        <v>347</v>
      </c>
      <c r="Q9" s="12">
        <f>VLOOKUP($B9,scoreB!$C$7:$T$160,18,FALSE)</f>
        <v>19.3</v>
      </c>
      <c r="R9" s="27">
        <f t="shared" si="0"/>
        <v>58</v>
      </c>
    </row>
    <row r="10" spans="2:18" ht="17" x14ac:dyDescent="0.4">
      <c r="B10" s="14">
        <v>4</v>
      </c>
      <c r="C10" s="15">
        <f>VLOOKUP($B10,scoreB!$C$7:$U$160,3,FALSE)</f>
        <v>4</v>
      </c>
      <c r="D10" s="9" t="str">
        <f>VLOOKUP($B10,scoreB!$C$7:$U$160,4,FALSE)</f>
        <v>SKERLJ PAVEL</v>
      </c>
      <c r="E10" s="9">
        <f>VLOOKUP($B10,scoreB!$C$7:$U$160,5,FALSE)</f>
        <v>6</v>
      </c>
      <c r="F10" s="33">
        <f>VLOOKUP($B10,scoreB!$C$7:$U$160,6,FALSE)</f>
        <v>0</v>
      </c>
      <c r="G10" s="33">
        <f>VLOOKUP($B10,scoreB!$C$7:$U$160,7,FALSE)</f>
        <v>51</v>
      </c>
      <c r="H10" s="33">
        <f>VLOOKUP($B10,scoreB!$C$7:$U$160,8,FALSE)</f>
        <v>54</v>
      </c>
      <c r="I10" s="33">
        <f>VLOOKUP($B10,scoreB!$C$7:$U$160,9,FALSE)</f>
        <v>61</v>
      </c>
      <c r="J10" s="33">
        <f>VLOOKUP($B10,scoreB!$C$7:$U$160,10,FALSE)</f>
        <v>4.0000000000000002E-4</v>
      </c>
      <c r="K10" s="33">
        <f>VLOOKUP($B10,scoreB!$C$7:$U$160,11,FALSE)</f>
        <v>5.0000000000000001E-4</v>
      </c>
      <c r="L10" s="33">
        <f>VLOOKUP($B10,scoreB!$C$7:$U$160,12,FALSE)</f>
        <v>57</v>
      </c>
      <c r="M10" s="33">
        <f>VLOOKUP($B10,scoreB!$C$7:$U$160,13,FALSE)</f>
        <v>64</v>
      </c>
      <c r="N10" s="33">
        <f>VLOOKUP($B10,scoreB!$C$7:$U$160,14,FALSE)</f>
        <v>8.0000000000000004E-4</v>
      </c>
      <c r="O10" s="33">
        <f>VLOOKUP($B10,scoreB!$C$7:$U$160,15,FALSE)</f>
        <v>98</v>
      </c>
      <c r="P10" s="39">
        <f>VLOOKUP($B10,scoreB!$C$7:$T$160,16,FALSE)</f>
        <v>334</v>
      </c>
      <c r="Q10" s="12">
        <f>VLOOKUP($B10,scoreB!$C$7:$T$160,18,FALSE)</f>
        <v>17.899999999999999</v>
      </c>
      <c r="R10" s="27">
        <f t="shared" si="0"/>
        <v>54</v>
      </c>
    </row>
    <row r="11" spans="2:18" ht="17" x14ac:dyDescent="0.4">
      <c r="B11" s="14">
        <v>5</v>
      </c>
      <c r="C11" s="15">
        <f>VLOOKUP($B11,scoreB!$C$7:$U$160,3,FALSE)</f>
        <v>5</v>
      </c>
      <c r="D11" s="9" t="str">
        <f>VLOOKUP($B11,scoreB!$C$7:$U$160,4,FALSE)</f>
        <v>PRINCI LUCIANO</v>
      </c>
      <c r="E11" s="9">
        <f>VLOOKUP($B11,scoreB!$C$7:$U$160,5,FALSE)</f>
        <v>9</v>
      </c>
      <c r="F11" s="33">
        <f>VLOOKUP($B11,scoreB!$C$7:$U$160,6,FALSE)</f>
        <v>34</v>
      </c>
      <c r="G11" s="33">
        <f>VLOOKUP($B11,scoreB!$C$7:$U$160,7,FALSE)</f>
        <v>53</v>
      </c>
      <c r="H11" s="33">
        <f>VLOOKUP($B11,scoreB!$C$7:$U$160,8,FALSE)</f>
        <v>0</v>
      </c>
      <c r="I11" s="33">
        <f>VLOOKUP($B11,scoreB!$C$7:$U$160,9,FALSE)</f>
        <v>51</v>
      </c>
      <c r="J11" s="33">
        <f>VLOOKUP($B11,scoreB!$C$7:$U$160,10,FALSE)</f>
        <v>48</v>
      </c>
      <c r="K11" s="33">
        <f>VLOOKUP($B11,scoreB!$C$7:$U$160,11,FALSE)</f>
        <v>42</v>
      </c>
      <c r="L11" s="33">
        <f>VLOOKUP($B11,scoreB!$C$7:$U$160,12,FALSE)</f>
        <v>54</v>
      </c>
      <c r="M11" s="33">
        <f>VLOOKUP($B11,scoreB!$C$7:$U$160,13,FALSE)</f>
        <v>55</v>
      </c>
      <c r="N11" s="33">
        <f>VLOOKUP($B11,scoreB!$C$7:$U$160,14,FALSE)</f>
        <v>68</v>
      </c>
      <c r="O11" s="33">
        <f>VLOOKUP($B11,scoreB!$C$7:$U$160,15,FALSE)</f>
        <v>94</v>
      </c>
      <c r="P11" s="39">
        <f>VLOOKUP($B11,scoreB!$C$7:$T$160,16,FALSE)</f>
        <v>324</v>
      </c>
      <c r="Q11" s="12">
        <f>VLOOKUP($B11,scoreB!$C$7:$T$160,18,FALSE)</f>
        <v>21.9</v>
      </c>
      <c r="R11" s="27">
        <f t="shared" si="0"/>
        <v>53</v>
      </c>
    </row>
    <row r="12" spans="2:18" ht="17" x14ac:dyDescent="0.4">
      <c r="B12" s="14">
        <v>6</v>
      </c>
      <c r="C12" s="15">
        <f>VLOOKUP($B12,scoreB!$C$7:$U$160,3,FALSE)</f>
        <v>6</v>
      </c>
      <c r="D12" s="9" t="str">
        <f>VLOOKUP($B12,scoreB!$C$7:$U$160,4,FALSE)</f>
        <v>BIZJAK LJUBO</v>
      </c>
      <c r="E12" s="9">
        <f>VLOOKUP($B12,scoreB!$C$7:$U$160,5,FALSE)</f>
        <v>7</v>
      </c>
      <c r="F12" s="33">
        <f>VLOOKUP($B12,scoreB!$C$7:$U$160,6,FALSE)</f>
        <v>0</v>
      </c>
      <c r="G12" s="33">
        <f>VLOOKUP($B12,scoreB!$C$7:$U$160,7,FALSE)</f>
        <v>55</v>
      </c>
      <c r="H12" s="33">
        <f>VLOOKUP($B12,scoreB!$C$7:$U$160,8,FALSE)</f>
        <v>2.0000000000000001E-4</v>
      </c>
      <c r="I12" s="33">
        <f>VLOOKUP($B12,scoreB!$C$7:$U$160,9,FALSE)</f>
        <v>54</v>
      </c>
      <c r="J12" s="33">
        <f>VLOOKUP($B12,scoreB!$C$7:$U$160,10,FALSE)</f>
        <v>56</v>
      </c>
      <c r="K12" s="33">
        <f>VLOOKUP($B12,scoreB!$C$7:$U$160,11,FALSE)</f>
        <v>56.000500000000002</v>
      </c>
      <c r="L12" s="33">
        <f>VLOOKUP($B12,scoreB!$C$7:$U$160,12,FALSE)</f>
        <v>61</v>
      </c>
      <c r="M12" s="33">
        <f>VLOOKUP($B12,scoreB!$C$7:$U$160,13,FALSE)</f>
        <v>50</v>
      </c>
      <c r="N12" s="33">
        <f>VLOOKUP($B12,scoreB!$C$7:$U$160,14,FALSE)</f>
        <v>8.0000000000000004E-4</v>
      </c>
      <c r="O12" s="33">
        <f>VLOOKUP($B12,scoreB!$C$7:$U$160,15,FALSE)</f>
        <v>84</v>
      </c>
      <c r="P12" s="39">
        <f>VLOOKUP($B12,scoreB!$C$7:$T$160,16,FALSE)</f>
        <v>312.00049999999999</v>
      </c>
      <c r="Q12" s="12">
        <f>VLOOKUP($B12,scoreB!$C$7:$T$160,18,FALSE)</f>
        <v>22.9</v>
      </c>
      <c r="R12" s="27">
        <f t="shared" si="0"/>
        <v>55</v>
      </c>
    </row>
    <row r="13" spans="2:18" ht="17" x14ac:dyDescent="0.4">
      <c r="B13" s="14">
        <v>7</v>
      </c>
      <c r="C13" s="15">
        <f>VLOOKUP($B13,scoreB!$C$7:$U$160,3,FALSE)</f>
        <v>7</v>
      </c>
      <c r="D13" s="9" t="str">
        <f>VLOOKUP($B13,scoreB!$C$7:$U$160,4,FALSE)</f>
        <v>KLANCISAR MITJA</v>
      </c>
      <c r="E13" s="9">
        <f>VLOOKUP($B13,scoreB!$C$7:$U$160,5,FALSE)</f>
        <v>10</v>
      </c>
      <c r="F13" s="33">
        <f>VLOOKUP($B13,scoreB!$C$7:$U$160,6,FALSE)</f>
        <v>39</v>
      </c>
      <c r="G13" s="33">
        <f>VLOOKUP($B13,scoreB!$C$7:$U$160,7,FALSE)</f>
        <v>49</v>
      </c>
      <c r="H13" s="33">
        <f>VLOOKUP($B13,scoreB!$C$7:$U$160,8,FALSE)</f>
        <v>57</v>
      </c>
      <c r="I13" s="33">
        <f>VLOOKUP($B13,scoreB!$C$7:$U$160,9,FALSE)</f>
        <v>43</v>
      </c>
      <c r="J13" s="33">
        <f>VLOOKUP($B13,scoreB!$C$7:$U$160,10,FALSE)</f>
        <v>37</v>
      </c>
      <c r="K13" s="33">
        <f>VLOOKUP($B13,scoreB!$C$7:$U$160,11,FALSE)</f>
        <v>45</v>
      </c>
      <c r="L13" s="33">
        <f>VLOOKUP($B13,scoreB!$C$7:$U$160,12,FALSE)</f>
        <v>61</v>
      </c>
      <c r="M13" s="33">
        <f>VLOOKUP($B13,scoreB!$C$7:$U$160,13,FALSE)</f>
        <v>46</v>
      </c>
      <c r="N13" s="33">
        <f>VLOOKUP($B13,scoreB!$C$7:$U$160,14,FALSE)</f>
        <v>50</v>
      </c>
      <c r="O13" s="33">
        <f>VLOOKUP($B13,scoreB!$C$7:$U$160,15,FALSE)</f>
        <v>84</v>
      </c>
      <c r="P13" s="39">
        <f>VLOOKUP($B13,scoreB!$C$7:$T$160,16,FALSE)</f>
        <v>301</v>
      </c>
      <c r="Q13" s="12">
        <f>VLOOKUP($B13,scoreB!$C$7:$T$160,18,FALSE)</f>
        <v>20.9</v>
      </c>
      <c r="R13" s="27">
        <f t="shared" si="0"/>
        <v>49</v>
      </c>
    </row>
    <row r="14" spans="2:18" ht="17" x14ac:dyDescent="0.4">
      <c r="B14" s="14">
        <v>8</v>
      </c>
      <c r="C14" s="15">
        <f>VLOOKUP($B14,scoreB!$C$7:$U$160,3,FALSE)</f>
        <v>8</v>
      </c>
      <c r="D14" s="9" t="str">
        <f>VLOOKUP($B14,scoreB!$C$7:$U$160,4,FALSE)</f>
        <v>ZALAZNIK RADO</v>
      </c>
      <c r="E14" s="9">
        <f>VLOOKUP($B14,scoreB!$C$7:$U$160,5,FALSE)</f>
        <v>5</v>
      </c>
      <c r="F14" s="33">
        <f>VLOOKUP($B14,scoreB!$C$7:$U$160,6,FALSE)</f>
        <v>0</v>
      </c>
      <c r="G14" s="33">
        <f>VLOOKUP($B14,scoreB!$C$7:$U$160,7,FALSE)</f>
        <v>45</v>
      </c>
      <c r="H14" s="33">
        <f>VLOOKUP($B14,scoreB!$C$7:$U$160,8,FALSE)</f>
        <v>44</v>
      </c>
      <c r="I14" s="33">
        <f>VLOOKUP($B14,scoreB!$C$7:$U$160,9,FALSE)</f>
        <v>2.9999999999999997E-4</v>
      </c>
      <c r="J14" s="33">
        <f>VLOOKUP($B14,scoreB!$C$7:$U$160,10,FALSE)</f>
        <v>50</v>
      </c>
      <c r="K14" s="33">
        <f>VLOOKUP($B14,scoreB!$C$7:$U$160,11,FALSE)</f>
        <v>5.0000000000000001E-4</v>
      </c>
      <c r="L14" s="33">
        <f>VLOOKUP($B14,scoreB!$C$7:$U$160,12,FALSE)</f>
        <v>5.9999999999999995E-4</v>
      </c>
      <c r="M14" s="33">
        <f>VLOOKUP($B14,scoreB!$C$7:$U$160,13,FALSE)</f>
        <v>52</v>
      </c>
      <c r="N14" s="33">
        <f>VLOOKUP($B14,scoreB!$C$7:$U$160,14,FALSE)</f>
        <v>8.0000000000000004E-4</v>
      </c>
      <c r="O14" s="33">
        <f>VLOOKUP($B14,scoreB!$C$7:$U$160,15,FALSE)</f>
        <v>108</v>
      </c>
      <c r="P14" s="39">
        <f>VLOOKUP($B14,scoreB!$C$7:$T$160,16,FALSE)</f>
        <v>299</v>
      </c>
      <c r="Q14" s="12">
        <f>VLOOKUP($B14,scoreB!$C$7:$T$160,18,FALSE)</f>
        <v>24.6</v>
      </c>
      <c r="R14" s="27">
        <f t="shared" si="0"/>
        <v>44</v>
      </c>
    </row>
    <row r="15" spans="2:18" ht="17" x14ac:dyDescent="0.4">
      <c r="B15" s="14">
        <v>9</v>
      </c>
      <c r="C15" s="15">
        <f>VLOOKUP($B15,scoreB!$C$7:$U$160,3,FALSE)</f>
        <v>9</v>
      </c>
      <c r="D15" s="9" t="str">
        <f>VLOOKUP($B15,scoreB!$C$7:$U$160,4,FALSE)</f>
        <v>WEDAM WALTER</v>
      </c>
      <c r="E15" s="9">
        <f>VLOOKUP($B15,scoreB!$C$7:$U$160,5,FALSE)</f>
        <v>9</v>
      </c>
      <c r="F15" s="33">
        <f>VLOOKUP($B15,scoreB!$C$7:$U$160,6,FALSE)</f>
        <v>34</v>
      </c>
      <c r="G15" s="33">
        <f>VLOOKUP($B15,scoreB!$C$7:$U$160,7,FALSE)</f>
        <v>56</v>
      </c>
      <c r="H15" s="33">
        <f>VLOOKUP($B15,scoreB!$C$7:$U$160,8,FALSE)</f>
        <v>43</v>
      </c>
      <c r="I15" s="33">
        <f>VLOOKUP($B15,scoreB!$C$7:$U$160,9,FALSE)</f>
        <v>49</v>
      </c>
      <c r="J15" s="33">
        <f>VLOOKUP($B15,scoreB!$C$7:$U$160,10,FALSE)</f>
        <v>42</v>
      </c>
      <c r="K15" s="33">
        <f>VLOOKUP($B15,scoreB!$C$7:$U$160,11,FALSE)</f>
        <v>58</v>
      </c>
      <c r="L15" s="33">
        <f>VLOOKUP($B15,scoreB!$C$7:$U$160,12,FALSE)</f>
        <v>55</v>
      </c>
      <c r="M15" s="33">
        <f>VLOOKUP($B15,scoreB!$C$7:$U$160,13,FALSE)</f>
        <v>0</v>
      </c>
      <c r="N15" s="33">
        <f>VLOOKUP($B15,scoreB!$C$7:$U$160,14,FALSE)</f>
        <v>43.000799999999998</v>
      </c>
      <c r="O15" s="33">
        <f>VLOOKUP($B15,scoreB!$C$7:$U$160,15,FALSE)</f>
        <v>78</v>
      </c>
      <c r="P15" s="39">
        <f>VLOOKUP($B15,scoreB!$C$7:$T$160,16,FALSE)</f>
        <v>296</v>
      </c>
      <c r="Q15" s="12">
        <f>VLOOKUP($B15,scoreB!$C$7:$T$160,18,FALSE)</f>
        <v>16.600000000000001</v>
      </c>
      <c r="R15" s="27">
        <f t="shared" si="0"/>
        <v>49</v>
      </c>
    </row>
    <row r="16" spans="2:18" ht="17" x14ac:dyDescent="0.4">
      <c r="B16" s="14">
        <v>10</v>
      </c>
      <c r="C16" s="15">
        <f>VLOOKUP($B16,scoreB!$C$7:$U$160,3,FALSE)</f>
        <v>10</v>
      </c>
      <c r="D16" s="9" t="str">
        <f>VLOOKUP($B16,scoreB!$C$7:$U$160,4,FALSE)</f>
        <v>SEMIC TOMAZ</v>
      </c>
      <c r="E16" s="9">
        <f>VLOOKUP($B16,scoreB!$C$7:$U$160,5,FALSE)</f>
        <v>7</v>
      </c>
      <c r="F16" s="33">
        <f>VLOOKUP($B16,scoreB!$C$7:$U$160,6,FALSE)</f>
        <v>0</v>
      </c>
      <c r="G16" s="33">
        <f>VLOOKUP($B16,scoreB!$C$7:$U$160,7,FALSE)</f>
        <v>49</v>
      </c>
      <c r="H16" s="33">
        <f>VLOOKUP($B16,scoreB!$C$7:$U$160,8,FALSE)</f>
        <v>46</v>
      </c>
      <c r="I16" s="33">
        <f>VLOOKUP($B16,scoreB!$C$7:$U$160,9,FALSE)</f>
        <v>57</v>
      </c>
      <c r="J16" s="33">
        <f>VLOOKUP($B16,scoreB!$C$7:$U$160,10,FALSE)</f>
        <v>58</v>
      </c>
      <c r="K16" s="33">
        <f>VLOOKUP($B16,scoreB!$C$7:$U$160,11,FALSE)</f>
        <v>59</v>
      </c>
      <c r="L16" s="33">
        <f>VLOOKUP($B16,scoreB!$C$7:$U$160,12,FALSE)</f>
        <v>57.000599999999999</v>
      </c>
      <c r="M16" s="33">
        <f>VLOOKUP($B16,scoreB!$C$7:$U$160,13,FALSE)</f>
        <v>57.000700000000002</v>
      </c>
      <c r="N16" s="33">
        <f>VLOOKUP($B16,scoreB!$C$7:$U$160,14,FALSE)</f>
        <v>8.0000000000000004E-4</v>
      </c>
      <c r="O16" s="33">
        <f>VLOOKUP($B16,scoreB!$C$7:$U$160,15,FALSE)</f>
        <v>0</v>
      </c>
      <c r="P16" s="39">
        <f>VLOOKUP($B16,scoreB!$C$7:$T$160,16,FALSE)</f>
        <v>288.00130000000001</v>
      </c>
      <c r="Q16" s="12">
        <f>VLOOKUP($B16,scoreB!$C$7:$T$160,18,FALSE)</f>
        <v>19</v>
      </c>
      <c r="R16" s="27">
        <f t="shared" si="0"/>
        <v>57</v>
      </c>
    </row>
    <row r="17" spans="2:18" ht="17" x14ac:dyDescent="0.4">
      <c r="B17" s="14">
        <v>11</v>
      </c>
      <c r="C17" s="15">
        <f>VLOOKUP($B17,scoreB!$C$7:$U$160,3,FALSE)</f>
        <v>11</v>
      </c>
      <c r="D17" s="9" t="str">
        <f>VLOOKUP($B17,scoreB!$C$7:$U$160,4,FALSE)</f>
        <v>SAJOVIC URBAN</v>
      </c>
      <c r="E17" s="9">
        <f>VLOOKUP($B17,scoreB!$C$7:$U$160,5,FALSE)</f>
        <v>5</v>
      </c>
      <c r="F17" s="33">
        <f>VLOOKUP($B17,scoreB!$C$7:$U$160,6,FALSE)</f>
        <v>0</v>
      </c>
      <c r="G17" s="33">
        <f>VLOOKUP($B17,scoreB!$C$7:$U$160,7,FALSE)</f>
        <v>1E-4</v>
      </c>
      <c r="H17" s="33">
        <f>VLOOKUP($B17,scoreB!$C$7:$U$160,8,FALSE)</f>
        <v>2.0000000000000001E-4</v>
      </c>
      <c r="I17" s="33">
        <f>VLOOKUP($B17,scoreB!$C$7:$U$160,9,FALSE)</f>
        <v>2.9999999999999997E-4</v>
      </c>
      <c r="J17" s="33">
        <f>VLOOKUP($B17,scoreB!$C$7:$U$160,10,FALSE)</f>
        <v>39</v>
      </c>
      <c r="K17" s="33">
        <f>VLOOKUP($B17,scoreB!$C$7:$U$160,11,FALSE)</f>
        <v>48</v>
      </c>
      <c r="L17" s="33">
        <f>VLOOKUP($B17,scoreB!$C$7:$U$160,12,FALSE)</f>
        <v>46</v>
      </c>
      <c r="M17" s="33">
        <f>VLOOKUP($B17,scoreB!$C$7:$U$160,13,FALSE)</f>
        <v>57</v>
      </c>
      <c r="N17" s="33">
        <f>VLOOKUP($B17,scoreB!$C$7:$U$160,14,FALSE)</f>
        <v>8.0000000000000004E-4</v>
      </c>
      <c r="O17" s="33">
        <f>VLOOKUP($B17,scoreB!$C$7:$U$160,15,FALSE)</f>
        <v>68</v>
      </c>
      <c r="P17" s="39">
        <f>VLOOKUP($B17,scoreB!$C$7:$T$160,16,FALSE)</f>
        <v>258</v>
      </c>
      <c r="Q17" s="12">
        <f>VLOOKUP($B17,scoreB!$C$7:$T$160,18,FALSE)</f>
        <v>20.3</v>
      </c>
      <c r="R17" s="27">
        <f t="shared" si="0"/>
        <v>39</v>
      </c>
    </row>
    <row r="18" spans="2:18" ht="17" x14ac:dyDescent="0.4">
      <c r="B18" s="14">
        <v>12</v>
      </c>
      <c r="C18" s="15">
        <f>VLOOKUP($B18,scoreB!$C$7:$U$160,3,FALSE)</f>
        <v>12</v>
      </c>
      <c r="D18" s="9" t="str">
        <f>VLOOKUP($B18,scoreB!$C$7:$U$160,4,FALSE)</f>
        <v>OBERLOJER RENATE</v>
      </c>
      <c r="E18" s="9">
        <f>VLOOKUP($B18,scoreB!$C$7:$U$160,5,FALSE)</f>
        <v>4</v>
      </c>
      <c r="F18" s="33">
        <f>VLOOKUP($B18,scoreB!$C$7:$U$160,6,FALSE)</f>
        <v>0</v>
      </c>
      <c r="G18" s="33">
        <f>VLOOKUP($B18,scoreB!$C$7:$U$160,7,FALSE)</f>
        <v>1E-4</v>
      </c>
      <c r="H18" s="33">
        <f>VLOOKUP($B18,scoreB!$C$7:$U$160,8,FALSE)</f>
        <v>2.0000000000000001E-4</v>
      </c>
      <c r="I18" s="33">
        <f>VLOOKUP($B18,scoreB!$C$7:$U$160,9,FALSE)</f>
        <v>2.9999999999999997E-4</v>
      </c>
      <c r="J18" s="33">
        <f>VLOOKUP($B18,scoreB!$C$7:$U$160,10,FALSE)</f>
        <v>4.0000000000000002E-4</v>
      </c>
      <c r="K18" s="33">
        <f>VLOOKUP($B18,scoreB!$C$7:$U$160,11,FALSE)</f>
        <v>51</v>
      </c>
      <c r="L18" s="33">
        <f>VLOOKUP($B18,scoreB!$C$7:$U$160,12,FALSE)</f>
        <v>47</v>
      </c>
      <c r="M18" s="33">
        <f>VLOOKUP($B18,scoreB!$C$7:$U$160,13,FALSE)</f>
        <v>51.000700000000002</v>
      </c>
      <c r="N18" s="33">
        <f>VLOOKUP($B18,scoreB!$C$7:$U$160,14,FALSE)</f>
        <v>8.0000000000000004E-4</v>
      </c>
      <c r="O18" s="33">
        <f>VLOOKUP($B18,scoreB!$C$7:$U$160,15,FALSE)</f>
        <v>84</v>
      </c>
      <c r="P18" s="39">
        <f>VLOOKUP($B18,scoreB!$C$7:$T$160,16,FALSE)</f>
        <v>233.00149999999999</v>
      </c>
      <c r="Q18" s="12">
        <f>VLOOKUP($B18,scoreB!$C$7:$T$160,18,FALSE)</f>
        <v>22.2</v>
      </c>
      <c r="R18" s="27">
        <f t="shared" si="0"/>
        <v>47</v>
      </c>
    </row>
    <row r="19" spans="2:18" ht="17" x14ac:dyDescent="0.4">
      <c r="B19" s="14">
        <v>13</v>
      </c>
      <c r="C19" s="15">
        <f>VLOOKUP($B19,scoreB!$C$7:$U$160,3,FALSE)</f>
        <v>13</v>
      </c>
      <c r="D19" s="9" t="str">
        <f>VLOOKUP($B19,scoreB!$C$7:$U$160,4,FALSE)</f>
        <v>BARALDO SANO FRANCESCO</v>
      </c>
      <c r="E19" s="9">
        <f>VLOOKUP($B19,scoreB!$C$7:$U$160,5,FALSE)</f>
        <v>4</v>
      </c>
      <c r="F19" s="33">
        <f>VLOOKUP($B19,scoreB!$C$7:$U$160,6,FALSE)</f>
        <v>0</v>
      </c>
      <c r="G19" s="33">
        <f>VLOOKUP($B19,scoreB!$C$7:$U$160,7,FALSE)</f>
        <v>1E-4</v>
      </c>
      <c r="H19" s="33">
        <f>VLOOKUP($B19,scoreB!$C$7:$U$160,8,FALSE)</f>
        <v>2.0000000000000001E-4</v>
      </c>
      <c r="I19" s="33">
        <f>VLOOKUP($B19,scoreB!$C$7:$U$160,9,FALSE)</f>
        <v>2.9999999999999997E-4</v>
      </c>
      <c r="J19" s="33">
        <f>VLOOKUP($B19,scoreB!$C$7:$U$160,10,FALSE)</f>
        <v>41</v>
      </c>
      <c r="K19" s="33">
        <f>VLOOKUP($B19,scoreB!$C$7:$U$160,11,FALSE)</f>
        <v>48</v>
      </c>
      <c r="L19" s="33">
        <f>VLOOKUP($B19,scoreB!$C$7:$U$160,12,FALSE)</f>
        <v>52</v>
      </c>
      <c r="M19" s="33">
        <f>VLOOKUP($B19,scoreB!$C$7:$U$160,13,FALSE)</f>
        <v>6.9999999999999999E-4</v>
      </c>
      <c r="N19" s="33">
        <f>VLOOKUP($B19,scoreB!$C$7:$U$160,14,FALSE)</f>
        <v>8.0000000000000004E-4</v>
      </c>
      <c r="O19" s="33">
        <f>VLOOKUP($B19,scoreB!$C$7:$U$160,15,FALSE)</f>
        <v>84</v>
      </c>
      <c r="P19" s="39">
        <f>VLOOKUP($B19,scoreB!$C$7:$T$160,16,FALSE)</f>
        <v>225.0008</v>
      </c>
      <c r="Q19" s="12">
        <f>VLOOKUP($B19,scoreB!$C$7:$T$160,18,FALSE)</f>
        <v>17.399999999999999</v>
      </c>
      <c r="R19" s="27">
        <f t="shared" si="0"/>
        <v>41</v>
      </c>
    </row>
    <row r="20" spans="2:18" ht="17" x14ac:dyDescent="0.4">
      <c r="B20" s="14">
        <v>14</v>
      </c>
      <c r="C20" s="15">
        <f>VLOOKUP($B20,scoreB!$C$7:$U$160,3,FALSE)</f>
        <v>14</v>
      </c>
      <c r="D20" s="9" t="str">
        <f>VLOOKUP($B20,scoreB!$C$7:$U$160,4,FALSE)</f>
        <v>DE CILLIA GIANNI</v>
      </c>
      <c r="E20" s="9">
        <f>VLOOKUP($B20,scoreB!$C$7:$U$160,5,FALSE)</f>
        <v>5</v>
      </c>
      <c r="F20" s="33">
        <f>VLOOKUP($B20,scoreB!$C$7:$U$160,6,FALSE)</f>
        <v>44</v>
      </c>
      <c r="G20" s="33">
        <f>VLOOKUP($B20,scoreB!$C$7:$U$160,7,FALSE)</f>
        <v>0</v>
      </c>
      <c r="H20" s="33">
        <f>VLOOKUP($B20,scoreB!$C$7:$U$160,8,FALSE)</f>
        <v>15</v>
      </c>
      <c r="I20" s="33">
        <f>VLOOKUP($B20,scoreB!$C$7:$U$160,9,FALSE)</f>
        <v>51</v>
      </c>
      <c r="J20" s="33">
        <f>VLOOKUP($B20,scoreB!$C$7:$U$160,10,FALSE)</f>
        <v>64</v>
      </c>
      <c r="K20" s="33">
        <f>VLOOKUP($B20,scoreB!$C$7:$U$160,11,FALSE)</f>
        <v>5.0000000000000001E-4</v>
      </c>
      <c r="L20" s="33">
        <f>VLOOKUP($B20,scoreB!$C$7:$U$160,12,FALSE)</f>
        <v>37</v>
      </c>
      <c r="M20" s="33">
        <f>VLOOKUP($B20,scoreB!$C$7:$U$160,13,FALSE)</f>
        <v>6.9999999999999999E-4</v>
      </c>
      <c r="N20" s="33">
        <f>VLOOKUP($B20,scoreB!$C$7:$U$160,14,FALSE)</f>
        <v>8.0000000000000004E-4</v>
      </c>
      <c r="O20" s="33">
        <f>VLOOKUP($B20,scoreB!$C$7:$U$160,15,FALSE)</f>
        <v>0</v>
      </c>
      <c r="P20" s="39">
        <f>VLOOKUP($B20,scoreB!$C$7:$T$160,16,FALSE)</f>
        <v>211</v>
      </c>
      <c r="Q20" s="12">
        <f>VLOOKUP($B20,scoreB!$C$7:$T$160,18,FALSE)</f>
        <v>19.8</v>
      </c>
      <c r="R20" s="27">
        <f t="shared" si="0"/>
        <v>15</v>
      </c>
    </row>
    <row r="21" spans="2:18" ht="17" x14ac:dyDescent="0.4">
      <c r="B21" s="14">
        <v>15</v>
      </c>
      <c r="C21" s="15">
        <f>VLOOKUP($B21,scoreB!$C$7:$U$160,3,FALSE)</f>
        <v>15</v>
      </c>
      <c r="D21" s="9" t="str">
        <f>VLOOKUP($B21,scoreB!$C$7:$U$160,4,FALSE)</f>
        <v>FURLAN SIMON</v>
      </c>
      <c r="E21" s="9">
        <f>VLOOKUP($B21,scoreB!$C$7:$U$160,5,FALSE)</f>
        <v>3</v>
      </c>
      <c r="F21" s="33">
        <f>VLOOKUP($B21,scoreB!$C$7:$U$160,6,FALSE)</f>
        <v>0</v>
      </c>
      <c r="G21" s="33">
        <f>VLOOKUP($B21,scoreB!$C$7:$U$160,7,FALSE)</f>
        <v>54</v>
      </c>
      <c r="H21" s="33">
        <f>VLOOKUP($B21,scoreB!$C$7:$U$160,8,FALSE)</f>
        <v>68</v>
      </c>
      <c r="I21" s="33">
        <f>VLOOKUP($B21,scoreB!$C$7:$U$160,9,FALSE)</f>
        <v>2.9999999999999997E-4</v>
      </c>
      <c r="J21" s="33">
        <f>VLOOKUP($B21,scoreB!$C$7:$U$160,10,FALSE)</f>
        <v>4.0000000000000002E-4</v>
      </c>
      <c r="K21" s="33">
        <f>VLOOKUP($B21,scoreB!$C$7:$U$160,11,FALSE)</f>
        <v>5.0000000000000001E-4</v>
      </c>
      <c r="L21" s="33">
        <f>VLOOKUP($B21,scoreB!$C$7:$U$160,12,FALSE)</f>
        <v>5.9999999999999995E-4</v>
      </c>
      <c r="M21" s="33">
        <f>VLOOKUP($B21,scoreB!$C$7:$U$160,13,FALSE)</f>
        <v>68.000699999999995</v>
      </c>
      <c r="N21" s="33">
        <f>VLOOKUP($B21,scoreB!$C$7:$U$160,14,FALSE)</f>
        <v>8.0000000000000004E-4</v>
      </c>
      <c r="O21" s="33">
        <f>VLOOKUP($B21,scoreB!$C$7:$U$160,15,FALSE)</f>
        <v>0</v>
      </c>
      <c r="P21" s="39">
        <f>VLOOKUP($B21,scoreB!$C$7:$T$160,16,FALSE)</f>
        <v>190.00209999999998</v>
      </c>
      <c r="Q21" s="12">
        <f>VLOOKUP($B21,scoreB!$C$7:$T$160,18,FALSE)</f>
        <v>15.6</v>
      </c>
      <c r="R21" s="27">
        <f t="shared" si="0"/>
        <v>54</v>
      </c>
    </row>
    <row r="22" spans="2:18" ht="17" x14ac:dyDescent="0.4">
      <c r="B22" s="14">
        <v>16</v>
      </c>
      <c r="C22" s="15">
        <f>VLOOKUP($B22,scoreB!$C$7:$U$160,3,FALSE)</f>
        <v>16</v>
      </c>
      <c r="D22" s="9" t="str">
        <f>VLOOKUP($B22,scoreB!$C$7:$U$160,4,FALSE)</f>
        <v>KLEMENCIC ZORAN</v>
      </c>
      <c r="E22" s="9">
        <f>VLOOKUP($B22,scoreB!$C$7:$U$160,5,FALSE)</f>
        <v>5</v>
      </c>
      <c r="F22" s="33">
        <f>VLOOKUP($B22,scoreB!$C$7:$U$160,6,FALSE)</f>
        <v>51</v>
      </c>
      <c r="G22" s="33">
        <f>VLOOKUP($B22,scoreB!$C$7:$U$160,7,FALSE)</f>
        <v>43</v>
      </c>
      <c r="H22" s="33">
        <f>VLOOKUP($B22,scoreB!$C$7:$U$160,8,FALSE)</f>
        <v>0</v>
      </c>
      <c r="I22" s="33">
        <f>VLOOKUP($B22,scoreB!$C$7:$U$160,9,FALSE)</f>
        <v>2.9999999999999997E-4</v>
      </c>
      <c r="J22" s="33">
        <f>VLOOKUP($B22,scoreB!$C$7:$U$160,10,FALSE)</f>
        <v>29</v>
      </c>
      <c r="K22" s="33">
        <f>VLOOKUP($B22,scoreB!$C$7:$U$160,11,FALSE)</f>
        <v>29.000499999999999</v>
      </c>
      <c r="L22" s="33">
        <f>VLOOKUP($B22,scoreB!$C$7:$U$160,12,FALSE)</f>
        <v>5.9999999999999995E-4</v>
      </c>
      <c r="M22" s="33">
        <f>VLOOKUP($B22,scoreB!$C$7:$U$160,13,FALSE)</f>
        <v>30</v>
      </c>
      <c r="N22" s="33">
        <f>VLOOKUP($B22,scoreB!$C$7:$U$160,14,FALSE)</f>
        <v>8.0000000000000004E-4</v>
      </c>
      <c r="O22" s="33">
        <f>VLOOKUP($B22,scoreB!$C$7:$U$160,15,FALSE)</f>
        <v>0</v>
      </c>
      <c r="P22" s="39">
        <f>VLOOKUP($B22,scoreB!$C$7:$T$160,16,FALSE)</f>
        <v>182.00049999999999</v>
      </c>
      <c r="Q22" s="12">
        <f>VLOOKUP($B22,scoreB!$C$7:$T$160,18,FALSE)</f>
        <v>20</v>
      </c>
      <c r="R22" s="27">
        <f t="shared" si="0"/>
        <v>29</v>
      </c>
    </row>
    <row r="23" spans="2:18" ht="17" x14ac:dyDescent="0.4">
      <c r="B23" s="14">
        <v>17</v>
      </c>
      <c r="C23" s="15">
        <f>VLOOKUP($B23,scoreB!$C$7:$U$160,3,FALSE)</f>
        <v>17</v>
      </c>
      <c r="D23" s="9" t="str">
        <f>VLOOKUP($B23,scoreB!$C$7:$U$160,4,FALSE)</f>
        <v>REDAELLI GIANFRANCO</v>
      </c>
      <c r="E23" s="9">
        <f>VLOOKUP($B23,scoreB!$C$7:$U$160,5,FALSE)</f>
        <v>4</v>
      </c>
      <c r="F23" s="33">
        <f>VLOOKUP($B23,scoreB!$C$7:$U$160,6,FALSE)</f>
        <v>0</v>
      </c>
      <c r="G23" s="33">
        <f>VLOOKUP($B23,scoreB!$C$7:$U$160,7,FALSE)</f>
        <v>41</v>
      </c>
      <c r="H23" s="33">
        <f>VLOOKUP($B23,scoreB!$C$7:$U$160,8,FALSE)</f>
        <v>33</v>
      </c>
      <c r="I23" s="33">
        <f>VLOOKUP($B23,scoreB!$C$7:$U$160,9,FALSE)</f>
        <v>63</v>
      </c>
      <c r="J23" s="33">
        <f>VLOOKUP($B23,scoreB!$C$7:$U$160,10,FALSE)</f>
        <v>4.0000000000000002E-4</v>
      </c>
      <c r="K23" s="33">
        <f>VLOOKUP($B23,scoreB!$C$7:$U$160,11,FALSE)</f>
        <v>5.0000000000000001E-4</v>
      </c>
      <c r="L23" s="33">
        <f>VLOOKUP($B23,scoreB!$C$7:$U$160,12,FALSE)</f>
        <v>5.9999999999999995E-4</v>
      </c>
      <c r="M23" s="33">
        <f>VLOOKUP($B23,scoreB!$C$7:$U$160,13,FALSE)</f>
        <v>6.9999999999999999E-4</v>
      </c>
      <c r="N23" s="33">
        <f>VLOOKUP($B23,scoreB!$C$7:$U$160,14,FALSE)</f>
        <v>42</v>
      </c>
      <c r="O23" s="33">
        <f>VLOOKUP($B23,scoreB!$C$7:$U$160,15,FALSE)</f>
        <v>0</v>
      </c>
      <c r="P23" s="39">
        <f>VLOOKUP($B23,scoreB!$C$7:$T$160,16,FALSE)</f>
        <v>179.00069999999999</v>
      </c>
      <c r="Q23" s="12">
        <f>VLOOKUP($B23,scoreB!$C$7:$T$160,18,FALSE)</f>
        <v>23.5</v>
      </c>
      <c r="R23" s="27">
        <f t="shared" si="0"/>
        <v>33</v>
      </c>
    </row>
    <row r="24" spans="2:18" ht="17" x14ac:dyDescent="0.4">
      <c r="B24" s="14">
        <v>18</v>
      </c>
      <c r="C24" s="15">
        <f>VLOOKUP($B24,scoreB!$C$7:$U$160,3,FALSE)</f>
        <v>18</v>
      </c>
      <c r="D24" s="9" t="str">
        <f>VLOOKUP($B24,scoreB!$C$7:$U$160,4,FALSE)</f>
        <v>BENETAZZO SONIA</v>
      </c>
      <c r="E24" s="9">
        <f>VLOOKUP($B24,scoreB!$C$7:$U$160,5,FALSE)</f>
        <v>3</v>
      </c>
      <c r="F24" s="33">
        <f>VLOOKUP($B24,scoreB!$C$7:$U$160,6,FALSE)</f>
        <v>0</v>
      </c>
      <c r="G24" s="33">
        <f>VLOOKUP($B24,scoreB!$C$7:$U$160,7,FALSE)</f>
        <v>1E-4</v>
      </c>
      <c r="H24" s="33">
        <f>VLOOKUP($B24,scoreB!$C$7:$U$160,8,FALSE)</f>
        <v>2.0000000000000001E-4</v>
      </c>
      <c r="I24" s="33">
        <f>VLOOKUP($B24,scoreB!$C$7:$U$160,9,FALSE)</f>
        <v>2.9999999999999997E-4</v>
      </c>
      <c r="J24" s="33">
        <f>VLOOKUP($B24,scoreB!$C$7:$U$160,10,FALSE)</f>
        <v>47</v>
      </c>
      <c r="K24" s="33">
        <f>VLOOKUP($B24,scoreB!$C$7:$U$160,11,FALSE)</f>
        <v>54</v>
      </c>
      <c r="L24" s="33">
        <f>VLOOKUP($B24,scoreB!$C$7:$U$160,12,FALSE)</f>
        <v>48</v>
      </c>
      <c r="M24" s="33">
        <f>VLOOKUP($B24,scoreB!$C$7:$U$160,13,FALSE)</f>
        <v>6.9999999999999999E-4</v>
      </c>
      <c r="N24" s="33">
        <f>VLOOKUP($B24,scoreB!$C$7:$U$160,14,FALSE)</f>
        <v>8.0000000000000004E-4</v>
      </c>
      <c r="O24" s="33">
        <f>VLOOKUP($B24,scoreB!$C$7:$U$160,15,FALSE)</f>
        <v>0</v>
      </c>
      <c r="P24" s="39">
        <f>VLOOKUP($B24,scoreB!$C$7:$T$160,16,FALSE)</f>
        <v>149.00149999999999</v>
      </c>
      <c r="Q24" s="12">
        <f>VLOOKUP($B24,scoreB!$C$7:$T$160,18,FALSE)</f>
        <v>16.600000000000001</v>
      </c>
      <c r="R24" s="27">
        <f t="shared" si="0"/>
        <v>47</v>
      </c>
    </row>
    <row r="25" spans="2:18" ht="17" x14ac:dyDescent="0.4">
      <c r="B25" s="14">
        <v>19</v>
      </c>
      <c r="C25" s="15">
        <f>VLOOKUP($B25,scoreB!$C$7:$U$160,3,FALSE)</f>
        <v>19</v>
      </c>
      <c r="D25" s="9" t="str">
        <f>VLOOKUP($B25,scoreB!$C$7:$U$160,4,FALSE)</f>
        <v>GROZDANIC DANE</v>
      </c>
      <c r="E25" s="9">
        <f>VLOOKUP($B25,scoreB!$C$7:$U$160,5,FALSE)</f>
        <v>4</v>
      </c>
      <c r="F25" s="33">
        <f>VLOOKUP($B25,scoreB!$C$7:$U$160,6,FALSE)</f>
        <v>38</v>
      </c>
      <c r="G25" s="33">
        <f>VLOOKUP($B25,scoreB!$C$7:$U$160,7,FALSE)</f>
        <v>0</v>
      </c>
      <c r="H25" s="33">
        <f>VLOOKUP($B25,scoreB!$C$7:$U$160,8,FALSE)</f>
        <v>35</v>
      </c>
      <c r="I25" s="33">
        <f>VLOOKUP($B25,scoreB!$C$7:$U$160,9,FALSE)</f>
        <v>2.9999999999999997E-4</v>
      </c>
      <c r="J25" s="33">
        <f>VLOOKUP($B25,scoreB!$C$7:$U$160,10,FALSE)</f>
        <v>4.0000000000000002E-4</v>
      </c>
      <c r="K25" s="33">
        <f>VLOOKUP($B25,scoreB!$C$7:$U$160,11,FALSE)</f>
        <v>5.0000000000000001E-4</v>
      </c>
      <c r="L25" s="33">
        <f>VLOOKUP($B25,scoreB!$C$7:$U$160,12,FALSE)</f>
        <v>33</v>
      </c>
      <c r="M25" s="33">
        <f>VLOOKUP($B25,scoreB!$C$7:$U$160,13,FALSE)</f>
        <v>40</v>
      </c>
      <c r="N25" s="33">
        <f>VLOOKUP($B25,scoreB!$C$7:$U$160,14,FALSE)</f>
        <v>8.0000000000000004E-4</v>
      </c>
      <c r="O25" s="33">
        <f>VLOOKUP($B25,scoreB!$C$7:$U$160,15,FALSE)</f>
        <v>0</v>
      </c>
      <c r="P25" s="39">
        <f>VLOOKUP($B25,scoreB!$C$7:$T$160,16,FALSE)</f>
        <v>146.0008</v>
      </c>
      <c r="Q25" s="12">
        <f>VLOOKUP($B25,scoreB!$C$7:$T$160,18,FALSE)</f>
        <v>18.7</v>
      </c>
      <c r="R25" s="27">
        <f t="shared" si="0"/>
        <v>33</v>
      </c>
    </row>
    <row r="26" spans="2:18" ht="17" x14ac:dyDescent="0.4">
      <c r="B26" s="14">
        <v>20</v>
      </c>
      <c r="C26" s="15">
        <f>VLOOKUP($B26,scoreB!$C$7:$U$160,3,FALSE)</f>
        <v>20</v>
      </c>
      <c r="D26" s="9" t="str">
        <f>VLOOKUP($B26,scoreB!$C$7:$U$160,4,FALSE)</f>
        <v>WURZER GERNOT</v>
      </c>
      <c r="E26" s="9">
        <f>VLOOKUP($B26,scoreB!$C$7:$U$160,5,FALSE)</f>
        <v>3</v>
      </c>
      <c r="F26" s="33">
        <f>VLOOKUP($B26,scoreB!$C$7:$U$160,6,FALSE)</f>
        <v>50</v>
      </c>
      <c r="G26" s="33">
        <f>VLOOKUP($B26,scoreB!$C$7:$U$160,7,FALSE)</f>
        <v>56</v>
      </c>
      <c r="H26" s="33">
        <f>VLOOKUP($B26,scoreB!$C$7:$U$160,8,FALSE)</f>
        <v>0</v>
      </c>
      <c r="I26" s="33">
        <f>VLOOKUP($B26,scoreB!$C$7:$U$160,9,FALSE)</f>
        <v>2.9999999999999997E-4</v>
      </c>
      <c r="J26" s="33">
        <f>VLOOKUP($B26,scoreB!$C$7:$U$160,10,FALSE)</f>
        <v>4.0000000000000002E-4</v>
      </c>
      <c r="K26" s="33">
        <f>VLOOKUP($B26,scoreB!$C$7:$U$160,11,FALSE)</f>
        <v>5.0000000000000001E-4</v>
      </c>
      <c r="L26" s="33">
        <f>VLOOKUP($B26,scoreB!$C$7:$U$160,12,FALSE)</f>
        <v>39</v>
      </c>
      <c r="M26" s="33">
        <f>VLOOKUP($B26,scoreB!$C$7:$U$160,13,FALSE)</f>
        <v>6.9999999999999999E-4</v>
      </c>
      <c r="N26" s="33">
        <f>VLOOKUP($B26,scoreB!$C$7:$U$160,14,FALSE)</f>
        <v>8.0000000000000004E-4</v>
      </c>
      <c r="O26" s="33">
        <f>VLOOKUP($B26,scoreB!$C$7:$U$160,15,FALSE)</f>
        <v>0</v>
      </c>
      <c r="P26" s="39">
        <f>VLOOKUP($B26,scoreB!$C$7:$T$160,16,FALSE)</f>
        <v>145.00149999999999</v>
      </c>
      <c r="Q26" s="12">
        <f>VLOOKUP($B26,scoreB!$C$7:$T$160,18,FALSE)</f>
        <v>21.3</v>
      </c>
      <c r="R26" s="27">
        <f t="shared" si="0"/>
        <v>39</v>
      </c>
    </row>
    <row r="27" spans="2:18" ht="17" x14ac:dyDescent="0.4">
      <c r="B27" s="14">
        <v>21</v>
      </c>
      <c r="C27" s="15">
        <f>VLOOKUP($B27,scoreB!$C$7:$U$160,3,FALSE)</f>
        <v>21</v>
      </c>
      <c r="D27" s="9" t="str">
        <f>VLOOKUP($B27,scoreB!$C$7:$U$160,4,FALSE)</f>
        <v>PLEMELJ MILENA</v>
      </c>
      <c r="E27" s="9">
        <f>VLOOKUP($B27,scoreB!$C$7:$U$160,5,FALSE)</f>
        <v>2</v>
      </c>
      <c r="F27" s="33">
        <f>VLOOKUP($B27,scoreB!$C$7:$U$160,6,FALSE)</f>
        <v>0</v>
      </c>
      <c r="G27" s="33">
        <f>VLOOKUP($B27,scoreB!$C$7:$U$160,7,FALSE)</f>
        <v>1E-4</v>
      </c>
      <c r="H27" s="33">
        <f>VLOOKUP($B27,scoreB!$C$7:$U$160,8,FALSE)</f>
        <v>38</v>
      </c>
      <c r="I27" s="33">
        <f>VLOOKUP($B27,scoreB!$C$7:$U$160,9,FALSE)</f>
        <v>2.9999999999999997E-4</v>
      </c>
      <c r="J27" s="33">
        <f>VLOOKUP($B27,scoreB!$C$7:$U$160,10,FALSE)</f>
        <v>4.0000000000000002E-4</v>
      </c>
      <c r="K27" s="33">
        <f>VLOOKUP($B27,scoreB!$C$7:$U$160,11,FALSE)</f>
        <v>5.0000000000000001E-4</v>
      </c>
      <c r="L27" s="33">
        <f>VLOOKUP($B27,scoreB!$C$7:$U$160,12,FALSE)</f>
        <v>5.9999999999999995E-4</v>
      </c>
      <c r="M27" s="33">
        <f>VLOOKUP($B27,scoreB!$C$7:$U$160,13,FALSE)</f>
        <v>6.9999999999999999E-4</v>
      </c>
      <c r="N27" s="33">
        <f>VLOOKUP($B27,scoreB!$C$7:$U$160,14,FALSE)</f>
        <v>8.0000000000000004E-4</v>
      </c>
      <c r="O27" s="33">
        <f>VLOOKUP($B27,scoreB!$C$7:$U$160,15,FALSE)</f>
        <v>102</v>
      </c>
      <c r="P27" s="39">
        <f>VLOOKUP($B27,scoreB!$C$7:$T$160,16,FALSE)</f>
        <v>140.00209999999998</v>
      </c>
      <c r="Q27" s="12">
        <f>VLOOKUP($B27,scoreB!$C$7:$T$160,18,FALSE)</f>
        <v>20.399999999999999</v>
      </c>
      <c r="R27" s="27">
        <f t="shared" si="0"/>
        <v>38</v>
      </c>
    </row>
    <row r="28" spans="2:18" ht="17" x14ac:dyDescent="0.4">
      <c r="B28" s="14">
        <v>22</v>
      </c>
      <c r="C28" s="15">
        <f>VLOOKUP($B28,scoreB!$C$7:$U$160,3,FALSE)</f>
        <v>22</v>
      </c>
      <c r="D28" s="9" t="str">
        <f>VLOOKUP($B28,scoreB!$C$7:$U$160,4,FALSE)</f>
        <v>TRAMPUZ TOMISLAV</v>
      </c>
      <c r="E28" s="9">
        <f>VLOOKUP($B28,scoreB!$C$7:$U$160,5,FALSE)</f>
        <v>3</v>
      </c>
      <c r="F28" s="33">
        <f>VLOOKUP($B28,scoreB!$C$7:$U$160,6,FALSE)</f>
        <v>0</v>
      </c>
      <c r="G28" s="33">
        <f>VLOOKUP($B28,scoreB!$C$7:$U$160,7,FALSE)</f>
        <v>1E-4</v>
      </c>
      <c r="H28" s="33">
        <f>VLOOKUP($B28,scoreB!$C$7:$U$160,8,FALSE)</f>
        <v>2.0000000000000001E-4</v>
      </c>
      <c r="I28" s="33">
        <f>VLOOKUP($B28,scoreB!$C$7:$U$160,9,FALSE)</f>
        <v>30</v>
      </c>
      <c r="J28" s="33">
        <f>VLOOKUP($B28,scoreB!$C$7:$U$160,10,FALSE)</f>
        <v>27</v>
      </c>
      <c r="K28" s="33">
        <f>VLOOKUP($B28,scoreB!$C$7:$U$160,11,FALSE)</f>
        <v>5.0000000000000001E-4</v>
      </c>
      <c r="L28" s="33">
        <f>VLOOKUP($B28,scoreB!$C$7:$U$160,12,FALSE)</f>
        <v>5.9999999999999995E-4</v>
      </c>
      <c r="M28" s="33">
        <f>VLOOKUP($B28,scoreB!$C$7:$U$160,13,FALSE)</f>
        <v>6.9999999999999999E-4</v>
      </c>
      <c r="N28" s="33">
        <f>VLOOKUP($B28,scoreB!$C$7:$U$160,14,FALSE)</f>
        <v>8.0000000000000004E-4</v>
      </c>
      <c r="O28" s="33">
        <f>VLOOKUP($B28,scoreB!$C$7:$U$160,15,FALSE)</f>
        <v>82</v>
      </c>
      <c r="P28" s="39">
        <f>VLOOKUP($B28,scoreB!$C$7:$T$160,16,FALSE)</f>
        <v>139.00149999999999</v>
      </c>
      <c r="Q28" s="12">
        <f>VLOOKUP($B28,scoreB!$C$7:$T$160,18,FALSE)</f>
        <v>25</v>
      </c>
      <c r="R28" s="27">
        <f t="shared" si="0"/>
        <v>27</v>
      </c>
    </row>
    <row r="29" spans="2:18" ht="17" x14ac:dyDescent="0.4">
      <c r="B29" s="14">
        <v>23</v>
      </c>
      <c r="C29" s="15">
        <f>VLOOKUP($B29,scoreB!$C$7:$U$160,3,FALSE)</f>
        <v>23</v>
      </c>
      <c r="D29" s="9" t="str">
        <f>VLOOKUP($B29,scoreB!$C$7:$U$160,4,FALSE)</f>
        <v>VUCKOVIC GORAN</v>
      </c>
      <c r="E29" s="9">
        <f>VLOOKUP($B29,scoreB!$C$7:$U$160,5,FALSE)</f>
        <v>2</v>
      </c>
      <c r="F29" s="33">
        <f>VLOOKUP($B29,scoreB!$C$7:$U$160,6,FALSE)</f>
        <v>0</v>
      </c>
      <c r="G29" s="33">
        <f>VLOOKUP($B29,scoreB!$C$7:$U$160,7,FALSE)</f>
        <v>1E-4</v>
      </c>
      <c r="H29" s="33">
        <f>VLOOKUP($B29,scoreB!$C$7:$U$160,8,FALSE)</f>
        <v>2.0000000000000001E-4</v>
      </c>
      <c r="I29" s="33">
        <f>VLOOKUP($B29,scoreB!$C$7:$U$160,9,FALSE)</f>
        <v>2.9999999999999997E-4</v>
      </c>
      <c r="J29" s="33">
        <f>VLOOKUP($B29,scoreB!$C$7:$U$160,10,FALSE)</f>
        <v>4.0000000000000002E-4</v>
      </c>
      <c r="K29" s="33">
        <f>VLOOKUP($B29,scoreB!$C$7:$U$160,11,FALSE)</f>
        <v>5.0000000000000001E-4</v>
      </c>
      <c r="L29" s="33">
        <f>VLOOKUP($B29,scoreB!$C$7:$U$160,12,FALSE)</f>
        <v>5.9999999999999995E-4</v>
      </c>
      <c r="M29" s="33">
        <f>VLOOKUP($B29,scoreB!$C$7:$U$160,13,FALSE)</f>
        <v>6.9999999999999999E-4</v>
      </c>
      <c r="N29" s="33">
        <f>VLOOKUP($B29,scoreB!$C$7:$U$160,14,FALSE)</f>
        <v>53</v>
      </c>
      <c r="O29" s="33">
        <f>VLOOKUP($B29,scoreB!$C$7:$U$160,15,FALSE)</f>
        <v>76</v>
      </c>
      <c r="P29" s="39">
        <f>VLOOKUP($B29,scoreB!$C$7:$T$160,16,FALSE)</f>
        <v>129.00179999999997</v>
      </c>
      <c r="Q29" s="12">
        <f>VLOOKUP($B29,scoreB!$C$7:$T$160,18,FALSE)</f>
        <v>16</v>
      </c>
      <c r="R29" s="27">
        <f t="shared" si="0"/>
        <v>53</v>
      </c>
    </row>
    <row r="30" spans="2:18" ht="17" x14ac:dyDescent="0.4">
      <c r="B30" s="14">
        <v>24</v>
      </c>
      <c r="C30" s="15">
        <f>VLOOKUP($B30,scoreB!$C$7:$U$160,3,FALSE)</f>
        <v>24</v>
      </c>
      <c r="D30" s="9" t="str">
        <f>VLOOKUP($B30,scoreB!$C$7:$U$160,4,FALSE)</f>
        <v>KRASEVEC IZTOK</v>
      </c>
      <c r="E30" s="9">
        <f>VLOOKUP($B30,scoreB!$C$7:$U$160,5,FALSE)</f>
        <v>3</v>
      </c>
      <c r="F30" s="33">
        <f>VLOOKUP($B30,scoreB!$C$7:$U$160,6,FALSE)</f>
        <v>0</v>
      </c>
      <c r="G30" s="33">
        <f>VLOOKUP($B30,scoreB!$C$7:$U$160,7,FALSE)</f>
        <v>1E-4</v>
      </c>
      <c r="H30" s="33">
        <f>VLOOKUP($B30,scoreB!$C$7:$U$160,8,FALSE)</f>
        <v>2.0000000000000001E-4</v>
      </c>
      <c r="I30" s="33">
        <f>VLOOKUP($B30,scoreB!$C$7:$U$160,9,FALSE)</f>
        <v>41</v>
      </c>
      <c r="J30" s="33">
        <f>VLOOKUP($B30,scoreB!$C$7:$U$160,10,FALSE)</f>
        <v>33</v>
      </c>
      <c r="K30" s="33">
        <f>VLOOKUP($B30,scoreB!$C$7:$U$160,11,FALSE)</f>
        <v>42</v>
      </c>
      <c r="L30" s="33">
        <f>VLOOKUP($B30,scoreB!$C$7:$U$160,12,FALSE)</f>
        <v>5.9999999999999995E-4</v>
      </c>
      <c r="M30" s="33">
        <f>VLOOKUP($B30,scoreB!$C$7:$U$160,13,FALSE)</f>
        <v>6.9999999999999999E-4</v>
      </c>
      <c r="N30" s="33">
        <f>VLOOKUP($B30,scoreB!$C$7:$U$160,14,FALSE)</f>
        <v>8.0000000000000004E-4</v>
      </c>
      <c r="O30" s="33">
        <f>VLOOKUP($B30,scoreB!$C$7:$U$160,15,FALSE)</f>
        <v>0</v>
      </c>
      <c r="P30" s="39">
        <f>VLOOKUP($B30,scoreB!$C$7:$T$160,16,FALSE)</f>
        <v>116.00149999999999</v>
      </c>
      <c r="Q30" s="12">
        <f>VLOOKUP($B30,scoreB!$C$7:$T$160,18,FALSE)</f>
        <v>23.9</v>
      </c>
      <c r="R30" s="27">
        <f t="shared" si="0"/>
        <v>33</v>
      </c>
    </row>
    <row r="31" spans="2:18" ht="17" x14ac:dyDescent="0.4">
      <c r="B31" s="14">
        <v>25</v>
      </c>
      <c r="C31" s="15">
        <f>VLOOKUP($B31,scoreB!$C$7:$U$160,3,FALSE)</f>
        <v>25</v>
      </c>
      <c r="D31" s="9" t="str">
        <f>VLOOKUP($B31,scoreB!$C$7:$U$160,4,FALSE)</f>
        <v>SOSIC VASJA</v>
      </c>
      <c r="E31" s="9">
        <f>VLOOKUP($B31,scoreB!$C$7:$U$160,5,FALSE)</f>
        <v>2</v>
      </c>
      <c r="F31" s="33">
        <f>VLOOKUP($B31,scoreB!$C$7:$U$160,6,FALSE)</f>
        <v>0</v>
      </c>
      <c r="G31" s="33">
        <f>VLOOKUP($B31,scoreB!$C$7:$U$160,7,FALSE)</f>
        <v>1E-4</v>
      </c>
      <c r="H31" s="33">
        <f>VLOOKUP($B31,scoreB!$C$7:$U$160,8,FALSE)</f>
        <v>2.0000000000000001E-4</v>
      </c>
      <c r="I31" s="33">
        <f>VLOOKUP($B31,scoreB!$C$7:$U$160,9,FALSE)</f>
        <v>2.9999999999999997E-4</v>
      </c>
      <c r="J31" s="33">
        <f>VLOOKUP($B31,scoreB!$C$7:$U$160,10,FALSE)</f>
        <v>4.0000000000000002E-4</v>
      </c>
      <c r="K31" s="33">
        <f>VLOOKUP($B31,scoreB!$C$7:$U$160,11,FALSE)</f>
        <v>5.0000000000000001E-4</v>
      </c>
      <c r="L31" s="33">
        <f>VLOOKUP($B31,scoreB!$C$7:$U$160,12,FALSE)</f>
        <v>5.9999999999999995E-4</v>
      </c>
      <c r="M31" s="33">
        <f>VLOOKUP($B31,scoreB!$C$7:$U$160,13,FALSE)</f>
        <v>45</v>
      </c>
      <c r="N31" s="33">
        <f>VLOOKUP($B31,scoreB!$C$7:$U$160,14,FALSE)</f>
        <v>8.0000000000000004E-4</v>
      </c>
      <c r="O31" s="33">
        <f>VLOOKUP($B31,scoreB!$C$7:$U$160,15,FALSE)</f>
        <v>62</v>
      </c>
      <c r="P31" s="39">
        <f>VLOOKUP($B31,scoreB!$C$7:$T$160,16,FALSE)</f>
        <v>107.00190000000001</v>
      </c>
      <c r="Q31" s="12">
        <f>VLOOKUP($B31,scoreB!$C$7:$T$160,18,FALSE)</f>
        <v>20.100000000000001</v>
      </c>
      <c r="R31" s="27">
        <f t="shared" si="0"/>
        <v>45</v>
      </c>
    </row>
    <row r="32" spans="2:18" ht="17" x14ac:dyDescent="0.4">
      <c r="B32" s="14">
        <v>26</v>
      </c>
      <c r="C32" s="15">
        <f>VLOOKUP($B32,scoreB!$C$7:$U$160,3,FALSE)</f>
        <v>26</v>
      </c>
      <c r="D32" s="9" t="str">
        <f>VLOOKUP($B32,scoreB!$C$7:$U$160,4,FALSE)</f>
        <v>ZUPIN MATJAZ</v>
      </c>
      <c r="E32" s="9">
        <f>VLOOKUP($B32,scoreB!$C$7:$U$160,5,FALSE)</f>
        <v>2</v>
      </c>
      <c r="F32" s="33">
        <f>VLOOKUP($B32,scoreB!$C$7:$U$160,6,FALSE)</f>
        <v>49</v>
      </c>
      <c r="G32" s="33">
        <f>VLOOKUP($B32,scoreB!$C$7:$U$160,7,FALSE)</f>
        <v>0</v>
      </c>
      <c r="H32" s="33">
        <f>VLOOKUP($B32,scoreB!$C$7:$U$160,8,FALSE)</f>
        <v>2.0000000000000001E-4</v>
      </c>
      <c r="I32" s="33">
        <f>VLOOKUP($B32,scoreB!$C$7:$U$160,9,FALSE)</f>
        <v>2.9999999999999997E-4</v>
      </c>
      <c r="J32" s="33">
        <f>VLOOKUP($B32,scoreB!$C$7:$U$160,10,FALSE)</f>
        <v>4.0000000000000002E-4</v>
      </c>
      <c r="K32" s="33">
        <f>VLOOKUP($B32,scoreB!$C$7:$U$160,11,FALSE)</f>
        <v>51</v>
      </c>
      <c r="L32" s="33">
        <f>VLOOKUP($B32,scoreB!$C$7:$U$160,12,FALSE)</f>
        <v>5.9999999999999995E-4</v>
      </c>
      <c r="M32" s="33">
        <f>VLOOKUP($B32,scoreB!$C$7:$U$160,13,FALSE)</f>
        <v>6.9999999999999999E-4</v>
      </c>
      <c r="N32" s="33">
        <f>VLOOKUP($B32,scoreB!$C$7:$U$160,14,FALSE)</f>
        <v>8.0000000000000004E-4</v>
      </c>
      <c r="O32" s="33">
        <f>VLOOKUP($B32,scoreB!$C$7:$U$160,15,FALSE)</f>
        <v>0</v>
      </c>
      <c r="P32" s="39">
        <f>VLOOKUP($B32,scoreB!$C$7:$T$160,16,FALSE)</f>
        <v>100.0021</v>
      </c>
      <c r="Q32" s="12">
        <f>VLOOKUP($B32,scoreB!$C$7:$T$160,18,FALSE)</f>
        <v>18.600000000000001</v>
      </c>
      <c r="R32" s="27">
        <f t="shared" si="0"/>
        <v>49</v>
      </c>
    </row>
    <row r="33" spans="2:18" ht="17" x14ac:dyDescent="0.4">
      <c r="B33" s="14">
        <v>27</v>
      </c>
      <c r="C33" s="15">
        <f>VLOOKUP($B33,scoreB!$C$7:$U$160,3,FALSE)</f>
        <v>27</v>
      </c>
      <c r="D33" s="9" t="str">
        <f>VLOOKUP($B33,scoreB!$C$7:$U$160,4,FALSE)</f>
        <v>WASSERMANN CHRISTINE</v>
      </c>
      <c r="E33" s="9">
        <f>VLOOKUP($B33,scoreB!$C$7:$U$160,5,FALSE)</f>
        <v>1</v>
      </c>
      <c r="F33" s="33">
        <f>VLOOKUP($B33,scoreB!$C$7:$U$160,6,FALSE)</f>
        <v>0</v>
      </c>
      <c r="G33" s="33">
        <f>VLOOKUP($B33,scoreB!$C$7:$U$160,7,FALSE)</f>
        <v>1E-4</v>
      </c>
      <c r="H33" s="33">
        <f>VLOOKUP($B33,scoreB!$C$7:$U$160,8,FALSE)</f>
        <v>2.0000000000000001E-4</v>
      </c>
      <c r="I33" s="33">
        <f>VLOOKUP($B33,scoreB!$C$7:$U$160,9,FALSE)</f>
        <v>2.9999999999999997E-4</v>
      </c>
      <c r="J33" s="33">
        <f>VLOOKUP($B33,scoreB!$C$7:$U$160,10,FALSE)</f>
        <v>4.0000000000000002E-4</v>
      </c>
      <c r="K33" s="33">
        <f>VLOOKUP($B33,scoreB!$C$7:$U$160,11,FALSE)</f>
        <v>5.0000000000000001E-4</v>
      </c>
      <c r="L33" s="33">
        <f>VLOOKUP($B33,scoreB!$C$7:$U$160,12,FALSE)</f>
        <v>5.9999999999999995E-4</v>
      </c>
      <c r="M33" s="33">
        <f>VLOOKUP($B33,scoreB!$C$7:$U$160,13,FALSE)</f>
        <v>6.9999999999999999E-4</v>
      </c>
      <c r="N33" s="33">
        <f>VLOOKUP($B33,scoreB!$C$7:$U$160,14,FALSE)</f>
        <v>8.0000000000000004E-4</v>
      </c>
      <c r="O33" s="33">
        <f>VLOOKUP($B33,scoreB!$C$7:$U$160,15,FALSE)</f>
        <v>96</v>
      </c>
      <c r="P33" s="39">
        <f>VLOOKUP($B33,scoreB!$C$7:$T$160,16,FALSE)</f>
        <v>96.002600000000001</v>
      </c>
      <c r="Q33" s="12">
        <f>VLOOKUP($B33,scoreB!$C$7:$T$160,18,FALSE)</f>
        <v>17.5</v>
      </c>
      <c r="R33" s="27">
        <f t="shared" si="0"/>
        <v>96</v>
      </c>
    </row>
    <row r="34" spans="2:18" ht="17" x14ac:dyDescent="0.4">
      <c r="B34" s="14">
        <v>28</v>
      </c>
      <c r="C34" s="15">
        <f>VLOOKUP($B34,scoreB!$C$7:$U$160,3,FALSE)</f>
        <v>28</v>
      </c>
      <c r="D34" s="9" t="str">
        <f>VLOOKUP($B34,scoreB!$C$7:$U$160,4,FALSE)</f>
        <v>BABIC ALMIR</v>
      </c>
      <c r="E34" s="9">
        <f>VLOOKUP($B34,scoreB!$C$7:$U$160,5,FALSE)</f>
        <v>2</v>
      </c>
      <c r="F34" s="33">
        <f>VLOOKUP($B34,scoreB!$C$7:$U$160,6,FALSE)</f>
        <v>46</v>
      </c>
      <c r="G34" s="33">
        <f>VLOOKUP($B34,scoreB!$C$7:$U$160,7,FALSE)</f>
        <v>47</v>
      </c>
      <c r="H34" s="33">
        <f>VLOOKUP($B34,scoreB!$C$7:$U$160,8,FALSE)</f>
        <v>0</v>
      </c>
      <c r="I34" s="33">
        <f>VLOOKUP($B34,scoreB!$C$7:$U$160,9,FALSE)</f>
        <v>2.9999999999999997E-4</v>
      </c>
      <c r="J34" s="33">
        <f>VLOOKUP($B34,scoreB!$C$7:$U$160,10,FALSE)</f>
        <v>4.0000000000000002E-4</v>
      </c>
      <c r="K34" s="33">
        <f>VLOOKUP($B34,scoreB!$C$7:$U$160,11,FALSE)</f>
        <v>5.0000000000000001E-4</v>
      </c>
      <c r="L34" s="33">
        <f>VLOOKUP($B34,scoreB!$C$7:$U$160,12,FALSE)</f>
        <v>5.9999999999999995E-4</v>
      </c>
      <c r="M34" s="33">
        <f>VLOOKUP($B34,scoreB!$C$7:$U$160,13,FALSE)</f>
        <v>6.9999999999999999E-4</v>
      </c>
      <c r="N34" s="33">
        <f>VLOOKUP($B34,scoreB!$C$7:$U$160,14,FALSE)</f>
        <v>8.0000000000000004E-4</v>
      </c>
      <c r="O34" s="33">
        <f>VLOOKUP($B34,scoreB!$C$7:$U$160,15,FALSE)</f>
        <v>0</v>
      </c>
      <c r="P34" s="39">
        <f>VLOOKUP($B34,scoreB!$C$7:$T$160,16,FALSE)</f>
        <v>93.002099999999999</v>
      </c>
      <c r="Q34" s="12">
        <f>VLOOKUP($B34,scoreB!$C$7:$T$160,18,FALSE)</f>
        <v>16.8</v>
      </c>
      <c r="R34" s="27">
        <f t="shared" si="0"/>
        <v>46</v>
      </c>
    </row>
    <row r="35" spans="2:18" ht="17" x14ac:dyDescent="0.4">
      <c r="B35" s="14">
        <v>29</v>
      </c>
      <c r="C35" s="15">
        <f>VLOOKUP($B35,scoreB!$C$7:$U$160,3,FALSE)</f>
        <v>29</v>
      </c>
      <c r="D35" s="9" t="str">
        <f>VLOOKUP($B35,scoreB!$C$7:$U$160,4,FALSE)</f>
        <v>MEIRE GEERT</v>
      </c>
      <c r="E35" s="9">
        <f>VLOOKUP($B35,scoreB!$C$7:$U$160,5,FALSE)</f>
        <v>2</v>
      </c>
      <c r="F35" s="33">
        <f>VLOOKUP($B35,scoreB!$C$7:$U$160,6,FALSE)</f>
        <v>0</v>
      </c>
      <c r="G35" s="33">
        <f>VLOOKUP($B35,scoreB!$C$7:$U$160,7,FALSE)</f>
        <v>1E-4</v>
      </c>
      <c r="H35" s="33">
        <f>VLOOKUP($B35,scoreB!$C$7:$U$160,8,FALSE)</f>
        <v>2.0000000000000001E-4</v>
      </c>
      <c r="I35" s="33">
        <f>VLOOKUP($B35,scoreB!$C$7:$U$160,9,FALSE)</f>
        <v>2.9999999999999997E-4</v>
      </c>
      <c r="J35" s="33">
        <f>VLOOKUP($B35,scoreB!$C$7:$U$160,10,FALSE)</f>
        <v>4.0000000000000002E-4</v>
      </c>
      <c r="K35" s="33">
        <f>VLOOKUP($B35,scoreB!$C$7:$U$160,11,FALSE)</f>
        <v>40</v>
      </c>
      <c r="L35" s="33">
        <f>VLOOKUP($B35,scoreB!$C$7:$U$160,12,FALSE)</f>
        <v>51</v>
      </c>
      <c r="M35" s="33">
        <f>VLOOKUP($B35,scoreB!$C$7:$U$160,13,FALSE)</f>
        <v>6.9999999999999999E-4</v>
      </c>
      <c r="N35" s="33">
        <f>VLOOKUP($B35,scoreB!$C$7:$U$160,14,FALSE)</f>
        <v>8.0000000000000004E-4</v>
      </c>
      <c r="O35" s="33">
        <f>VLOOKUP($B35,scoreB!$C$7:$U$160,15,FALSE)</f>
        <v>0</v>
      </c>
      <c r="P35" s="39">
        <f>VLOOKUP($B35,scoreB!$C$7:$T$160,16,FALSE)</f>
        <v>91.001899999999992</v>
      </c>
      <c r="Q35" s="12">
        <f>VLOOKUP($B35,scoreB!$C$7:$T$160,18,FALSE)</f>
        <v>21.9</v>
      </c>
      <c r="R35" s="27">
        <f t="shared" si="0"/>
        <v>40</v>
      </c>
    </row>
    <row r="36" spans="2:18" ht="17" x14ac:dyDescent="0.4">
      <c r="B36" s="14">
        <v>30</v>
      </c>
      <c r="C36" s="15">
        <f>VLOOKUP($B36,scoreB!$C$7:$U$160,3,FALSE)</f>
        <v>30</v>
      </c>
      <c r="D36" s="9" t="str">
        <f>VLOOKUP($B36,scoreB!$C$7:$U$160,4,FALSE)</f>
        <v>SCOTTO DARIO</v>
      </c>
      <c r="E36" s="9">
        <f>VLOOKUP($B36,scoreB!$C$7:$U$160,5,FALSE)</f>
        <v>2</v>
      </c>
      <c r="F36" s="33">
        <f>VLOOKUP($B36,scoreB!$C$7:$U$160,6,FALSE)</f>
        <v>0</v>
      </c>
      <c r="G36" s="33">
        <f>VLOOKUP($B36,scoreB!$C$7:$U$160,7,FALSE)</f>
        <v>1E-4</v>
      </c>
      <c r="H36" s="33">
        <f>VLOOKUP($B36,scoreB!$C$7:$U$160,8,FALSE)</f>
        <v>2.0000000000000001E-4</v>
      </c>
      <c r="I36" s="33">
        <f>VLOOKUP($B36,scoreB!$C$7:$U$160,9,FALSE)</f>
        <v>44</v>
      </c>
      <c r="J36" s="33">
        <f>VLOOKUP($B36,scoreB!$C$7:$U$160,10,FALSE)</f>
        <v>4.0000000000000002E-4</v>
      </c>
      <c r="K36" s="33">
        <f>VLOOKUP($B36,scoreB!$C$7:$U$160,11,FALSE)</f>
        <v>44.000500000000002</v>
      </c>
      <c r="L36" s="33">
        <f>VLOOKUP($B36,scoreB!$C$7:$U$160,12,FALSE)</f>
        <v>5.9999999999999995E-4</v>
      </c>
      <c r="M36" s="33">
        <f>VLOOKUP($B36,scoreB!$C$7:$U$160,13,FALSE)</f>
        <v>6.9999999999999999E-4</v>
      </c>
      <c r="N36" s="33">
        <f>VLOOKUP($B36,scoreB!$C$7:$U$160,14,FALSE)</f>
        <v>8.0000000000000004E-4</v>
      </c>
      <c r="O36" s="33">
        <f>VLOOKUP($B36,scoreB!$C$7:$U$160,15,FALSE)</f>
        <v>0</v>
      </c>
      <c r="P36" s="39">
        <f>VLOOKUP($B36,scoreB!$C$7:$T$160,16,FALSE)</f>
        <v>88.002600000000001</v>
      </c>
      <c r="Q36" s="12">
        <f>VLOOKUP($B36,scoreB!$C$7:$T$160,18,FALSE)</f>
        <v>22.1</v>
      </c>
      <c r="R36" s="27">
        <f t="shared" si="0"/>
        <v>44</v>
      </c>
    </row>
    <row r="37" spans="2:18" ht="17" x14ac:dyDescent="0.4">
      <c r="B37" s="14">
        <v>31</v>
      </c>
      <c r="C37" s="15">
        <f>VLOOKUP($B37,scoreB!$C$7:$U$160,3,FALSE)</f>
        <v>31</v>
      </c>
      <c r="D37" s="9" t="str">
        <f>VLOOKUP($B37,scoreB!$C$7:$U$160,4,FALSE)</f>
        <v>KRÄMMER REINHARD</v>
      </c>
      <c r="E37" s="9">
        <f>VLOOKUP($B37,scoreB!$C$7:$U$160,5,FALSE)</f>
        <v>1</v>
      </c>
      <c r="F37" s="33">
        <f>VLOOKUP($B37,scoreB!$C$7:$U$160,6,FALSE)</f>
        <v>0</v>
      </c>
      <c r="G37" s="33">
        <f>VLOOKUP($B37,scoreB!$C$7:$U$160,7,FALSE)</f>
        <v>1E-4</v>
      </c>
      <c r="H37" s="33">
        <f>VLOOKUP($B37,scoreB!$C$7:$U$160,8,FALSE)</f>
        <v>2.0000000000000001E-4</v>
      </c>
      <c r="I37" s="33">
        <f>VLOOKUP($B37,scoreB!$C$7:$U$160,9,FALSE)</f>
        <v>2.9999999999999997E-4</v>
      </c>
      <c r="J37" s="33">
        <f>VLOOKUP($B37,scoreB!$C$7:$U$160,10,FALSE)</f>
        <v>4.0000000000000002E-4</v>
      </c>
      <c r="K37" s="33">
        <f>VLOOKUP($B37,scoreB!$C$7:$U$160,11,FALSE)</f>
        <v>5.0000000000000001E-4</v>
      </c>
      <c r="L37" s="33">
        <f>VLOOKUP($B37,scoreB!$C$7:$U$160,12,FALSE)</f>
        <v>5.9999999999999995E-4</v>
      </c>
      <c r="M37" s="33">
        <f>VLOOKUP($B37,scoreB!$C$7:$U$160,13,FALSE)</f>
        <v>6.9999999999999999E-4</v>
      </c>
      <c r="N37" s="33">
        <f>VLOOKUP($B37,scoreB!$C$7:$U$160,14,FALSE)</f>
        <v>8.0000000000000004E-4</v>
      </c>
      <c r="O37" s="33">
        <f>VLOOKUP($B37,scoreB!$C$7:$U$160,15,FALSE)</f>
        <v>86</v>
      </c>
      <c r="P37" s="39">
        <f>VLOOKUP($B37,scoreB!$C$7:$T$160,16,FALSE)</f>
        <v>86.002600000000001</v>
      </c>
      <c r="Q37" s="12">
        <f>VLOOKUP($B37,scoreB!$C$7:$T$160,18,FALSE)</f>
        <v>19.100000000000001</v>
      </c>
      <c r="R37" s="27">
        <f t="shared" si="0"/>
        <v>86</v>
      </c>
    </row>
    <row r="38" spans="2:18" ht="17" x14ac:dyDescent="0.4">
      <c r="B38" s="14">
        <v>32</v>
      </c>
      <c r="C38" s="15">
        <f>VLOOKUP($B38,scoreB!$C$7:$U$160,3,FALSE)</f>
        <v>32</v>
      </c>
      <c r="D38" s="9" t="str">
        <f>VLOOKUP($B38,scoreB!$C$7:$U$160,4,FALSE)</f>
        <v>TRAVEN VINKO</v>
      </c>
      <c r="E38" s="9">
        <f>VLOOKUP($B38,scoreB!$C$7:$U$160,5,FALSE)</f>
        <v>2</v>
      </c>
      <c r="F38" s="33">
        <f>VLOOKUP($B38,scoreB!$C$7:$U$160,6,FALSE)</f>
        <v>0</v>
      </c>
      <c r="G38" s="33">
        <f>VLOOKUP($B38,scoreB!$C$7:$U$160,7,FALSE)</f>
        <v>1E-4</v>
      </c>
      <c r="H38" s="33">
        <f>VLOOKUP($B38,scoreB!$C$7:$U$160,8,FALSE)</f>
        <v>2.0000000000000001E-4</v>
      </c>
      <c r="I38" s="33">
        <f>VLOOKUP($B38,scoreB!$C$7:$U$160,9,FALSE)</f>
        <v>29</v>
      </c>
      <c r="J38" s="33">
        <f>VLOOKUP($B38,scoreB!$C$7:$U$160,10,FALSE)</f>
        <v>45</v>
      </c>
      <c r="K38" s="33">
        <f>VLOOKUP($B38,scoreB!$C$7:$U$160,11,FALSE)</f>
        <v>5.0000000000000001E-4</v>
      </c>
      <c r="L38" s="33">
        <f>VLOOKUP($B38,scoreB!$C$7:$U$160,12,FALSE)</f>
        <v>5.9999999999999995E-4</v>
      </c>
      <c r="M38" s="33">
        <f>VLOOKUP($B38,scoreB!$C$7:$U$160,13,FALSE)</f>
        <v>6.9999999999999999E-4</v>
      </c>
      <c r="N38" s="33">
        <f>VLOOKUP($B38,scoreB!$C$7:$U$160,14,FALSE)</f>
        <v>8.0000000000000004E-4</v>
      </c>
      <c r="O38" s="33">
        <f>VLOOKUP($B38,scoreB!$C$7:$U$160,15,FALSE)</f>
        <v>0</v>
      </c>
      <c r="P38" s="39">
        <f>VLOOKUP($B38,scoreB!$C$7:$T$160,16,FALSE)</f>
        <v>74.002099999999999</v>
      </c>
      <c r="Q38" s="12">
        <f>VLOOKUP($B38,scoreB!$C$7:$T$160,18,FALSE)</f>
        <v>23.1</v>
      </c>
      <c r="R38" s="27">
        <f t="shared" si="0"/>
        <v>29</v>
      </c>
    </row>
    <row r="39" spans="2:18" ht="17" x14ac:dyDescent="0.4">
      <c r="B39" s="14">
        <v>33</v>
      </c>
      <c r="C39" s="15">
        <f>VLOOKUP($B39,scoreB!$C$7:$U$160,3,FALSE)</f>
        <v>33</v>
      </c>
      <c r="D39" s="9" t="str">
        <f>VLOOKUP($B39,scoreB!$C$7:$U$160,4,FALSE)</f>
        <v>MESSNER HANNES</v>
      </c>
      <c r="E39" s="9">
        <f>VLOOKUP($B39,scoreB!$C$7:$U$160,5,FALSE)</f>
        <v>1</v>
      </c>
      <c r="F39" s="33">
        <f>VLOOKUP($B39,scoreB!$C$7:$U$160,6,FALSE)</f>
        <v>0</v>
      </c>
      <c r="G39" s="33">
        <f>VLOOKUP($B39,scoreB!$C$7:$U$160,7,FALSE)</f>
        <v>1E-4</v>
      </c>
      <c r="H39" s="33">
        <f>VLOOKUP($B39,scoreB!$C$7:$U$160,8,FALSE)</f>
        <v>2.0000000000000001E-4</v>
      </c>
      <c r="I39" s="33">
        <f>VLOOKUP($B39,scoreB!$C$7:$U$160,9,FALSE)</f>
        <v>2.9999999999999997E-4</v>
      </c>
      <c r="J39" s="33">
        <f>VLOOKUP($B39,scoreB!$C$7:$U$160,10,FALSE)</f>
        <v>4.0000000000000002E-4</v>
      </c>
      <c r="K39" s="33">
        <f>VLOOKUP($B39,scoreB!$C$7:$U$160,11,FALSE)</f>
        <v>5.0000000000000001E-4</v>
      </c>
      <c r="L39" s="33">
        <f>VLOOKUP($B39,scoreB!$C$7:$U$160,12,FALSE)</f>
        <v>5.9999999999999995E-4</v>
      </c>
      <c r="M39" s="33">
        <f>VLOOKUP($B39,scoreB!$C$7:$U$160,13,FALSE)</f>
        <v>6.9999999999999999E-4</v>
      </c>
      <c r="N39" s="33">
        <f>VLOOKUP($B39,scoreB!$C$7:$U$160,14,FALSE)</f>
        <v>8.0000000000000004E-4</v>
      </c>
      <c r="O39" s="33">
        <f>VLOOKUP($B39,scoreB!$C$7:$U$160,15,FALSE)</f>
        <v>72</v>
      </c>
      <c r="P39" s="39">
        <f>VLOOKUP($B39,scoreB!$C$7:$T$160,16,FALSE)</f>
        <v>72.002600000000001</v>
      </c>
      <c r="Q39" s="12">
        <f>VLOOKUP($B39,scoreB!$C$7:$T$160,18,FALSE)</f>
        <v>18.600000000000001</v>
      </c>
      <c r="R39" s="27">
        <f t="shared" si="0"/>
        <v>72</v>
      </c>
    </row>
    <row r="40" spans="2:18" ht="17" x14ac:dyDescent="0.4">
      <c r="B40" s="14">
        <v>34</v>
      </c>
      <c r="C40" s="15">
        <f>VLOOKUP($B40,scoreB!$C$7:$U$160,3,FALSE)</f>
        <v>34</v>
      </c>
      <c r="D40" s="9" t="str">
        <f>VLOOKUP($B40,scoreB!$C$7:$U$160,4,FALSE)</f>
        <v>SCHMID CHRISTIAN</v>
      </c>
      <c r="E40" s="9">
        <f>VLOOKUP($B40,scoreB!$C$7:$U$160,5,FALSE)</f>
        <v>1</v>
      </c>
      <c r="F40" s="33">
        <f>VLOOKUP($B40,scoreB!$C$7:$U$160,6,FALSE)</f>
        <v>0</v>
      </c>
      <c r="G40" s="33">
        <f>VLOOKUP($B40,scoreB!$C$7:$U$160,7,FALSE)</f>
        <v>1E-4</v>
      </c>
      <c r="H40" s="33">
        <f>VLOOKUP($B40,scoreB!$C$7:$U$160,8,FALSE)</f>
        <v>2.0000000000000001E-4</v>
      </c>
      <c r="I40" s="33">
        <f>VLOOKUP($B40,scoreB!$C$7:$U$160,9,FALSE)</f>
        <v>2.9999999999999997E-4</v>
      </c>
      <c r="J40" s="33">
        <f>VLOOKUP($B40,scoreB!$C$7:$U$160,10,FALSE)</f>
        <v>4.0000000000000002E-4</v>
      </c>
      <c r="K40" s="33">
        <f>VLOOKUP($B40,scoreB!$C$7:$U$160,11,FALSE)</f>
        <v>5.0000000000000001E-4</v>
      </c>
      <c r="L40" s="33">
        <f>VLOOKUP($B40,scoreB!$C$7:$U$160,12,FALSE)</f>
        <v>5.9999999999999995E-4</v>
      </c>
      <c r="M40" s="33">
        <f>VLOOKUP($B40,scoreB!$C$7:$U$160,13,FALSE)</f>
        <v>6.9999999999999999E-4</v>
      </c>
      <c r="N40" s="33">
        <f>VLOOKUP($B40,scoreB!$C$7:$U$160,14,FALSE)</f>
        <v>8.0000000000000004E-4</v>
      </c>
      <c r="O40" s="33">
        <f>VLOOKUP($B40,scoreB!$C$7:$U$160,15,FALSE)</f>
        <v>70</v>
      </c>
      <c r="P40" s="39">
        <f>VLOOKUP($B40,scoreB!$C$7:$T$160,16,FALSE)</f>
        <v>70.002600000000001</v>
      </c>
      <c r="Q40" s="12">
        <f>VLOOKUP($B40,scoreB!$C$7:$T$160,18,FALSE)</f>
        <v>17.600000000000001</v>
      </c>
      <c r="R40" s="27">
        <f t="shared" si="0"/>
        <v>70</v>
      </c>
    </row>
    <row r="41" spans="2:18" ht="17" x14ac:dyDescent="0.4">
      <c r="B41" s="14">
        <v>35</v>
      </c>
      <c r="C41" s="15">
        <f>VLOOKUP($B41,scoreB!$C$7:$U$160,3,FALSE)</f>
        <v>35</v>
      </c>
      <c r="D41" s="9" t="str">
        <f>VLOOKUP($B41,scoreB!$C$7:$U$160,4,FALSE)</f>
        <v>WURZER ILSE</v>
      </c>
      <c r="E41" s="9">
        <f>VLOOKUP($B41,scoreB!$C$7:$U$160,5,FALSE)</f>
        <v>2</v>
      </c>
      <c r="F41" s="33">
        <f>VLOOKUP($B41,scoreB!$C$7:$U$160,6,FALSE)</f>
        <v>32</v>
      </c>
      <c r="G41" s="33">
        <f>VLOOKUP($B41,scoreB!$C$7:$U$160,7,FALSE)</f>
        <v>28</v>
      </c>
      <c r="H41" s="33">
        <f>VLOOKUP($B41,scoreB!$C$7:$U$160,8,FALSE)</f>
        <v>0</v>
      </c>
      <c r="I41" s="33">
        <f>VLOOKUP($B41,scoreB!$C$7:$U$160,9,FALSE)</f>
        <v>2.9999999999999997E-4</v>
      </c>
      <c r="J41" s="33">
        <f>VLOOKUP($B41,scoreB!$C$7:$U$160,10,FALSE)</f>
        <v>4.0000000000000002E-4</v>
      </c>
      <c r="K41" s="33">
        <f>VLOOKUP($B41,scoreB!$C$7:$U$160,11,FALSE)</f>
        <v>5.0000000000000001E-4</v>
      </c>
      <c r="L41" s="33">
        <f>VLOOKUP($B41,scoreB!$C$7:$U$160,12,FALSE)</f>
        <v>5.9999999999999995E-4</v>
      </c>
      <c r="M41" s="33">
        <f>VLOOKUP($B41,scoreB!$C$7:$U$160,13,FALSE)</f>
        <v>6.9999999999999999E-4</v>
      </c>
      <c r="N41" s="33">
        <f>VLOOKUP($B41,scoreB!$C$7:$U$160,14,FALSE)</f>
        <v>8.0000000000000004E-4</v>
      </c>
      <c r="O41" s="33">
        <f>VLOOKUP($B41,scoreB!$C$7:$U$160,15,FALSE)</f>
        <v>0</v>
      </c>
      <c r="P41" s="39">
        <f>VLOOKUP($B41,scoreB!$C$7:$T$160,16,FALSE)</f>
        <v>60.002099999999999</v>
      </c>
      <c r="Q41" s="12">
        <f>VLOOKUP($B41,scoreB!$C$7:$T$160,18,FALSE)</f>
        <v>15.7</v>
      </c>
      <c r="R41" s="27">
        <f t="shared" si="0"/>
        <v>28</v>
      </c>
    </row>
    <row r="42" spans="2:18" ht="17" x14ac:dyDescent="0.4">
      <c r="B42" s="14">
        <v>36</v>
      </c>
      <c r="C42" s="15">
        <f>VLOOKUP($B42,scoreB!$C$7:$U$160,3,FALSE)</f>
        <v>36</v>
      </c>
      <c r="D42" s="9" t="str">
        <f>VLOOKUP($B42,scoreB!$C$7:$U$160,4,FALSE)</f>
        <v>SUC ALES</v>
      </c>
      <c r="E42" s="9">
        <f>VLOOKUP($B42,scoreB!$C$7:$U$160,5,FALSE)</f>
        <v>1</v>
      </c>
      <c r="F42" s="33">
        <f>VLOOKUP($B42,scoreB!$C$7:$U$160,6,FALSE)</f>
        <v>0</v>
      </c>
      <c r="G42" s="33">
        <f>VLOOKUP($B42,scoreB!$C$7:$U$160,7,FALSE)</f>
        <v>1E-4</v>
      </c>
      <c r="H42" s="33">
        <f>VLOOKUP($B42,scoreB!$C$7:$U$160,8,FALSE)</f>
        <v>2.0000000000000001E-4</v>
      </c>
      <c r="I42" s="33">
        <f>VLOOKUP($B42,scoreB!$C$7:$U$160,9,FALSE)</f>
        <v>2.9999999999999997E-4</v>
      </c>
      <c r="J42" s="33">
        <f>VLOOKUP($B42,scoreB!$C$7:$U$160,10,FALSE)</f>
        <v>4.0000000000000002E-4</v>
      </c>
      <c r="K42" s="33">
        <f>VLOOKUP($B42,scoreB!$C$7:$U$160,11,FALSE)</f>
        <v>59</v>
      </c>
      <c r="L42" s="33">
        <f>VLOOKUP($B42,scoreB!$C$7:$U$160,12,FALSE)</f>
        <v>5.9999999999999995E-4</v>
      </c>
      <c r="M42" s="33">
        <f>VLOOKUP($B42,scoreB!$C$7:$U$160,13,FALSE)</f>
        <v>6.9999999999999999E-4</v>
      </c>
      <c r="N42" s="33">
        <f>VLOOKUP($B42,scoreB!$C$7:$U$160,14,FALSE)</f>
        <v>8.0000000000000004E-4</v>
      </c>
      <c r="O42" s="33">
        <f>VLOOKUP($B42,scoreB!$C$7:$U$160,15,FALSE)</f>
        <v>0</v>
      </c>
      <c r="P42" s="39">
        <f>VLOOKUP($B42,scoreB!$C$7:$T$160,16,FALSE)</f>
        <v>59.002499999999998</v>
      </c>
      <c r="Q42" s="12">
        <f>VLOOKUP($B42,scoreB!$C$7:$T$160,18,FALSE)</f>
        <v>16.2</v>
      </c>
      <c r="R42" s="27">
        <f t="shared" si="0"/>
        <v>59</v>
      </c>
    </row>
    <row r="43" spans="2:18" ht="17" x14ac:dyDescent="0.4">
      <c r="B43" s="14">
        <v>37</v>
      </c>
      <c r="C43" s="15">
        <f>VLOOKUP($B43,scoreB!$C$7:$U$160,3,FALSE)</f>
        <v>37</v>
      </c>
      <c r="D43" s="9" t="str">
        <f>VLOOKUP($B43,scoreB!$C$7:$U$160,4,FALSE)</f>
        <v>ROMAVH BARBARA</v>
      </c>
      <c r="E43" s="9">
        <f>VLOOKUP($B43,scoreB!$C$7:$U$160,5,FALSE)</f>
        <v>1</v>
      </c>
      <c r="F43" s="33">
        <f>VLOOKUP($B43,scoreB!$C$7:$U$160,6,FALSE)</f>
        <v>0</v>
      </c>
      <c r="G43" s="33">
        <f>VLOOKUP($B43,scoreB!$C$7:$U$160,7,FALSE)</f>
        <v>1E-4</v>
      </c>
      <c r="H43" s="33">
        <f>VLOOKUP($B43,scoreB!$C$7:$U$160,8,FALSE)</f>
        <v>2.0000000000000001E-4</v>
      </c>
      <c r="I43" s="33">
        <f>VLOOKUP($B43,scoreB!$C$7:$U$160,9,FALSE)</f>
        <v>2.9999999999999997E-4</v>
      </c>
      <c r="J43" s="33">
        <f>VLOOKUP($B43,scoreB!$C$7:$U$160,10,FALSE)</f>
        <v>4.0000000000000002E-4</v>
      </c>
      <c r="K43" s="33">
        <f>VLOOKUP($B43,scoreB!$C$7:$U$160,11,FALSE)</f>
        <v>5.0000000000000001E-4</v>
      </c>
      <c r="L43" s="33">
        <f>VLOOKUP($B43,scoreB!$C$7:$U$160,12,FALSE)</f>
        <v>58</v>
      </c>
      <c r="M43" s="33">
        <f>VLOOKUP($B43,scoreB!$C$7:$U$160,13,FALSE)</f>
        <v>6.9999999999999999E-4</v>
      </c>
      <c r="N43" s="33">
        <f>VLOOKUP($B43,scoreB!$C$7:$U$160,14,FALSE)</f>
        <v>8.0000000000000004E-4</v>
      </c>
      <c r="O43" s="33">
        <f>VLOOKUP($B43,scoreB!$C$7:$U$160,15,FALSE)</f>
        <v>0</v>
      </c>
      <c r="P43" s="39">
        <f>VLOOKUP($B43,scoreB!$C$7:$T$160,16,FALSE)</f>
        <v>58.002400000000002</v>
      </c>
      <c r="Q43" s="12">
        <f>VLOOKUP($B43,scoreB!$C$7:$T$160,18,FALSE)</f>
        <v>20.2</v>
      </c>
      <c r="R43" s="27">
        <f t="shared" si="0"/>
        <v>58</v>
      </c>
    </row>
    <row r="44" spans="2:18" ht="17" x14ac:dyDescent="0.4">
      <c r="B44" s="14">
        <v>38</v>
      </c>
      <c r="C44" s="15">
        <f>VLOOKUP($B44,scoreB!$C$7:$U$160,3,FALSE)</f>
        <v>38</v>
      </c>
      <c r="D44" s="9" t="str">
        <f>VLOOKUP($B44,scoreB!$C$7:$U$160,4,FALSE)</f>
        <v>SINK MATJAZ</v>
      </c>
      <c r="E44" s="9">
        <f>VLOOKUP($B44,scoreB!$C$7:$U$160,5,FALSE)</f>
        <v>1</v>
      </c>
      <c r="F44" s="33">
        <f>VLOOKUP($B44,scoreB!$C$7:$U$160,6,FALSE)</f>
        <v>0</v>
      </c>
      <c r="G44" s="33">
        <f>VLOOKUP($B44,scoreB!$C$7:$U$160,7,FALSE)</f>
        <v>1E-4</v>
      </c>
      <c r="H44" s="33">
        <f>VLOOKUP($B44,scoreB!$C$7:$U$160,8,FALSE)</f>
        <v>2.0000000000000001E-4</v>
      </c>
      <c r="I44" s="33">
        <f>VLOOKUP($B44,scoreB!$C$7:$U$160,9,FALSE)</f>
        <v>2.9999999999999997E-4</v>
      </c>
      <c r="J44" s="33">
        <f>VLOOKUP($B44,scoreB!$C$7:$U$160,10,FALSE)</f>
        <v>4.0000000000000002E-4</v>
      </c>
      <c r="K44" s="33">
        <f>VLOOKUP($B44,scoreB!$C$7:$U$160,11,FALSE)</f>
        <v>5.0000000000000001E-4</v>
      </c>
      <c r="L44" s="33">
        <f>VLOOKUP($B44,scoreB!$C$7:$U$160,12,FALSE)</f>
        <v>5.9999999999999995E-4</v>
      </c>
      <c r="M44" s="33">
        <f>VLOOKUP($B44,scoreB!$C$7:$U$160,13,FALSE)</f>
        <v>58</v>
      </c>
      <c r="N44" s="33">
        <f>VLOOKUP($B44,scoreB!$C$7:$U$160,14,FALSE)</f>
        <v>8.0000000000000004E-4</v>
      </c>
      <c r="O44" s="33">
        <f>VLOOKUP($B44,scoreB!$C$7:$U$160,15,FALSE)</f>
        <v>0</v>
      </c>
      <c r="P44" s="39">
        <f>VLOOKUP($B44,scoreB!$C$7:$T$160,16,FALSE)</f>
        <v>58.002299999999998</v>
      </c>
      <c r="Q44" s="12">
        <f>VLOOKUP($B44,scoreB!$C$7:$T$160,18,FALSE)</f>
        <v>16.8</v>
      </c>
      <c r="R44" s="27">
        <f t="shared" si="0"/>
        <v>58</v>
      </c>
    </row>
    <row r="45" spans="2:18" ht="17" x14ac:dyDescent="0.4">
      <c r="B45" s="14">
        <v>39</v>
      </c>
      <c r="C45" s="15">
        <f>VLOOKUP($B45,scoreB!$C$7:$U$160,3,FALSE)</f>
        <v>39</v>
      </c>
      <c r="D45" s="9" t="str">
        <f>VLOOKUP($B45,scoreB!$C$7:$U$160,4,FALSE)</f>
        <v>PIRI DANIELA</v>
      </c>
      <c r="E45" s="9">
        <f>VLOOKUP($B45,scoreB!$C$7:$U$160,5,FALSE)</f>
        <v>1</v>
      </c>
      <c r="F45" s="33">
        <f>VLOOKUP($B45,scoreB!$C$7:$U$160,6,FALSE)</f>
        <v>0</v>
      </c>
      <c r="G45" s="33">
        <f>VLOOKUP($B45,scoreB!$C$7:$U$160,7,FALSE)</f>
        <v>1E-4</v>
      </c>
      <c r="H45" s="33">
        <f>VLOOKUP($B45,scoreB!$C$7:$U$160,8,FALSE)</f>
        <v>2.0000000000000001E-4</v>
      </c>
      <c r="I45" s="33">
        <f>VLOOKUP($B45,scoreB!$C$7:$U$160,9,FALSE)</f>
        <v>56</v>
      </c>
      <c r="J45" s="33">
        <f>VLOOKUP($B45,scoreB!$C$7:$U$160,10,FALSE)</f>
        <v>4.0000000000000002E-4</v>
      </c>
      <c r="K45" s="33">
        <f>VLOOKUP($B45,scoreB!$C$7:$U$160,11,FALSE)</f>
        <v>5.0000000000000001E-4</v>
      </c>
      <c r="L45" s="33">
        <f>VLOOKUP($B45,scoreB!$C$7:$U$160,12,FALSE)</f>
        <v>5.9999999999999995E-4</v>
      </c>
      <c r="M45" s="33">
        <f>VLOOKUP($B45,scoreB!$C$7:$U$160,13,FALSE)</f>
        <v>6.9999999999999999E-4</v>
      </c>
      <c r="N45" s="33">
        <f>VLOOKUP($B45,scoreB!$C$7:$U$160,14,FALSE)</f>
        <v>8.0000000000000004E-4</v>
      </c>
      <c r="O45" s="33">
        <f>VLOOKUP($B45,scoreB!$C$7:$U$160,15,FALSE)</f>
        <v>0</v>
      </c>
      <c r="P45" s="39">
        <f>VLOOKUP($B45,scoreB!$C$7:$T$160,16,FALSE)</f>
        <v>56.002600000000001</v>
      </c>
      <c r="Q45" s="12">
        <f>VLOOKUP($B45,scoreB!$C$7:$T$160,18,FALSE)</f>
        <v>24.1</v>
      </c>
      <c r="R45" s="27">
        <f t="shared" si="0"/>
        <v>56</v>
      </c>
    </row>
    <row r="46" spans="2:18" ht="17" x14ac:dyDescent="0.4">
      <c r="B46" s="14">
        <v>40</v>
      </c>
      <c r="C46" s="15">
        <f>VLOOKUP($B46,scoreB!$C$7:$U$160,3,FALSE)</f>
        <v>40</v>
      </c>
      <c r="D46" s="9" t="str">
        <f>VLOOKUP($B46,scoreB!$C$7:$U$160,4,FALSE)</f>
        <v>MEZNAR SEBASTJAN</v>
      </c>
      <c r="E46" s="9">
        <f>VLOOKUP($B46,scoreB!$C$7:$U$160,5,FALSE)</f>
        <v>1</v>
      </c>
      <c r="F46" s="33">
        <f>VLOOKUP($B46,scoreB!$C$7:$U$160,6,FALSE)</f>
        <v>0</v>
      </c>
      <c r="G46" s="33">
        <f>VLOOKUP($B46,scoreB!$C$7:$U$160,7,FALSE)</f>
        <v>1E-4</v>
      </c>
      <c r="H46" s="33">
        <f>VLOOKUP($B46,scoreB!$C$7:$U$160,8,FALSE)</f>
        <v>2.0000000000000001E-4</v>
      </c>
      <c r="I46" s="33">
        <f>VLOOKUP($B46,scoreB!$C$7:$U$160,9,FALSE)</f>
        <v>2.9999999999999997E-4</v>
      </c>
      <c r="J46" s="33">
        <f>VLOOKUP($B46,scoreB!$C$7:$U$160,10,FALSE)</f>
        <v>4.0000000000000002E-4</v>
      </c>
      <c r="K46" s="33">
        <f>VLOOKUP($B46,scoreB!$C$7:$U$160,11,FALSE)</f>
        <v>5.0000000000000001E-4</v>
      </c>
      <c r="L46" s="33">
        <f>VLOOKUP($B46,scoreB!$C$7:$U$160,12,FALSE)</f>
        <v>5.9999999999999995E-4</v>
      </c>
      <c r="M46" s="33">
        <f>VLOOKUP($B46,scoreB!$C$7:$U$160,13,FALSE)</f>
        <v>6.9999999999999999E-4</v>
      </c>
      <c r="N46" s="33">
        <f>VLOOKUP($B46,scoreB!$C$7:$U$160,14,FALSE)</f>
        <v>56</v>
      </c>
      <c r="O46" s="33">
        <f>VLOOKUP($B46,scoreB!$C$7:$U$160,15,FALSE)</f>
        <v>0</v>
      </c>
      <c r="P46" s="39">
        <f>VLOOKUP($B46,scoreB!$C$7:$T$160,16,FALSE)</f>
        <v>56.002200000000002</v>
      </c>
      <c r="Q46" s="12">
        <f>VLOOKUP($B46,scoreB!$C$7:$T$160,18,FALSE)</f>
        <v>18.600000000000001</v>
      </c>
      <c r="R46" s="27">
        <f t="shared" si="0"/>
        <v>56</v>
      </c>
    </row>
    <row r="47" spans="2:18" ht="17" x14ac:dyDescent="0.4">
      <c r="B47" s="14">
        <v>41</v>
      </c>
      <c r="C47" s="15">
        <f>VLOOKUP($B47,scoreB!$C$7:$U$160,3,FALSE)</f>
        <v>41</v>
      </c>
      <c r="D47" s="9" t="str">
        <f>VLOOKUP($B47,scoreB!$C$7:$U$160,4,FALSE)</f>
        <v>MLAKAR PETRA</v>
      </c>
      <c r="E47" s="9">
        <f>VLOOKUP($B47,scoreB!$C$7:$U$160,5,FALSE)</f>
        <v>1</v>
      </c>
      <c r="F47" s="33">
        <f>VLOOKUP($B47,scoreB!$C$7:$U$160,6,FALSE)</f>
        <v>0</v>
      </c>
      <c r="G47" s="33">
        <f>VLOOKUP($B47,scoreB!$C$7:$U$160,7,FALSE)</f>
        <v>1E-4</v>
      </c>
      <c r="H47" s="33">
        <f>VLOOKUP($B47,scoreB!$C$7:$U$160,8,FALSE)</f>
        <v>2.0000000000000001E-4</v>
      </c>
      <c r="I47" s="33">
        <f>VLOOKUP($B47,scoreB!$C$7:$U$160,9,FALSE)</f>
        <v>2.9999999999999997E-4</v>
      </c>
      <c r="J47" s="33">
        <f>VLOOKUP($B47,scoreB!$C$7:$U$160,10,FALSE)</f>
        <v>4.0000000000000002E-4</v>
      </c>
      <c r="K47" s="33">
        <f>VLOOKUP($B47,scoreB!$C$7:$U$160,11,FALSE)</f>
        <v>5.0000000000000001E-4</v>
      </c>
      <c r="L47" s="33">
        <f>VLOOKUP($B47,scoreB!$C$7:$U$160,12,FALSE)</f>
        <v>54</v>
      </c>
      <c r="M47" s="33">
        <f>VLOOKUP($B47,scoreB!$C$7:$U$160,13,FALSE)</f>
        <v>6.9999999999999999E-4</v>
      </c>
      <c r="N47" s="33">
        <f>VLOOKUP($B47,scoreB!$C$7:$U$160,14,FALSE)</f>
        <v>8.0000000000000004E-4</v>
      </c>
      <c r="O47" s="33">
        <f>VLOOKUP($B47,scoreB!$C$7:$U$160,15,FALSE)</f>
        <v>0</v>
      </c>
      <c r="P47" s="39">
        <f>VLOOKUP($B47,scoreB!$C$7:$T$160,16,FALSE)</f>
        <v>54.002400000000002</v>
      </c>
      <c r="Q47" s="12">
        <f>VLOOKUP($B47,scoreB!$C$7:$T$160,18,FALSE)</f>
        <v>24.3</v>
      </c>
      <c r="R47" s="27">
        <f t="shared" si="0"/>
        <v>54</v>
      </c>
    </row>
    <row r="48" spans="2:18" ht="17" x14ac:dyDescent="0.4">
      <c r="B48" s="14">
        <v>42</v>
      </c>
      <c r="C48" s="15">
        <f>VLOOKUP($B48,scoreB!$C$7:$U$160,3,FALSE)</f>
        <v>41</v>
      </c>
      <c r="D48" s="9" t="str">
        <f>VLOOKUP($B48,scoreB!$C$7:$U$160,4,FALSE)</f>
        <v>GODEC ZAN</v>
      </c>
      <c r="E48" s="9">
        <f>VLOOKUP($B48,scoreB!$C$7:$U$160,5,FALSE)</f>
        <v>1</v>
      </c>
      <c r="F48" s="33">
        <f>VLOOKUP($B48,scoreB!$C$7:$U$160,6,FALSE)</f>
        <v>0</v>
      </c>
      <c r="G48" s="33">
        <f>VLOOKUP($B48,scoreB!$C$7:$U$160,7,FALSE)</f>
        <v>1E-4</v>
      </c>
      <c r="H48" s="33">
        <f>VLOOKUP($B48,scoreB!$C$7:$U$160,8,FALSE)</f>
        <v>2.0000000000000001E-4</v>
      </c>
      <c r="I48" s="33">
        <f>VLOOKUP($B48,scoreB!$C$7:$U$160,9,FALSE)</f>
        <v>2.9999999999999997E-4</v>
      </c>
      <c r="J48" s="33">
        <f>VLOOKUP($B48,scoreB!$C$7:$U$160,10,FALSE)</f>
        <v>4.0000000000000002E-4</v>
      </c>
      <c r="K48" s="33">
        <f>VLOOKUP($B48,scoreB!$C$7:$U$160,11,FALSE)</f>
        <v>5.0000000000000001E-4</v>
      </c>
      <c r="L48" s="33">
        <f>VLOOKUP($B48,scoreB!$C$7:$U$160,12,FALSE)</f>
        <v>54</v>
      </c>
      <c r="M48" s="33">
        <f>VLOOKUP($B48,scoreB!$C$7:$U$160,13,FALSE)</f>
        <v>6.9999999999999999E-4</v>
      </c>
      <c r="N48" s="33">
        <f>VLOOKUP($B48,scoreB!$C$7:$U$160,14,FALSE)</f>
        <v>8.0000000000000004E-4</v>
      </c>
      <c r="O48" s="33">
        <f>VLOOKUP($B48,scoreB!$C$7:$U$160,15,FALSE)</f>
        <v>0</v>
      </c>
      <c r="P48" s="39">
        <f>VLOOKUP($B48,scoreB!$C$7:$T$160,16,FALSE)</f>
        <v>54.002400000000002</v>
      </c>
      <c r="Q48" s="12">
        <f>VLOOKUP($B48,scoreB!$C$7:$T$160,18,FALSE)</f>
        <v>16.100000000000001</v>
      </c>
      <c r="R48" s="27">
        <f t="shared" si="0"/>
        <v>54</v>
      </c>
    </row>
    <row r="49" spans="2:18" ht="17" x14ac:dyDescent="0.4">
      <c r="B49" s="14">
        <v>43</v>
      </c>
      <c r="C49" s="15">
        <f>VLOOKUP($B49,scoreB!$C$7:$U$160,3,FALSE)</f>
        <v>43</v>
      </c>
      <c r="D49" s="9" t="str">
        <f>VLOOKUP($B49,scoreB!$C$7:$U$160,4,FALSE)</f>
        <v>KOROSEC VOJKO</v>
      </c>
      <c r="E49" s="9">
        <f>VLOOKUP($B49,scoreB!$C$7:$U$160,5,FALSE)</f>
        <v>1</v>
      </c>
      <c r="F49" s="33">
        <f>VLOOKUP($B49,scoreB!$C$7:$U$160,6,FALSE)</f>
        <v>0</v>
      </c>
      <c r="G49" s="33">
        <f>VLOOKUP($B49,scoreB!$C$7:$U$160,7,FALSE)</f>
        <v>1E-4</v>
      </c>
      <c r="H49" s="33">
        <f>VLOOKUP($B49,scoreB!$C$7:$U$160,8,FALSE)</f>
        <v>2.0000000000000001E-4</v>
      </c>
      <c r="I49" s="33">
        <f>VLOOKUP($B49,scoreB!$C$7:$U$160,9,FALSE)</f>
        <v>2.9999999999999997E-4</v>
      </c>
      <c r="J49" s="33">
        <f>VLOOKUP($B49,scoreB!$C$7:$U$160,10,FALSE)</f>
        <v>4.0000000000000002E-4</v>
      </c>
      <c r="K49" s="33">
        <f>VLOOKUP($B49,scoreB!$C$7:$U$160,11,FALSE)</f>
        <v>5.0000000000000001E-4</v>
      </c>
      <c r="L49" s="33">
        <f>VLOOKUP($B49,scoreB!$C$7:$U$160,12,FALSE)</f>
        <v>53</v>
      </c>
      <c r="M49" s="33">
        <f>VLOOKUP($B49,scoreB!$C$7:$U$160,13,FALSE)</f>
        <v>6.9999999999999999E-4</v>
      </c>
      <c r="N49" s="33">
        <f>VLOOKUP($B49,scoreB!$C$7:$U$160,14,FALSE)</f>
        <v>8.0000000000000004E-4</v>
      </c>
      <c r="O49" s="33">
        <f>VLOOKUP($B49,scoreB!$C$7:$U$160,15,FALSE)</f>
        <v>0</v>
      </c>
      <c r="P49" s="39">
        <f>VLOOKUP($B49,scoreB!$C$7:$T$160,16,FALSE)</f>
        <v>53.002400000000002</v>
      </c>
      <c r="Q49" s="12">
        <f>VLOOKUP($B49,scoreB!$C$7:$T$160,18,FALSE)</f>
        <v>17.8</v>
      </c>
      <c r="R49" s="27">
        <f t="shared" si="0"/>
        <v>53</v>
      </c>
    </row>
    <row r="50" spans="2:18" ht="17" x14ac:dyDescent="0.4">
      <c r="B50" s="14">
        <v>44</v>
      </c>
      <c r="C50" s="15">
        <f>VLOOKUP($B50,scoreB!$C$7:$U$160,3,FALSE)</f>
        <v>44</v>
      </c>
      <c r="D50" s="9" t="str">
        <f>VLOOKUP($B50,scoreB!$C$7:$U$160,4,FALSE)</f>
        <v>COSSIO FRANCO</v>
      </c>
      <c r="E50" s="9">
        <f>VLOOKUP($B50,scoreB!$C$7:$U$160,5,FALSE)</f>
        <v>1</v>
      </c>
      <c r="F50" s="33">
        <f>VLOOKUP($B50,scoreB!$C$7:$U$160,6,FALSE)</f>
        <v>0</v>
      </c>
      <c r="G50" s="33">
        <f>VLOOKUP($B50,scoreB!$C$7:$U$160,7,FALSE)</f>
        <v>1E-4</v>
      </c>
      <c r="H50" s="33">
        <f>VLOOKUP($B50,scoreB!$C$7:$U$160,8,FALSE)</f>
        <v>2.0000000000000001E-4</v>
      </c>
      <c r="I50" s="33">
        <f>VLOOKUP($B50,scoreB!$C$7:$U$160,9,FALSE)</f>
        <v>2.9999999999999997E-4</v>
      </c>
      <c r="J50" s="33">
        <f>VLOOKUP($B50,scoreB!$C$7:$U$160,10,FALSE)</f>
        <v>4.0000000000000002E-4</v>
      </c>
      <c r="K50" s="33">
        <f>VLOOKUP($B50,scoreB!$C$7:$U$160,11,FALSE)</f>
        <v>5.0000000000000001E-4</v>
      </c>
      <c r="L50" s="33">
        <f>VLOOKUP($B50,scoreB!$C$7:$U$160,12,FALSE)</f>
        <v>52</v>
      </c>
      <c r="M50" s="33">
        <f>VLOOKUP($B50,scoreB!$C$7:$U$160,13,FALSE)</f>
        <v>6.9999999999999999E-4</v>
      </c>
      <c r="N50" s="33">
        <f>VLOOKUP($B50,scoreB!$C$7:$U$160,14,FALSE)</f>
        <v>8.0000000000000004E-4</v>
      </c>
      <c r="O50" s="33">
        <f>VLOOKUP($B50,scoreB!$C$7:$U$160,15,FALSE)</f>
        <v>0</v>
      </c>
      <c r="P50" s="39">
        <f>VLOOKUP($B50,scoreB!$C$7:$T$160,16,FALSE)</f>
        <v>52.002400000000002</v>
      </c>
      <c r="Q50" s="12">
        <f>VLOOKUP($B50,scoreB!$C$7:$T$160,18,FALSE)</f>
        <v>21.3</v>
      </c>
      <c r="R50" s="27">
        <f t="shared" si="0"/>
        <v>52</v>
      </c>
    </row>
    <row r="51" spans="2:18" ht="17" x14ac:dyDescent="0.4">
      <c r="B51" s="14">
        <v>45</v>
      </c>
      <c r="C51" s="15">
        <f>VLOOKUP($B51,scoreB!$C$7:$U$160,3,FALSE)</f>
        <v>45</v>
      </c>
      <c r="D51" s="9" t="str">
        <f>VLOOKUP($B51,scoreB!$C$7:$U$160,4,FALSE)</f>
        <v>SERGAN GREGOR</v>
      </c>
      <c r="E51" s="9">
        <f>VLOOKUP($B51,scoreB!$C$7:$U$160,5,FALSE)</f>
        <v>1</v>
      </c>
      <c r="F51" s="33">
        <f>VLOOKUP($B51,scoreB!$C$7:$U$160,6,FALSE)</f>
        <v>0</v>
      </c>
      <c r="G51" s="33">
        <f>VLOOKUP($B51,scoreB!$C$7:$U$160,7,FALSE)</f>
        <v>1E-4</v>
      </c>
      <c r="H51" s="33">
        <f>VLOOKUP($B51,scoreB!$C$7:$U$160,8,FALSE)</f>
        <v>2.0000000000000001E-4</v>
      </c>
      <c r="I51" s="33">
        <f>VLOOKUP($B51,scoreB!$C$7:$U$160,9,FALSE)</f>
        <v>2.9999999999999997E-4</v>
      </c>
      <c r="J51" s="33">
        <f>VLOOKUP($B51,scoreB!$C$7:$U$160,10,FALSE)</f>
        <v>4.0000000000000002E-4</v>
      </c>
      <c r="K51" s="33">
        <f>VLOOKUP($B51,scoreB!$C$7:$U$160,11,FALSE)</f>
        <v>5.0000000000000001E-4</v>
      </c>
      <c r="L51" s="33">
        <f>VLOOKUP($B51,scoreB!$C$7:$U$160,12,FALSE)</f>
        <v>51</v>
      </c>
      <c r="M51" s="33">
        <f>VLOOKUP($B51,scoreB!$C$7:$U$160,13,FALSE)</f>
        <v>6.9999999999999999E-4</v>
      </c>
      <c r="N51" s="33">
        <f>VLOOKUP($B51,scoreB!$C$7:$U$160,14,FALSE)</f>
        <v>8.0000000000000004E-4</v>
      </c>
      <c r="O51" s="33">
        <f>VLOOKUP($B51,scoreB!$C$7:$U$160,15,FALSE)</f>
        <v>0</v>
      </c>
      <c r="P51" s="39">
        <f>VLOOKUP($B51,scoreB!$C$7:$T$160,16,FALSE)</f>
        <v>51.002400000000002</v>
      </c>
      <c r="Q51" s="12">
        <f>VLOOKUP($B51,scoreB!$C$7:$T$160,18,FALSE)</f>
        <v>20</v>
      </c>
      <c r="R51" s="27">
        <f t="shared" si="0"/>
        <v>51</v>
      </c>
    </row>
    <row r="52" spans="2:18" ht="17" x14ac:dyDescent="0.4">
      <c r="B52" s="14">
        <v>46</v>
      </c>
      <c r="C52" s="15">
        <f>VLOOKUP($B52,scoreB!$C$7:$U$160,3,FALSE)</f>
        <v>46</v>
      </c>
      <c r="D52" s="9" t="str">
        <f>VLOOKUP($B52,scoreB!$C$7:$U$160,4,FALSE)</f>
        <v>ZITNIK JOZE</v>
      </c>
      <c r="E52" s="9">
        <f>VLOOKUP($B52,scoreB!$C$7:$U$160,5,FALSE)</f>
        <v>1</v>
      </c>
      <c r="F52" s="33">
        <f>VLOOKUP($B52,scoreB!$C$7:$U$160,6,FALSE)</f>
        <v>0</v>
      </c>
      <c r="G52" s="33">
        <f>VLOOKUP($B52,scoreB!$C$7:$U$160,7,FALSE)</f>
        <v>1E-4</v>
      </c>
      <c r="H52" s="33">
        <f>VLOOKUP($B52,scoreB!$C$7:$U$160,8,FALSE)</f>
        <v>50</v>
      </c>
      <c r="I52" s="33">
        <f>VLOOKUP($B52,scoreB!$C$7:$U$160,9,FALSE)</f>
        <v>2.9999999999999997E-4</v>
      </c>
      <c r="J52" s="33">
        <f>VLOOKUP($B52,scoreB!$C$7:$U$160,10,FALSE)</f>
        <v>4.0000000000000002E-4</v>
      </c>
      <c r="K52" s="33">
        <f>VLOOKUP($B52,scoreB!$C$7:$U$160,11,FALSE)</f>
        <v>5.0000000000000001E-4</v>
      </c>
      <c r="L52" s="33">
        <f>VLOOKUP($B52,scoreB!$C$7:$U$160,12,FALSE)</f>
        <v>5.9999999999999995E-4</v>
      </c>
      <c r="M52" s="33">
        <f>VLOOKUP($B52,scoreB!$C$7:$U$160,13,FALSE)</f>
        <v>6.9999999999999999E-4</v>
      </c>
      <c r="N52" s="33">
        <f>VLOOKUP($B52,scoreB!$C$7:$U$160,14,FALSE)</f>
        <v>8.0000000000000004E-4</v>
      </c>
      <c r="O52" s="33">
        <f>VLOOKUP($B52,scoreB!$C$7:$U$160,15,FALSE)</f>
        <v>0</v>
      </c>
      <c r="P52" s="39">
        <f>VLOOKUP($B52,scoreB!$C$7:$T$160,16,FALSE)</f>
        <v>50.002600000000001</v>
      </c>
      <c r="Q52" s="12">
        <f>VLOOKUP($B52,scoreB!$C$7:$T$160,18,FALSE)</f>
        <v>17.899999999999999</v>
      </c>
      <c r="R52" s="27">
        <f t="shared" si="0"/>
        <v>50</v>
      </c>
    </row>
    <row r="53" spans="2:18" ht="17" x14ac:dyDescent="0.4">
      <c r="B53" s="14">
        <v>47</v>
      </c>
      <c r="C53" s="15">
        <f>VLOOKUP($B53,scoreB!$C$7:$U$160,3,FALSE)</f>
        <v>46</v>
      </c>
      <c r="D53" s="9" t="str">
        <f>VLOOKUP($B53,scoreB!$C$7:$U$160,4,FALSE)</f>
        <v>PRINCIC DAVID</v>
      </c>
      <c r="E53" s="9">
        <f>VLOOKUP($B53,scoreB!$C$7:$U$160,5,FALSE)</f>
        <v>1</v>
      </c>
      <c r="F53" s="33">
        <f>VLOOKUP($B53,scoreB!$C$7:$U$160,6,FALSE)</f>
        <v>0</v>
      </c>
      <c r="G53" s="33">
        <f>VLOOKUP($B53,scoreB!$C$7:$U$160,7,FALSE)</f>
        <v>1E-4</v>
      </c>
      <c r="H53" s="33">
        <f>VLOOKUP($B53,scoreB!$C$7:$U$160,8,FALSE)</f>
        <v>2.0000000000000001E-4</v>
      </c>
      <c r="I53" s="33">
        <f>VLOOKUP($B53,scoreB!$C$7:$U$160,9,FALSE)</f>
        <v>2.9999999999999997E-4</v>
      </c>
      <c r="J53" s="33">
        <f>VLOOKUP($B53,scoreB!$C$7:$U$160,10,FALSE)</f>
        <v>50</v>
      </c>
      <c r="K53" s="33">
        <f>VLOOKUP($B53,scoreB!$C$7:$U$160,11,FALSE)</f>
        <v>5.0000000000000001E-4</v>
      </c>
      <c r="L53" s="33">
        <f>VLOOKUP($B53,scoreB!$C$7:$U$160,12,FALSE)</f>
        <v>5.9999999999999995E-4</v>
      </c>
      <c r="M53" s="33">
        <f>VLOOKUP($B53,scoreB!$C$7:$U$160,13,FALSE)</f>
        <v>6.9999999999999999E-4</v>
      </c>
      <c r="N53" s="33">
        <f>VLOOKUP($B53,scoreB!$C$7:$U$160,14,FALSE)</f>
        <v>8.0000000000000004E-4</v>
      </c>
      <c r="O53" s="33">
        <f>VLOOKUP($B53,scoreB!$C$7:$U$160,15,FALSE)</f>
        <v>0</v>
      </c>
      <c r="P53" s="39">
        <f>VLOOKUP($B53,scoreB!$C$7:$T$160,16,FALSE)</f>
        <v>50.002600000000001</v>
      </c>
      <c r="Q53" s="12">
        <f>VLOOKUP($B53,scoreB!$C$7:$T$160,18,FALSE)</f>
        <v>17.2</v>
      </c>
      <c r="R53" s="27">
        <f t="shared" si="0"/>
        <v>50</v>
      </c>
    </row>
    <row r="54" spans="2:18" ht="17" x14ac:dyDescent="0.4">
      <c r="B54" s="14">
        <v>48</v>
      </c>
      <c r="C54" s="15">
        <f>VLOOKUP($B54,scoreB!$C$7:$U$160,3,FALSE)</f>
        <v>48</v>
      </c>
      <c r="D54" s="9" t="str">
        <f>VLOOKUP($B54,scoreB!$C$7:$U$160,4,FALSE)</f>
        <v>FLORJANCIC MARKO</v>
      </c>
      <c r="E54" s="9">
        <f>VLOOKUP($B54,scoreB!$C$7:$U$160,5,FALSE)</f>
        <v>1</v>
      </c>
      <c r="F54" s="33">
        <f>VLOOKUP($B54,scoreB!$C$7:$U$160,6,FALSE)</f>
        <v>0</v>
      </c>
      <c r="G54" s="33">
        <f>VLOOKUP($B54,scoreB!$C$7:$U$160,7,FALSE)</f>
        <v>1E-4</v>
      </c>
      <c r="H54" s="33">
        <f>VLOOKUP($B54,scoreB!$C$7:$U$160,8,FALSE)</f>
        <v>2.0000000000000001E-4</v>
      </c>
      <c r="I54" s="33">
        <f>VLOOKUP($B54,scoreB!$C$7:$U$160,9,FALSE)</f>
        <v>48</v>
      </c>
      <c r="J54" s="33">
        <f>VLOOKUP($B54,scoreB!$C$7:$U$160,10,FALSE)</f>
        <v>4.0000000000000002E-4</v>
      </c>
      <c r="K54" s="33">
        <f>VLOOKUP($B54,scoreB!$C$7:$U$160,11,FALSE)</f>
        <v>5.0000000000000001E-4</v>
      </c>
      <c r="L54" s="33">
        <f>VLOOKUP($B54,scoreB!$C$7:$U$160,12,FALSE)</f>
        <v>5.9999999999999995E-4</v>
      </c>
      <c r="M54" s="33">
        <f>VLOOKUP($B54,scoreB!$C$7:$U$160,13,FALSE)</f>
        <v>6.9999999999999999E-4</v>
      </c>
      <c r="N54" s="33">
        <f>VLOOKUP($B54,scoreB!$C$7:$U$160,14,FALSE)</f>
        <v>8.0000000000000004E-4</v>
      </c>
      <c r="O54" s="33">
        <f>VLOOKUP($B54,scoreB!$C$7:$U$160,15,FALSE)</f>
        <v>0</v>
      </c>
      <c r="P54" s="39">
        <f>VLOOKUP($B54,scoreB!$C$7:$T$160,16,FALSE)</f>
        <v>48.002600000000001</v>
      </c>
      <c r="Q54" s="12">
        <f>VLOOKUP($B54,scoreB!$C$7:$T$160,18,FALSE)</f>
        <v>16.2</v>
      </c>
      <c r="R54" s="27">
        <f t="shared" si="0"/>
        <v>48</v>
      </c>
    </row>
    <row r="55" spans="2:18" ht="17" x14ac:dyDescent="0.4">
      <c r="B55" s="14">
        <v>49</v>
      </c>
      <c r="C55" s="15">
        <f>VLOOKUP($B55,scoreB!$C$7:$U$160,3,FALSE)</f>
        <v>49</v>
      </c>
      <c r="D55" s="9" t="str">
        <f>VLOOKUP($B55,scoreB!$C$7:$U$160,4,FALSE)</f>
        <v>JAMNIK JULIJANA</v>
      </c>
      <c r="E55" s="9">
        <f>VLOOKUP($B55,scoreB!$C$7:$U$160,5,FALSE)</f>
        <v>1</v>
      </c>
      <c r="F55" s="33">
        <f>VLOOKUP($B55,scoreB!$C$7:$U$160,6,FALSE)</f>
        <v>0</v>
      </c>
      <c r="G55" s="33">
        <f>VLOOKUP($B55,scoreB!$C$7:$U$160,7,FALSE)</f>
        <v>1E-4</v>
      </c>
      <c r="H55" s="33">
        <f>VLOOKUP($B55,scoreB!$C$7:$U$160,8,FALSE)</f>
        <v>2.0000000000000001E-4</v>
      </c>
      <c r="I55" s="33">
        <f>VLOOKUP($B55,scoreB!$C$7:$U$160,9,FALSE)</f>
        <v>2.9999999999999997E-4</v>
      </c>
      <c r="J55" s="33">
        <f>VLOOKUP($B55,scoreB!$C$7:$U$160,10,FALSE)</f>
        <v>4.0000000000000002E-4</v>
      </c>
      <c r="K55" s="33">
        <f>VLOOKUP($B55,scoreB!$C$7:$U$160,11,FALSE)</f>
        <v>48</v>
      </c>
      <c r="L55" s="33">
        <f>VLOOKUP($B55,scoreB!$C$7:$U$160,12,FALSE)</f>
        <v>5.9999999999999995E-4</v>
      </c>
      <c r="M55" s="33">
        <f>VLOOKUP($B55,scoreB!$C$7:$U$160,13,FALSE)</f>
        <v>6.9999999999999999E-4</v>
      </c>
      <c r="N55" s="33">
        <f>VLOOKUP($B55,scoreB!$C$7:$U$160,14,FALSE)</f>
        <v>8.0000000000000004E-4</v>
      </c>
      <c r="O55" s="33">
        <f>VLOOKUP($B55,scoreB!$C$7:$U$160,15,FALSE)</f>
        <v>0</v>
      </c>
      <c r="P55" s="39">
        <f>VLOOKUP($B55,scoreB!$C$7:$T$160,16,FALSE)</f>
        <v>48.002499999999998</v>
      </c>
      <c r="Q55" s="12">
        <f>VLOOKUP($B55,scoreB!$C$7:$T$160,18,FALSE)</f>
        <v>23.2</v>
      </c>
      <c r="R55" s="27">
        <f t="shared" si="0"/>
        <v>48</v>
      </c>
    </row>
    <row r="56" spans="2:18" ht="17" x14ac:dyDescent="0.4">
      <c r="B56" s="14">
        <v>50</v>
      </c>
      <c r="C56" s="15">
        <f>VLOOKUP($B56,scoreB!$C$7:$U$160,3,FALSE)</f>
        <v>50</v>
      </c>
      <c r="D56" s="9" t="str">
        <f>VLOOKUP($B56,scoreB!$C$7:$U$160,4,FALSE)</f>
        <v>ZEBIC IRENA</v>
      </c>
      <c r="E56" s="9">
        <f>VLOOKUP($B56,scoreB!$C$7:$U$160,5,FALSE)</f>
        <v>1</v>
      </c>
      <c r="F56" s="33">
        <f>VLOOKUP($B56,scoreB!$C$7:$U$160,6,FALSE)</f>
        <v>0</v>
      </c>
      <c r="G56" s="33">
        <f>VLOOKUP($B56,scoreB!$C$7:$U$160,7,FALSE)</f>
        <v>1E-4</v>
      </c>
      <c r="H56" s="33">
        <f>VLOOKUP($B56,scoreB!$C$7:$U$160,8,FALSE)</f>
        <v>2.0000000000000001E-4</v>
      </c>
      <c r="I56" s="33">
        <f>VLOOKUP($B56,scoreB!$C$7:$U$160,9,FALSE)</f>
        <v>2.9999999999999997E-4</v>
      </c>
      <c r="J56" s="33">
        <f>VLOOKUP($B56,scoreB!$C$7:$U$160,10,FALSE)</f>
        <v>4.0000000000000002E-4</v>
      </c>
      <c r="K56" s="33">
        <f>VLOOKUP($B56,scoreB!$C$7:$U$160,11,FALSE)</f>
        <v>47</v>
      </c>
      <c r="L56" s="33">
        <f>VLOOKUP($B56,scoreB!$C$7:$U$160,12,FALSE)</f>
        <v>5.9999999999999995E-4</v>
      </c>
      <c r="M56" s="33">
        <f>VLOOKUP($B56,scoreB!$C$7:$U$160,13,FALSE)</f>
        <v>6.9999999999999999E-4</v>
      </c>
      <c r="N56" s="33">
        <f>VLOOKUP($B56,scoreB!$C$7:$U$160,14,FALSE)</f>
        <v>8.0000000000000004E-4</v>
      </c>
      <c r="O56" s="33">
        <f>VLOOKUP($B56,scoreB!$C$7:$U$160,15,FALSE)</f>
        <v>0</v>
      </c>
      <c r="P56" s="39">
        <f>VLOOKUP($B56,scoreB!$C$7:$T$160,16,FALSE)</f>
        <v>47.002499999999998</v>
      </c>
      <c r="Q56" s="12">
        <f>VLOOKUP($B56,scoreB!$C$7:$T$160,18,FALSE)</f>
        <v>23.4</v>
      </c>
      <c r="R56" s="27">
        <f t="shared" si="0"/>
        <v>47</v>
      </c>
    </row>
    <row r="57" spans="2:18" ht="17" x14ac:dyDescent="0.4">
      <c r="B57" s="14">
        <v>51</v>
      </c>
      <c r="C57" s="15">
        <f>VLOOKUP($B57,scoreB!$C$7:$U$160,3,FALSE)</f>
        <v>51</v>
      </c>
      <c r="D57" s="9" t="str">
        <f>VLOOKUP($B57,scoreB!$C$7:$U$160,4,FALSE)</f>
        <v>MACEDONI ANDREJ</v>
      </c>
      <c r="E57" s="9">
        <f>VLOOKUP($B57,scoreB!$C$7:$U$160,5,FALSE)</f>
        <v>1</v>
      </c>
      <c r="F57" s="33">
        <f>VLOOKUP($B57,scoreB!$C$7:$U$160,6,FALSE)</f>
        <v>0</v>
      </c>
      <c r="G57" s="33">
        <f>VLOOKUP($B57,scoreB!$C$7:$U$160,7,FALSE)</f>
        <v>1E-4</v>
      </c>
      <c r="H57" s="33">
        <f>VLOOKUP($B57,scoreB!$C$7:$U$160,8,FALSE)</f>
        <v>2.0000000000000001E-4</v>
      </c>
      <c r="I57" s="33">
        <f>VLOOKUP($B57,scoreB!$C$7:$U$160,9,FALSE)</f>
        <v>2.9999999999999997E-4</v>
      </c>
      <c r="J57" s="33">
        <f>VLOOKUP($B57,scoreB!$C$7:$U$160,10,FALSE)</f>
        <v>4.0000000000000002E-4</v>
      </c>
      <c r="K57" s="33">
        <f>VLOOKUP($B57,scoreB!$C$7:$U$160,11,FALSE)</f>
        <v>5.0000000000000001E-4</v>
      </c>
      <c r="L57" s="33">
        <f>VLOOKUP($B57,scoreB!$C$7:$U$160,12,FALSE)</f>
        <v>47</v>
      </c>
      <c r="M57" s="33">
        <f>VLOOKUP($B57,scoreB!$C$7:$U$160,13,FALSE)</f>
        <v>6.9999999999999999E-4</v>
      </c>
      <c r="N57" s="33">
        <f>VLOOKUP($B57,scoreB!$C$7:$U$160,14,FALSE)</f>
        <v>8.0000000000000004E-4</v>
      </c>
      <c r="O57" s="33">
        <f>VLOOKUP($B57,scoreB!$C$7:$U$160,15,FALSE)</f>
        <v>0</v>
      </c>
      <c r="P57" s="39">
        <f>VLOOKUP($B57,scoreB!$C$7:$T$160,16,FALSE)</f>
        <v>47.002400000000002</v>
      </c>
      <c r="Q57" s="12">
        <f>VLOOKUP($B57,scoreB!$C$7:$T$160,18,FALSE)</f>
        <v>17.399999999999999</v>
      </c>
      <c r="R57" s="27">
        <f t="shared" si="0"/>
        <v>47</v>
      </c>
    </row>
    <row r="58" spans="2:18" ht="17" x14ac:dyDescent="0.4">
      <c r="B58" s="14">
        <v>52</v>
      </c>
      <c r="C58" s="15">
        <f>VLOOKUP($B58,scoreB!$C$7:$U$160,3,FALSE)</f>
        <v>52</v>
      </c>
      <c r="D58" s="9" t="str">
        <f>VLOOKUP($B58,scoreB!$C$7:$U$160,4,FALSE)</f>
        <v>RIBOLICA DARINKO</v>
      </c>
      <c r="E58" s="9">
        <f>VLOOKUP($B58,scoreB!$C$7:$U$160,5,FALSE)</f>
        <v>1</v>
      </c>
      <c r="F58" s="33">
        <f>VLOOKUP($B58,scoreB!$C$7:$U$160,6,FALSE)</f>
        <v>0</v>
      </c>
      <c r="G58" s="33">
        <f>VLOOKUP($B58,scoreB!$C$7:$U$160,7,FALSE)</f>
        <v>1E-4</v>
      </c>
      <c r="H58" s="33">
        <f>VLOOKUP($B58,scoreB!$C$7:$U$160,8,FALSE)</f>
        <v>2.0000000000000001E-4</v>
      </c>
      <c r="I58" s="33">
        <f>VLOOKUP($B58,scoreB!$C$7:$U$160,9,FALSE)</f>
        <v>46</v>
      </c>
      <c r="J58" s="33">
        <f>VLOOKUP($B58,scoreB!$C$7:$U$160,10,FALSE)</f>
        <v>4.0000000000000002E-4</v>
      </c>
      <c r="K58" s="33">
        <f>VLOOKUP($B58,scoreB!$C$7:$U$160,11,FALSE)</f>
        <v>5.0000000000000001E-4</v>
      </c>
      <c r="L58" s="33">
        <f>VLOOKUP($B58,scoreB!$C$7:$U$160,12,FALSE)</f>
        <v>5.9999999999999995E-4</v>
      </c>
      <c r="M58" s="33">
        <f>VLOOKUP($B58,scoreB!$C$7:$U$160,13,FALSE)</f>
        <v>6.9999999999999999E-4</v>
      </c>
      <c r="N58" s="33">
        <f>VLOOKUP($B58,scoreB!$C$7:$U$160,14,FALSE)</f>
        <v>8.0000000000000004E-4</v>
      </c>
      <c r="O58" s="33">
        <f>VLOOKUP($B58,scoreB!$C$7:$U$160,15,FALSE)</f>
        <v>0</v>
      </c>
      <c r="P58" s="39">
        <f>VLOOKUP($B58,scoreB!$C$7:$T$160,16,FALSE)</f>
        <v>46.002600000000001</v>
      </c>
      <c r="Q58" s="12">
        <f>VLOOKUP($B58,scoreB!$C$7:$T$160,18,FALSE)</f>
        <v>18.899999999999999</v>
      </c>
      <c r="R58" s="27">
        <f t="shared" si="0"/>
        <v>46</v>
      </c>
    </row>
    <row r="59" spans="2:18" ht="17" x14ac:dyDescent="0.4">
      <c r="B59" s="14">
        <v>53</v>
      </c>
      <c r="C59" s="15">
        <f>VLOOKUP($B59,scoreB!$C$7:$U$160,3,FALSE)</f>
        <v>52</v>
      </c>
      <c r="D59" s="9" t="str">
        <f>VLOOKUP($B59,scoreB!$C$7:$U$160,4,FALSE)</f>
        <v>PUHARIC NADA</v>
      </c>
      <c r="E59" s="9">
        <f>VLOOKUP($B59,scoreB!$C$7:$U$160,5,FALSE)</f>
        <v>1</v>
      </c>
      <c r="F59" s="33">
        <f>VLOOKUP($B59,scoreB!$C$7:$U$160,6,FALSE)</f>
        <v>46</v>
      </c>
      <c r="G59" s="33">
        <f>VLOOKUP($B59,scoreB!$C$7:$U$160,7,FALSE)</f>
        <v>0</v>
      </c>
      <c r="H59" s="33">
        <f>VLOOKUP($B59,scoreB!$C$7:$U$160,8,FALSE)</f>
        <v>2.0000000000000001E-4</v>
      </c>
      <c r="I59" s="33">
        <f>VLOOKUP($B59,scoreB!$C$7:$U$160,9,FALSE)</f>
        <v>2.9999999999999997E-4</v>
      </c>
      <c r="J59" s="33">
        <f>VLOOKUP($B59,scoreB!$C$7:$U$160,10,FALSE)</f>
        <v>4.0000000000000002E-4</v>
      </c>
      <c r="K59" s="33">
        <f>VLOOKUP($B59,scoreB!$C$7:$U$160,11,FALSE)</f>
        <v>5.0000000000000001E-4</v>
      </c>
      <c r="L59" s="33">
        <f>VLOOKUP($B59,scoreB!$C$7:$U$160,12,FALSE)</f>
        <v>5.9999999999999995E-4</v>
      </c>
      <c r="M59" s="33">
        <f>VLOOKUP($B59,scoreB!$C$7:$U$160,13,FALSE)</f>
        <v>6.9999999999999999E-4</v>
      </c>
      <c r="N59" s="33">
        <f>VLOOKUP($B59,scoreB!$C$7:$U$160,14,FALSE)</f>
        <v>8.0000000000000004E-4</v>
      </c>
      <c r="O59" s="33">
        <f>VLOOKUP($B59,scoreB!$C$7:$U$160,15,FALSE)</f>
        <v>0</v>
      </c>
      <c r="P59" s="39">
        <f>VLOOKUP($B59,scoreB!$C$7:$T$160,16,FALSE)</f>
        <v>46.002600000000001</v>
      </c>
      <c r="Q59" s="12">
        <f>VLOOKUP($B59,scoreB!$C$7:$T$160,18,FALSE)</f>
        <v>22.7</v>
      </c>
      <c r="R59" s="27">
        <f t="shared" si="0"/>
        <v>46</v>
      </c>
    </row>
    <row r="60" spans="2:18" ht="17" x14ac:dyDescent="0.4">
      <c r="B60" s="14">
        <v>54</v>
      </c>
      <c r="C60" s="15">
        <f>VLOOKUP($B60,scoreB!$C$7:$U$160,3,FALSE)</f>
        <v>52</v>
      </c>
      <c r="D60" s="9" t="str">
        <f>VLOOKUP($B60,scoreB!$C$7:$U$160,4,FALSE)</f>
        <v>PERSIN ANKA</v>
      </c>
      <c r="E60" s="9">
        <f>VLOOKUP($B60,scoreB!$C$7:$U$160,5,FALSE)</f>
        <v>1</v>
      </c>
      <c r="F60" s="33">
        <f>VLOOKUP($B60,scoreB!$C$7:$U$160,6,FALSE)</f>
        <v>0</v>
      </c>
      <c r="G60" s="33">
        <f>VLOOKUP($B60,scoreB!$C$7:$U$160,7,FALSE)</f>
        <v>1E-4</v>
      </c>
      <c r="H60" s="33">
        <f>VLOOKUP($B60,scoreB!$C$7:$U$160,8,FALSE)</f>
        <v>2.0000000000000001E-4</v>
      </c>
      <c r="I60" s="33">
        <f>VLOOKUP($B60,scoreB!$C$7:$U$160,9,FALSE)</f>
        <v>2.9999999999999997E-4</v>
      </c>
      <c r="J60" s="33">
        <f>VLOOKUP($B60,scoreB!$C$7:$U$160,10,FALSE)</f>
        <v>46</v>
      </c>
      <c r="K60" s="33">
        <f>VLOOKUP($B60,scoreB!$C$7:$U$160,11,FALSE)</f>
        <v>5.0000000000000001E-4</v>
      </c>
      <c r="L60" s="33">
        <f>VLOOKUP($B60,scoreB!$C$7:$U$160,12,FALSE)</f>
        <v>5.9999999999999995E-4</v>
      </c>
      <c r="M60" s="33">
        <f>VLOOKUP($B60,scoreB!$C$7:$U$160,13,FALSE)</f>
        <v>6.9999999999999999E-4</v>
      </c>
      <c r="N60" s="33">
        <f>VLOOKUP($B60,scoreB!$C$7:$U$160,14,FALSE)</f>
        <v>8.0000000000000004E-4</v>
      </c>
      <c r="O60" s="33">
        <f>VLOOKUP($B60,scoreB!$C$7:$U$160,15,FALSE)</f>
        <v>0</v>
      </c>
      <c r="P60" s="39">
        <f>VLOOKUP($B60,scoreB!$C$7:$T$160,16,FALSE)</f>
        <v>46.002600000000001</v>
      </c>
      <c r="Q60" s="12">
        <f>VLOOKUP($B60,scoreB!$C$7:$T$160,18,FALSE)</f>
        <v>18.2</v>
      </c>
      <c r="R60" s="27">
        <f t="shared" si="0"/>
        <v>46</v>
      </c>
    </row>
    <row r="61" spans="2:18" ht="17" x14ac:dyDescent="0.4">
      <c r="B61" s="14">
        <v>55</v>
      </c>
      <c r="C61" s="15">
        <f>VLOOKUP($B61,scoreB!$C$7:$U$160,3,FALSE)</f>
        <v>55</v>
      </c>
      <c r="D61" s="9" t="str">
        <f>VLOOKUP($B61,scoreB!$C$7:$U$160,4,FALSE)</f>
        <v>KRSEVAN ALES</v>
      </c>
      <c r="E61" s="9">
        <f>VLOOKUP($B61,scoreB!$C$7:$U$160,5,FALSE)</f>
        <v>1</v>
      </c>
      <c r="F61" s="33">
        <f>VLOOKUP($B61,scoreB!$C$7:$U$160,6,FALSE)</f>
        <v>0</v>
      </c>
      <c r="G61" s="33">
        <f>VLOOKUP($B61,scoreB!$C$7:$U$160,7,FALSE)</f>
        <v>1E-4</v>
      </c>
      <c r="H61" s="33">
        <f>VLOOKUP($B61,scoreB!$C$7:$U$160,8,FALSE)</f>
        <v>2.0000000000000001E-4</v>
      </c>
      <c r="I61" s="33">
        <f>VLOOKUP($B61,scoreB!$C$7:$U$160,9,FALSE)</f>
        <v>2.9999999999999997E-4</v>
      </c>
      <c r="J61" s="33">
        <f>VLOOKUP($B61,scoreB!$C$7:$U$160,10,FALSE)</f>
        <v>4.0000000000000002E-4</v>
      </c>
      <c r="K61" s="33">
        <f>VLOOKUP($B61,scoreB!$C$7:$U$160,11,FALSE)</f>
        <v>5.0000000000000001E-4</v>
      </c>
      <c r="L61" s="33">
        <f>VLOOKUP($B61,scoreB!$C$7:$U$160,12,FALSE)</f>
        <v>46</v>
      </c>
      <c r="M61" s="33">
        <f>VLOOKUP($B61,scoreB!$C$7:$U$160,13,FALSE)</f>
        <v>6.9999999999999999E-4</v>
      </c>
      <c r="N61" s="33">
        <f>VLOOKUP($B61,scoreB!$C$7:$U$160,14,FALSE)</f>
        <v>8.0000000000000004E-4</v>
      </c>
      <c r="O61" s="33">
        <f>VLOOKUP($B61,scoreB!$C$7:$U$160,15,FALSE)</f>
        <v>0</v>
      </c>
      <c r="P61" s="39">
        <f>VLOOKUP($B61,scoreB!$C$7:$T$160,16,FALSE)</f>
        <v>46.002400000000002</v>
      </c>
      <c r="Q61" s="12">
        <f>VLOOKUP($B61,scoreB!$C$7:$T$160,18,FALSE)</f>
        <v>19.7</v>
      </c>
      <c r="R61" s="27">
        <f t="shared" si="0"/>
        <v>46</v>
      </c>
    </row>
    <row r="62" spans="2:18" ht="17" x14ac:dyDescent="0.4">
      <c r="B62" s="14">
        <v>56</v>
      </c>
      <c r="C62" s="15">
        <f>VLOOKUP($B62,scoreB!$C$7:$U$160,3,FALSE)</f>
        <v>56</v>
      </c>
      <c r="D62" s="9" t="str">
        <f>VLOOKUP($B62,scoreB!$C$7:$U$160,4,FALSE)</f>
        <v>MARTINCIC VANDA</v>
      </c>
      <c r="E62" s="9">
        <f>VLOOKUP($B62,scoreB!$C$7:$U$160,5,FALSE)</f>
        <v>1</v>
      </c>
      <c r="F62" s="33">
        <f>VLOOKUP($B62,scoreB!$C$7:$U$160,6,FALSE)</f>
        <v>0</v>
      </c>
      <c r="G62" s="33">
        <f>VLOOKUP($B62,scoreB!$C$7:$U$160,7,FALSE)</f>
        <v>1E-4</v>
      </c>
      <c r="H62" s="33">
        <f>VLOOKUP($B62,scoreB!$C$7:$U$160,8,FALSE)</f>
        <v>2.0000000000000001E-4</v>
      </c>
      <c r="I62" s="33">
        <f>VLOOKUP($B62,scoreB!$C$7:$U$160,9,FALSE)</f>
        <v>2.9999999999999997E-4</v>
      </c>
      <c r="J62" s="33">
        <f>VLOOKUP($B62,scoreB!$C$7:$U$160,10,FALSE)</f>
        <v>4.0000000000000002E-4</v>
      </c>
      <c r="K62" s="33">
        <f>VLOOKUP($B62,scoreB!$C$7:$U$160,11,FALSE)</f>
        <v>5.0000000000000001E-4</v>
      </c>
      <c r="L62" s="33">
        <f>VLOOKUP($B62,scoreB!$C$7:$U$160,12,FALSE)</f>
        <v>45</v>
      </c>
      <c r="M62" s="33">
        <f>VLOOKUP($B62,scoreB!$C$7:$U$160,13,FALSE)</f>
        <v>6.9999999999999999E-4</v>
      </c>
      <c r="N62" s="33">
        <f>VLOOKUP($B62,scoreB!$C$7:$U$160,14,FALSE)</f>
        <v>8.0000000000000004E-4</v>
      </c>
      <c r="O62" s="33">
        <f>VLOOKUP($B62,scoreB!$C$7:$U$160,15,FALSE)</f>
        <v>0</v>
      </c>
      <c r="P62" s="39">
        <f>VLOOKUP($B62,scoreB!$C$7:$T$160,16,FALSE)</f>
        <v>45.002400000000002</v>
      </c>
      <c r="Q62" s="12">
        <f>VLOOKUP($B62,scoreB!$C$7:$T$160,18,FALSE)</f>
        <v>22.9</v>
      </c>
      <c r="R62" s="27">
        <f t="shared" si="0"/>
        <v>45</v>
      </c>
    </row>
    <row r="63" spans="2:18" ht="17" x14ac:dyDescent="0.4">
      <c r="B63" s="14">
        <v>57</v>
      </c>
      <c r="C63" s="15">
        <f>VLOOKUP($B63,scoreB!$C$7:$U$160,3,FALSE)</f>
        <v>57</v>
      </c>
      <c r="D63" s="9" t="str">
        <f>VLOOKUP($B63,scoreB!$C$7:$U$160,4,FALSE)</f>
        <v>SAVIC ZIVKO</v>
      </c>
      <c r="E63" s="9">
        <f>VLOOKUP($B63,scoreB!$C$7:$U$160,5,FALSE)</f>
        <v>1</v>
      </c>
      <c r="F63" s="33">
        <f>VLOOKUP($B63,scoreB!$C$7:$U$160,6,FALSE)</f>
        <v>0</v>
      </c>
      <c r="G63" s="33">
        <f>VLOOKUP($B63,scoreB!$C$7:$U$160,7,FALSE)</f>
        <v>1E-4</v>
      </c>
      <c r="H63" s="33">
        <f>VLOOKUP($B63,scoreB!$C$7:$U$160,8,FALSE)</f>
        <v>2.0000000000000001E-4</v>
      </c>
      <c r="I63" s="33">
        <f>VLOOKUP($B63,scoreB!$C$7:$U$160,9,FALSE)</f>
        <v>2.9999999999999997E-4</v>
      </c>
      <c r="J63" s="33">
        <f>VLOOKUP($B63,scoreB!$C$7:$U$160,10,FALSE)</f>
        <v>42</v>
      </c>
      <c r="K63" s="33">
        <f>VLOOKUP($B63,scoreB!$C$7:$U$160,11,FALSE)</f>
        <v>5.0000000000000001E-4</v>
      </c>
      <c r="L63" s="33">
        <f>VLOOKUP($B63,scoreB!$C$7:$U$160,12,FALSE)</f>
        <v>5.9999999999999995E-4</v>
      </c>
      <c r="M63" s="33">
        <f>VLOOKUP($B63,scoreB!$C$7:$U$160,13,FALSE)</f>
        <v>6.9999999999999999E-4</v>
      </c>
      <c r="N63" s="33">
        <f>VLOOKUP($B63,scoreB!$C$7:$U$160,14,FALSE)</f>
        <v>8.0000000000000004E-4</v>
      </c>
      <c r="O63" s="33">
        <f>VLOOKUP($B63,scoreB!$C$7:$U$160,15,FALSE)</f>
        <v>0</v>
      </c>
      <c r="P63" s="39">
        <f>VLOOKUP($B63,scoreB!$C$7:$T$160,16,FALSE)</f>
        <v>42.002600000000001</v>
      </c>
      <c r="Q63" s="12">
        <f>VLOOKUP($B63,scoreB!$C$7:$T$160,18,FALSE)</f>
        <v>20.2</v>
      </c>
      <c r="R63" s="27">
        <f t="shared" si="0"/>
        <v>42</v>
      </c>
    </row>
    <row r="64" spans="2:18" ht="17" x14ac:dyDescent="0.4">
      <c r="B64" s="14">
        <v>58</v>
      </c>
      <c r="C64" s="15">
        <f>VLOOKUP($B64,scoreB!$C$7:$U$160,3,FALSE)</f>
        <v>57</v>
      </c>
      <c r="D64" s="9" t="str">
        <f>VLOOKUP($B64,scoreB!$C$7:$U$160,4,FALSE)</f>
        <v>ROBOLJ MAJA</v>
      </c>
      <c r="E64" s="9">
        <f>VLOOKUP($B64,scoreB!$C$7:$U$160,5,FALSE)</f>
        <v>1</v>
      </c>
      <c r="F64" s="33">
        <f>VLOOKUP($B64,scoreB!$C$7:$U$160,6,FALSE)</f>
        <v>0</v>
      </c>
      <c r="G64" s="33">
        <f>VLOOKUP($B64,scoreB!$C$7:$U$160,7,FALSE)</f>
        <v>1E-4</v>
      </c>
      <c r="H64" s="33">
        <f>VLOOKUP($B64,scoreB!$C$7:$U$160,8,FALSE)</f>
        <v>2.0000000000000001E-4</v>
      </c>
      <c r="I64" s="33">
        <f>VLOOKUP($B64,scoreB!$C$7:$U$160,9,FALSE)</f>
        <v>2.9999999999999997E-4</v>
      </c>
      <c r="J64" s="33">
        <f>VLOOKUP($B64,scoreB!$C$7:$U$160,10,FALSE)</f>
        <v>42</v>
      </c>
      <c r="K64" s="33">
        <f>VLOOKUP($B64,scoreB!$C$7:$U$160,11,FALSE)</f>
        <v>5.0000000000000001E-4</v>
      </c>
      <c r="L64" s="33">
        <f>VLOOKUP($B64,scoreB!$C$7:$U$160,12,FALSE)</f>
        <v>5.9999999999999995E-4</v>
      </c>
      <c r="M64" s="33">
        <f>VLOOKUP($B64,scoreB!$C$7:$U$160,13,FALSE)</f>
        <v>6.9999999999999999E-4</v>
      </c>
      <c r="N64" s="33">
        <f>VLOOKUP($B64,scoreB!$C$7:$U$160,14,FALSE)</f>
        <v>8.0000000000000004E-4</v>
      </c>
      <c r="O64" s="33">
        <f>VLOOKUP($B64,scoreB!$C$7:$U$160,15,FALSE)</f>
        <v>0</v>
      </c>
      <c r="P64" s="39">
        <f>VLOOKUP($B64,scoreB!$C$7:$T$160,16,FALSE)</f>
        <v>42.002600000000001</v>
      </c>
      <c r="Q64" s="12">
        <f>VLOOKUP($B64,scoreB!$C$7:$T$160,18,FALSE)</f>
        <v>24.1</v>
      </c>
      <c r="R64" s="27">
        <f t="shared" si="0"/>
        <v>42</v>
      </c>
    </row>
    <row r="65" spans="2:18" ht="17" x14ac:dyDescent="0.4">
      <c r="B65" s="14">
        <v>59</v>
      </c>
      <c r="C65" s="15">
        <f>VLOOKUP($B65,scoreB!$C$7:$U$160,3,FALSE)</f>
        <v>57</v>
      </c>
      <c r="D65" s="9" t="str">
        <f>VLOOKUP($B65,scoreB!$C$7:$U$160,4,FALSE)</f>
        <v>KOCHL USCHI</v>
      </c>
      <c r="E65" s="9">
        <f>VLOOKUP($B65,scoreB!$C$7:$U$160,5,FALSE)</f>
        <v>1</v>
      </c>
      <c r="F65" s="33">
        <f>VLOOKUP($B65,scoreB!$C$7:$U$160,6,FALSE)</f>
        <v>42</v>
      </c>
      <c r="G65" s="33">
        <f>VLOOKUP($B65,scoreB!$C$7:$U$160,7,FALSE)</f>
        <v>0</v>
      </c>
      <c r="H65" s="33">
        <f>VLOOKUP($B65,scoreB!$C$7:$U$160,8,FALSE)</f>
        <v>2.0000000000000001E-4</v>
      </c>
      <c r="I65" s="33">
        <f>VLOOKUP($B65,scoreB!$C$7:$U$160,9,FALSE)</f>
        <v>2.9999999999999997E-4</v>
      </c>
      <c r="J65" s="33">
        <f>VLOOKUP($B65,scoreB!$C$7:$U$160,10,FALSE)</f>
        <v>4.0000000000000002E-4</v>
      </c>
      <c r="K65" s="33">
        <f>VLOOKUP($B65,scoreB!$C$7:$U$160,11,FALSE)</f>
        <v>5.0000000000000001E-4</v>
      </c>
      <c r="L65" s="33">
        <f>VLOOKUP($B65,scoreB!$C$7:$U$160,12,FALSE)</f>
        <v>5.9999999999999995E-4</v>
      </c>
      <c r="M65" s="33">
        <f>VLOOKUP($B65,scoreB!$C$7:$U$160,13,FALSE)</f>
        <v>6.9999999999999999E-4</v>
      </c>
      <c r="N65" s="33">
        <f>VLOOKUP($B65,scoreB!$C$7:$U$160,14,FALSE)</f>
        <v>8.0000000000000004E-4</v>
      </c>
      <c r="O65" s="33">
        <f>VLOOKUP($B65,scoreB!$C$7:$U$160,15,FALSE)</f>
        <v>0</v>
      </c>
      <c r="P65" s="39">
        <f>VLOOKUP($B65,scoreB!$C$7:$T$160,16,FALSE)</f>
        <v>42.002600000000001</v>
      </c>
      <c r="Q65" s="12">
        <f>VLOOKUP($B65,scoreB!$C$7:$T$160,18,FALSE)</f>
        <v>19.8</v>
      </c>
      <c r="R65" s="27">
        <f t="shared" si="0"/>
        <v>42</v>
      </c>
    </row>
    <row r="66" spans="2:18" ht="17" x14ac:dyDescent="0.4">
      <c r="B66" s="14">
        <v>60</v>
      </c>
      <c r="C66" s="15">
        <f>VLOOKUP($B66,scoreB!$C$7:$U$160,3,FALSE)</f>
        <v>57</v>
      </c>
      <c r="D66" s="9" t="str">
        <f>VLOOKUP($B66,scoreB!$C$7:$U$160,4,FALSE)</f>
        <v>ERCULJ FRANC</v>
      </c>
      <c r="E66" s="9">
        <f>VLOOKUP($B66,scoreB!$C$7:$U$160,5,FALSE)</f>
        <v>1</v>
      </c>
      <c r="F66" s="33">
        <f>VLOOKUP($B66,scoreB!$C$7:$U$160,6,FALSE)</f>
        <v>0</v>
      </c>
      <c r="G66" s="33">
        <f>VLOOKUP($B66,scoreB!$C$7:$U$160,7,FALSE)</f>
        <v>1E-4</v>
      </c>
      <c r="H66" s="33">
        <f>VLOOKUP($B66,scoreB!$C$7:$U$160,8,FALSE)</f>
        <v>2.0000000000000001E-4</v>
      </c>
      <c r="I66" s="33">
        <f>VLOOKUP($B66,scoreB!$C$7:$U$160,9,FALSE)</f>
        <v>2.9999999999999997E-4</v>
      </c>
      <c r="J66" s="33">
        <f>VLOOKUP($B66,scoreB!$C$7:$U$160,10,FALSE)</f>
        <v>42</v>
      </c>
      <c r="K66" s="33">
        <f>VLOOKUP($B66,scoreB!$C$7:$U$160,11,FALSE)</f>
        <v>5.0000000000000001E-4</v>
      </c>
      <c r="L66" s="33">
        <f>VLOOKUP($B66,scoreB!$C$7:$U$160,12,FALSE)</f>
        <v>5.9999999999999995E-4</v>
      </c>
      <c r="M66" s="33">
        <f>VLOOKUP($B66,scoreB!$C$7:$U$160,13,FALSE)</f>
        <v>6.9999999999999999E-4</v>
      </c>
      <c r="N66" s="33">
        <f>VLOOKUP($B66,scoreB!$C$7:$U$160,14,FALSE)</f>
        <v>8.0000000000000004E-4</v>
      </c>
      <c r="O66" s="33">
        <f>VLOOKUP($B66,scoreB!$C$7:$U$160,15,FALSE)</f>
        <v>0</v>
      </c>
      <c r="P66" s="39">
        <f>VLOOKUP($B66,scoreB!$C$7:$T$160,16,FALSE)</f>
        <v>42.002600000000001</v>
      </c>
      <c r="Q66" s="12">
        <f>VLOOKUP($B66,scoreB!$C$7:$T$160,18,FALSE)</f>
        <v>17.100000000000001</v>
      </c>
      <c r="R66" s="27">
        <f t="shared" si="0"/>
        <v>42</v>
      </c>
    </row>
    <row r="67" spans="2:18" ht="17" x14ac:dyDescent="0.4">
      <c r="B67" s="14">
        <v>61</v>
      </c>
      <c r="C67" s="15">
        <f>VLOOKUP($B67,scoreB!$C$7:$U$160,3,FALSE)</f>
        <v>61</v>
      </c>
      <c r="D67" s="9" t="str">
        <f>VLOOKUP($B67,scoreB!$C$7:$U$160,4,FALSE)</f>
        <v>ZINUTTI ANGELO</v>
      </c>
      <c r="E67" s="9">
        <f>VLOOKUP($B67,scoreB!$C$7:$U$160,5,FALSE)</f>
        <v>1</v>
      </c>
      <c r="F67" s="33">
        <f>VLOOKUP($B67,scoreB!$C$7:$U$160,6,FALSE)</f>
        <v>0</v>
      </c>
      <c r="G67" s="33">
        <f>VLOOKUP($B67,scoreB!$C$7:$U$160,7,FALSE)</f>
        <v>1E-4</v>
      </c>
      <c r="H67" s="33">
        <f>VLOOKUP($B67,scoreB!$C$7:$U$160,8,FALSE)</f>
        <v>2.0000000000000001E-4</v>
      </c>
      <c r="I67" s="33">
        <f>VLOOKUP($B67,scoreB!$C$7:$U$160,9,FALSE)</f>
        <v>2.9999999999999997E-4</v>
      </c>
      <c r="J67" s="33">
        <f>VLOOKUP($B67,scoreB!$C$7:$U$160,10,FALSE)</f>
        <v>4.0000000000000002E-4</v>
      </c>
      <c r="K67" s="33">
        <f>VLOOKUP($B67,scoreB!$C$7:$U$160,11,FALSE)</f>
        <v>5.0000000000000001E-4</v>
      </c>
      <c r="L67" s="33">
        <f>VLOOKUP($B67,scoreB!$C$7:$U$160,12,FALSE)</f>
        <v>42</v>
      </c>
      <c r="M67" s="33">
        <f>VLOOKUP($B67,scoreB!$C$7:$U$160,13,FALSE)</f>
        <v>6.9999999999999999E-4</v>
      </c>
      <c r="N67" s="33">
        <f>VLOOKUP($B67,scoreB!$C$7:$U$160,14,FALSE)</f>
        <v>8.0000000000000004E-4</v>
      </c>
      <c r="O67" s="33">
        <f>VLOOKUP($B67,scoreB!$C$7:$U$160,15,FALSE)</f>
        <v>0</v>
      </c>
      <c r="P67" s="39">
        <f>VLOOKUP($B67,scoreB!$C$7:$T$160,16,FALSE)</f>
        <v>42.002400000000002</v>
      </c>
      <c r="Q67" s="12">
        <f>VLOOKUP($B67,scoreB!$C$7:$T$160,18,FALSE)</f>
        <v>15.4</v>
      </c>
      <c r="R67" s="27">
        <f t="shared" si="0"/>
        <v>42</v>
      </c>
    </row>
    <row r="68" spans="2:18" ht="17" x14ac:dyDescent="0.4">
      <c r="B68" s="14">
        <v>62</v>
      </c>
      <c r="C68" s="15">
        <f>VLOOKUP($B68,scoreB!$C$7:$U$160,3,FALSE)</f>
        <v>61</v>
      </c>
      <c r="D68" s="9" t="str">
        <f>VLOOKUP($B68,scoreB!$C$7:$U$160,4,FALSE)</f>
        <v>KARLATEC ROBERT</v>
      </c>
      <c r="E68" s="9">
        <f>VLOOKUP($B68,scoreB!$C$7:$U$160,5,FALSE)</f>
        <v>1</v>
      </c>
      <c r="F68" s="33">
        <f>VLOOKUP($B68,scoreB!$C$7:$U$160,6,FALSE)</f>
        <v>0</v>
      </c>
      <c r="G68" s="33">
        <f>VLOOKUP($B68,scoreB!$C$7:$U$160,7,FALSE)</f>
        <v>1E-4</v>
      </c>
      <c r="H68" s="33">
        <f>VLOOKUP($B68,scoreB!$C$7:$U$160,8,FALSE)</f>
        <v>2.0000000000000001E-4</v>
      </c>
      <c r="I68" s="33">
        <f>VLOOKUP($B68,scoreB!$C$7:$U$160,9,FALSE)</f>
        <v>2.9999999999999997E-4</v>
      </c>
      <c r="J68" s="33">
        <f>VLOOKUP($B68,scoreB!$C$7:$U$160,10,FALSE)</f>
        <v>4.0000000000000002E-4</v>
      </c>
      <c r="K68" s="33">
        <f>VLOOKUP($B68,scoreB!$C$7:$U$160,11,FALSE)</f>
        <v>5.0000000000000001E-4</v>
      </c>
      <c r="L68" s="33">
        <f>VLOOKUP($B68,scoreB!$C$7:$U$160,12,FALSE)</f>
        <v>42</v>
      </c>
      <c r="M68" s="33">
        <f>VLOOKUP($B68,scoreB!$C$7:$U$160,13,FALSE)</f>
        <v>6.9999999999999999E-4</v>
      </c>
      <c r="N68" s="33">
        <f>VLOOKUP($B68,scoreB!$C$7:$U$160,14,FALSE)</f>
        <v>8.0000000000000004E-4</v>
      </c>
      <c r="O68" s="33">
        <f>VLOOKUP($B68,scoreB!$C$7:$U$160,15,FALSE)</f>
        <v>0</v>
      </c>
      <c r="P68" s="39">
        <f>VLOOKUP($B68,scoreB!$C$7:$T$160,16,FALSE)</f>
        <v>42.002400000000002</v>
      </c>
      <c r="Q68" s="12">
        <f>VLOOKUP($B68,scoreB!$C$7:$T$160,18,FALSE)</f>
        <v>17.600000000000001</v>
      </c>
      <c r="R68" s="27">
        <f t="shared" si="0"/>
        <v>42</v>
      </c>
    </row>
    <row r="69" spans="2:18" ht="17" x14ac:dyDescent="0.4">
      <c r="B69" s="14">
        <v>63</v>
      </c>
      <c r="C69" s="15">
        <f>VLOOKUP($B69,scoreB!$C$7:$U$160,3,FALSE)</f>
        <v>63</v>
      </c>
      <c r="D69" s="9" t="str">
        <f>VLOOKUP($B69,scoreB!$C$7:$U$160,4,FALSE)</f>
        <v>SAVIC SLAVICA</v>
      </c>
      <c r="E69" s="9">
        <f>VLOOKUP($B69,scoreB!$C$7:$U$160,5,FALSE)</f>
        <v>1</v>
      </c>
      <c r="F69" s="33">
        <f>VLOOKUP($B69,scoreB!$C$7:$U$160,6,FALSE)</f>
        <v>0</v>
      </c>
      <c r="G69" s="33">
        <f>VLOOKUP($B69,scoreB!$C$7:$U$160,7,FALSE)</f>
        <v>1E-4</v>
      </c>
      <c r="H69" s="33">
        <f>VLOOKUP($B69,scoreB!$C$7:$U$160,8,FALSE)</f>
        <v>2.0000000000000001E-4</v>
      </c>
      <c r="I69" s="33">
        <f>VLOOKUP($B69,scoreB!$C$7:$U$160,9,FALSE)</f>
        <v>2.9999999999999997E-4</v>
      </c>
      <c r="J69" s="33">
        <f>VLOOKUP($B69,scoreB!$C$7:$U$160,10,FALSE)</f>
        <v>38</v>
      </c>
      <c r="K69" s="33">
        <f>VLOOKUP($B69,scoreB!$C$7:$U$160,11,FALSE)</f>
        <v>5.0000000000000001E-4</v>
      </c>
      <c r="L69" s="33">
        <f>VLOOKUP($B69,scoreB!$C$7:$U$160,12,FALSE)</f>
        <v>5.9999999999999995E-4</v>
      </c>
      <c r="M69" s="33">
        <f>VLOOKUP($B69,scoreB!$C$7:$U$160,13,FALSE)</f>
        <v>6.9999999999999999E-4</v>
      </c>
      <c r="N69" s="33">
        <f>VLOOKUP($B69,scoreB!$C$7:$U$160,14,FALSE)</f>
        <v>8.0000000000000004E-4</v>
      </c>
      <c r="O69" s="33">
        <f>VLOOKUP($B69,scoreB!$C$7:$U$160,15,FALSE)</f>
        <v>0</v>
      </c>
      <c r="P69" s="39">
        <f>VLOOKUP($B69,scoreB!$C$7:$T$160,16,FALSE)</f>
        <v>38.002600000000001</v>
      </c>
      <c r="Q69" s="12">
        <f>VLOOKUP($B69,scoreB!$C$7:$T$160,18,FALSE)</f>
        <v>24.7</v>
      </c>
      <c r="R69" s="27">
        <f t="shared" si="0"/>
        <v>38</v>
      </c>
    </row>
    <row r="70" spans="2:18" ht="17" x14ac:dyDescent="0.4">
      <c r="B70" s="14">
        <v>64</v>
      </c>
      <c r="C70" s="15">
        <f>VLOOKUP($B70,scoreB!$C$7:$U$160,3,FALSE)</f>
        <v>64</v>
      </c>
      <c r="D70" s="9" t="str">
        <f>VLOOKUP($B70,scoreB!$C$7:$U$160,4,FALSE)</f>
        <v>WURZER RAFFAEL</v>
      </c>
      <c r="E70" s="9">
        <f>VLOOKUP($B70,scoreB!$C$7:$U$160,5,FALSE)</f>
        <v>1</v>
      </c>
      <c r="F70" s="33">
        <f>VLOOKUP($B70,scoreB!$C$7:$U$160,6,FALSE)</f>
        <v>0</v>
      </c>
      <c r="G70" s="33">
        <f>VLOOKUP($B70,scoreB!$C$7:$U$160,7,FALSE)</f>
        <v>1E-4</v>
      </c>
      <c r="H70" s="33">
        <f>VLOOKUP($B70,scoreB!$C$7:$U$160,8,FALSE)</f>
        <v>2.0000000000000001E-4</v>
      </c>
      <c r="I70" s="33">
        <f>VLOOKUP($B70,scoreB!$C$7:$U$160,9,FALSE)</f>
        <v>2.9999999999999997E-4</v>
      </c>
      <c r="J70" s="33">
        <f>VLOOKUP($B70,scoreB!$C$7:$U$160,10,FALSE)</f>
        <v>4.0000000000000002E-4</v>
      </c>
      <c r="K70" s="33">
        <f>VLOOKUP($B70,scoreB!$C$7:$U$160,11,FALSE)</f>
        <v>5.0000000000000001E-4</v>
      </c>
      <c r="L70" s="33">
        <f>VLOOKUP($B70,scoreB!$C$7:$U$160,12,FALSE)</f>
        <v>37</v>
      </c>
      <c r="M70" s="33">
        <f>VLOOKUP($B70,scoreB!$C$7:$U$160,13,FALSE)</f>
        <v>6.9999999999999999E-4</v>
      </c>
      <c r="N70" s="33">
        <f>VLOOKUP($B70,scoreB!$C$7:$U$160,14,FALSE)</f>
        <v>8.0000000000000004E-4</v>
      </c>
      <c r="O70" s="33">
        <f>VLOOKUP($B70,scoreB!$C$7:$U$160,15,FALSE)</f>
        <v>0</v>
      </c>
      <c r="P70" s="39">
        <f>VLOOKUP($B70,scoreB!$C$7:$T$160,16,FALSE)</f>
        <v>37.002400000000002</v>
      </c>
      <c r="Q70" s="12">
        <f>VLOOKUP($B70,scoreB!$C$7:$T$160,18,FALSE)</f>
        <v>16.7</v>
      </c>
      <c r="R70" s="27">
        <f t="shared" si="0"/>
        <v>37</v>
      </c>
    </row>
    <row r="71" spans="2:18" ht="17" x14ac:dyDescent="0.4">
      <c r="B71" s="14">
        <v>65</v>
      </c>
      <c r="C71" s="15">
        <f>VLOOKUP($B71,scoreB!$C$7:$U$160,3,FALSE)</f>
        <v>65</v>
      </c>
      <c r="D71" s="9" t="str">
        <f>VLOOKUP($B71,scoreB!$C$7:$U$160,4,FALSE)</f>
        <v>MLINAR ALOJZ</v>
      </c>
      <c r="E71" s="9">
        <f>VLOOKUP($B71,scoreB!$C$7:$U$160,5,FALSE)</f>
        <v>1</v>
      </c>
      <c r="F71" s="33">
        <f>VLOOKUP($B71,scoreB!$C$7:$U$160,6,FALSE)</f>
        <v>0</v>
      </c>
      <c r="G71" s="33">
        <f>VLOOKUP($B71,scoreB!$C$7:$U$160,7,FALSE)</f>
        <v>1E-4</v>
      </c>
      <c r="H71" s="33">
        <f>VLOOKUP($B71,scoreB!$C$7:$U$160,8,FALSE)</f>
        <v>2.0000000000000001E-4</v>
      </c>
      <c r="I71" s="33">
        <f>VLOOKUP($B71,scoreB!$C$7:$U$160,9,FALSE)</f>
        <v>34</v>
      </c>
      <c r="J71" s="33">
        <f>VLOOKUP($B71,scoreB!$C$7:$U$160,10,FALSE)</f>
        <v>4.0000000000000002E-4</v>
      </c>
      <c r="K71" s="33">
        <f>VLOOKUP($B71,scoreB!$C$7:$U$160,11,FALSE)</f>
        <v>5.0000000000000001E-4</v>
      </c>
      <c r="L71" s="33">
        <f>VLOOKUP($B71,scoreB!$C$7:$U$160,12,FALSE)</f>
        <v>5.9999999999999995E-4</v>
      </c>
      <c r="M71" s="33">
        <f>VLOOKUP($B71,scoreB!$C$7:$U$160,13,FALSE)</f>
        <v>6.9999999999999999E-4</v>
      </c>
      <c r="N71" s="33">
        <f>VLOOKUP($B71,scoreB!$C$7:$U$160,14,FALSE)</f>
        <v>8.0000000000000004E-4</v>
      </c>
      <c r="O71" s="33">
        <f>VLOOKUP($B71,scoreB!$C$7:$U$160,15,FALSE)</f>
        <v>0</v>
      </c>
      <c r="P71" s="39">
        <f>VLOOKUP($B71,scoreB!$C$7:$T$160,16,FALSE)</f>
        <v>34.002600000000001</v>
      </c>
      <c r="Q71" s="12">
        <f>VLOOKUP($B71,scoreB!$C$7:$T$160,18,FALSE)</f>
        <v>16.5</v>
      </c>
      <c r="R71" s="27">
        <f t="shared" si="0"/>
        <v>34</v>
      </c>
    </row>
    <row r="72" spans="2:18" ht="17" x14ac:dyDescent="0.4">
      <c r="B72" s="14">
        <v>66</v>
      </c>
      <c r="C72" s="15">
        <f>VLOOKUP($B72,scoreB!$C$7:$U$160,3,FALSE)</f>
        <v>66</v>
      </c>
      <c r="D72" s="9" t="str">
        <f>VLOOKUP($B72,scoreB!$C$7:$U$160,4,FALSE)</f>
        <v>RANNER DANIEL</v>
      </c>
      <c r="E72" s="9">
        <f>VLOOKUP($B72,scoreB!$C$7:$U$160,5,FALSE)</f>
        <v>1</v>
      </c>
      <c r="F72" s="33">
        <f>VLOOKUP($B72,scoreB!$C$7:$U$160,6,FALSE)</f>
        <v>33</v>
      </c>
      <c r="G72" s="33">
        <f>VLOOKUP($B72,scoreB!$C$7:$U$160,7,FALSE)</f>
        <v>0</v>
      </c>
      <c r="H72" s="33">
        <f>VLOOKUP($B72,scoreB!$C$7:$U$160,8,FALSE)</f>
        <v>2.0000000000000001E-4</v>
      </c>
      <c r="I72" s="33">
        <f>VLOOKUP($B72,scoreB!$C$7:$U$160,9,FALSE)</f>
        <v>2.9999999999999997E-4</v>
      </c>
      <c r="J72" s="33">
        <f>VLOOKUP($B72,scoreB!$C$7:$U$160,10,FALSE)</f>
        <v>4.0000000000000002E-4</v>
      </c>
      <c r="K72" s="33">
        <f>VLOOKUP($B72,scoreB!$C$7:$U$160,11,FALSE)</f>
        <v>5.0000000000000001E-4</v>
      </c>
      <c r="L72" s="33">
        <f>VLOOKUP($B72,scoreB!$C$7:$U$160,12,FALSE)</f>
        <v>5.9999999999999995E-4</v>
      </c>
      <c r="M72" s="33">
        <f>VLOOKUP($B72,scoreB!$C$7:$U$160,13,FALSE)</f>
        <v>6.9999999999999999E-4</v>
      </c>
      <c r="N72" s="33">
        <f>VLOOKUP($B72,scoreB!$C$7:$U$160,14,FALSE)</f>
        <v>8.0000000000000004E-4</v>
      </c>
      <c r="O72" s="33">
        <f>VLOOKUP($B72,scoreB!$C$7:$U$160,15,FALSE)</f>
        <v>0</v>
      </c>
      <c r="P72" s="39">
        <f>VLOOKUP($B72,scoreB!$C$7:$T$160,16,FALSE)</f>
        <v>33.002600000000001</v>
      </c>
      <c r="Q72" s="12">
        <f>VLOOKUP($B72,scoreB!$C$7:$T$160,18,FALSE)</f>
        <v>22.6</v>
      </c>
      <c r="R72" s="27">
        <f t="shared" ref="R72:R90" si="1">IF(E72&lt;5,LARGE(F72:O72,E72),LARGE(F72:O72,5))</f>
        <v>33</v>
      </c>
    </row>
    <row r="73" spans="2:18" ht="17" x14ac:dyDescent="0.4">
      <c r="B73" s="14">
        <v>67</v>
      </c>
      <c r="C73" s="15">
        <f>VLOOKUP($B73,scoreB!$C$7:$U$160,3,FALSE)</f>
        <v>66</v>
      </c>
      <c r="D73" s="9" t="str">
        <f>VLOOKUP($B73,scoreB!$C$7:$U$160,4,FALSE)</f>
        <v>HRVATIN BRANKO</v>
      </c>
      <c r="E73" s="9">
        <f>VLOOKUP($B73,scoreB!$C$7:$U$160,5,FALSE)</f>
        <v>1</v>
      </c>
      <c r="F73" s="33">
        <f>VLOOKUP($B73,scoreB!$C$7:$U$160,6,FALSE)</f>
        <v>0</v>
      </c>
      <c r="G73" s="33">
        <f>VLOOKUP($B73,scoreB!$C$7:$U$160,7,FALSE)</f>
        <v>1E-4</v>
      </c>
      <c r="H73" s="33">
        <f>VLOOKUP($B73,scoreB!$C$7:$U$160,8,FALSE)</f>
        <v>2.0000000000000001E-4</v>
      </c>
      <c r="I73" s="33">
        <f>VLOOKUP($B73,scoreB!$C$7:$U$160,9,FALSE)</f>
        <v>33</v>
      </c>
      <c r="J73" s="33">
        <f>VLOOKUP($B73,scoreB!$C$7:$U$160,10,FALSE)</f>
        <v>4.0000000000000002E-4</v>
      </c>
      <c r="K73" s="33">
        <f>VLOOKUP($B73,scoreB!$C$7:$U$160,11,FALSE)</f>
        <v>5.0000000000000001E-4</v>
      </c>
      <c r="L73" s="33">
        <f>VLOOKUP($B73,scoreB!$C$7:$U$160,12,FALSE)</f>
        <v>5.9999999999999995E-4</v>
      </c>
      <c r="M73" s="33">
        <f>VLOOKUP($B73,scoreB!$C$7:$U$160,13,FALSE)</f>
        <v>6.9999999999999999E-4</v>
      </c>
      <c r="N73" s="33">
        <f>VLOOKUP($B73,scoreB!$C$7:$U$160,14,FALSE)</f>
        <v>8.0000000000000004E-4</v>
      </c>
      <c r="O73" s="33">
        <f>VLOOKUP($B73,scoreB!$C$7:$U$160,15,FALSE)</f>
        <v>0</v>
      </c>
      <c r="P73" s="39">
        <f>VLOOKUP($B73,scoreB!$C$7:$T$160,16,FALSE)</f>
        <v>33.002600000000001</v>
      </c>
      <c r="Q73" s="12">
        <f>VLOOKUP($B73,scoreB!$C$7:$T$160,18,FALSE)</f>
        <v>16.600000000000001</v>
      </c>
      <c r="R73" s="27">
        <f t="shared" si="1"/>
        <v>33</v>
      </c>
    </row>
    <row r="74" spans="2:18" ht="17" x14ac:dyDescent="0.4">
      <c r="B74" s="14">
        <v>68</v>
      </c>
      <c r="C74" s="15">
        <f>VLOOKUP($B74,scoreB!$C$7:$U$160,3,FALSE)</f>
        <v>68</v>
      </c>
      <c r="D74" s="9" t="str">
        <f>VLOOKUP($B74,scoreB!$C$7:$U$160,4,FALSE)</f>
        <v/>
      </c>
      <c r="E74" s="9" t="str">
        <f>VLOOKUP($B74,scoreB!$C$7:$U$160,5,FALSE)</f>
        <v/>
      </c>
      <c r="F74" s="33" t="str">
        <f>VLOOKUP($B74,scoreB!$C$7:$U$160,6,FALSE)</f>
        <v/>
      </c>
      <c r="G74" s="33" t="str">
        <f>VLOOKUP($B74,scoreB!$C$7:$U$160,7,FALSE)</f>
        <v/>
      </c>
      <c r="H74" s="33" t="str">
        <f>VLOOKUP($B74,scoreB!$C$7:$U$160,8,FALSE)</f>
        <v/>
      </c>
      <c r="I74" s="33" t="str">
        <f>VLOOKUP($B74,scoreB!$C$7:$U$160,9,FALSE)</f>
        <v/>
      </c>
      <c r="J74" s="33" t="str">
        <f>VLOOKUP($B74,scoreB!$C$7:$U$160,10,FALSE)</f>
        <v/>
      </c>
      <c r="K74" s="33" t="str">
        <f>VLOOKUP($B74,scoreB!$C$7:$U$160,11,FALSE)</f>
        <v/>
      </c>
      <c r="L74" s="33" t="str">
        <f>VLOOKUP($B74,scoreB!$C$7:$U$160,12,FALSE)</f>
        <v/>
      </c>
      <c r="M74" s="33" t="str">
        <f>VLOOKUP($B74,scoreB!$C$7:$U$160,13,FALSE)</f>
        <v/>
      </c>
      <c r="N74" s="33" t="str">
        <f>VLOOKUP($B74,scoreB!$C$7:$U$160,14,FALSE)</f>
        <v/>
      </c>
      <c r="O74" s="33" t="str">
        <f>VLOOKUP($B74,scoreB!$C$7:$U$160,15,FALSE)</f>
        <v/>
      </c>
      <c r="P74" s="39">
        <f>VLOOKUP($B74,scoreB!$C$7:$T$160,16,FALSE)</f>
        <v>0</v>
      </c>
      <c r="Q74" s="12" t="str">
        <f>VLOOKUP($B74,scoreB!$C$7:$T$160,18,FALSE)</f>
        <v/>
      </c>
      <c r="R74" s="27" t="e">
        <f t="shared" si="1"/>
        <v>#NUM!</v>
      </c>
    </row>
    <row r="75" spans="2:18" ht="17" x14ac:dyDescent="0.4">
      <c r="B75" s="14">
        <v>69</v>
      </c>
      <c r="C75" s="15">
        <f>VLOOKUP($B75,scoreB!$C$7:$U$160,3,FALSE)</f>
        <v>68</v>
      </c>
      <c r="D75" s="9" t="str">
        <f>VLOOKUP($B75,scoreB!$C$7:$U$160,4,FALSE)</f>
        <v/>
      </c>
      <c r="E75" s="9" t="str">
        <f>VLOOKUP($B75,scoreB!$C$7:$U$160,5,FALSE)</f>
        <v/>
      </c>
      <c r="F75" s="33" t="str">
        <f>VLOOKUP($B75,scoreB!$C$7:$U$160,6,FALSE)</f>
        <v/>
      </c>
      <c r="G75" s="33" t="str">
        <f>VLOOKUP($B75,scoreB!$C$7:$U$160,7,FALSE)</f>
        <v/>
      </c>
      <c r="H75" s="33" t="str">
        <f>VLOOKUP($B75,scoreB!$C$7:$U$160,8,FALSE)</f>
        <v/>
      </c>
      <c r="I75" s="33" t="str">
        <f>VLOOKUP($B75,scoreB!$C$7:$U$160,9,FALSE)</f>
        <v/>
      </c>
      <c r="J75" s="33" t="str">
        <f>VLOOKUP($B75,scoreB!$C$7:$U$160,10,FALSE)</f>
        <v/>
      </c>
      <c r="K75" s="33" t="str">
        <f>VLOOKUP($B75,scoreB!$C$7:$U$160,11,FALSE)</f>
        <v/>
      </c>
      <c r="L75" s="33" t="str">
        <f>VLOOKUP($B75,scoreB!$C$7:$U$160,12,FALSE)</f>
        <v/>
      </c>
      <c r="M75" s="33" t="str">
        <f>VLOOKUP($B75,scoreB!$C$7:$U$160,13,FALSE)</f>
        <v/>
      </c>
      <c r="N75" s="33" t="str">
        <f>VLOOKUP($B75,scoreB!$C$7:$U$160,14,FALSE)</f>
        <v/>
      </c>
      <c r="O75" s="33" t="str">
        <f>VLOOKUP($B75,scoreB!$C$7:$U$160,15,FALSE)</f>
        <v/>
      </c>
      <c r="P75" s="39">
        <f>VLOOKUP($B75,scoreB!$C$7:$T$160,16,FALSE)</f>
        <v>0</v>
      </c>
      <c r="Q75" s="12" t="str">
        <f>VLOOKUP($B75,scoreB!$C$7:$T$160,18,FALSE)</f>
        <v/>
      </c>
      <c r="R75" s="27" t="e">
        <f t="shared" si="1"/>
        <v>#NUM!</v>
      </c>
    </row>
    <row r="76" spans="2:18" ht="17" x14ac:dyDescent="0.4">
      <c r="B76" s="14">
        <v>70</v>
      </c>
      <c r="C76" s="15">
        <f>VLOOKUP($B76,scoreB!$C$7:$U$160,3,FALSE)</f>
        <v>68</v>
      </c>
      <c r="D76" s="9" t="str">
        <f>VLOOKUP($B76,scoreB!$C$7:$U$160,4,FALSE)</f>
        <v/>
      </c>
      <c r="E76" s="9" t="str">
        <f>VLOOKUP($B76,scoreB!$C$7:$U$160,5,FALSE)</f>
        <v/>
      </c>
      <c r="F76" s="33" t="str">
        <f>VLOOKUP($B76,scoreB!$C$7:$U$160,6,FALSE)</f>
        <v/>
      </c>
      <c r="G76" s="33" t="str">
        <f>VLOOKUP($B76,scoreB!$C$7:$U$160,7,FALSE)</f>
        <v/>
      </c>
      <c r="H76" s="33" t="str">
        <f>VLOOKUP($B76,scoreB!$C$7:$U$160,8,FALSE)</f>
        <v/>
      </c>
      <c r="I76" s="33" t="str">
        <f>VLOOKUP($B76,scoreB!$C$7:$U$160,9,FALSE)</f>
        <v/>
      </c>
      <c r="J76" s="33" t="str">
        <f>VLOOKUP($B76,scoreB!$C$7:$U$160,10,FALSE)</f>
        <v/>
      </c>
      <c r="K76" s="33" t="str">
        <f>VLOOKUP($B76,scoreB!$C$7:$U$160,11,FALSE)</f>
        <v/>
      </c>
      <c r="L76" s="33" t="str">
        <f>VLOOKUP($B76,scoreB!$C$7:$U$160,12,FALSE)</f>
        <v/>
      </c>
      <c r="M76" s="33" t="str">
        <f>VLOOKUP($B76,scoreB!$C$7:$U$160,13,FALSE)</f>
        <v/>
      </c>
      <c r="N76" s="33" t="str">
        <f>VLOOKUP($B76,scoreB!$C$7:$U$160,14,FALSE)</f>
        <v/>
      </c>
      <c r="O76" s="33" t="str">
        <f>VLOOKUP($B76,scoreB!$C$7:$U$160,15,FALSE)</f>
        <v/>
      </c>
      <c r="P76" s="39">
        <f>VLOOKUP($B76,scoreB!$C$7:$T$160,16,FALSE)</f>
        <v>0</v>
      </c>
      <c r="Q76" s="12" t="str">
        <f>VLOOKUP($B76,scoreB!$C$7:$T$160,18,FALSE)</f>
        <v/>
      </c>
      <c r="R76" s="27" t="e">
        <f t="shared" si="1"/>
        <v>#NUM!</v>
      </c>
    </row>
    <row r="77" spans="2:18" ht="17" x14ac:dyDescent="0.4">
      <c r="B77" s="14">
        <v>71</v>
      </c>
      <c r="C77" s="15">
        <f>VLOOKUP($B77,scoreB!$C$7:$U$160,3,FALSE)</f>
        <v>68</v>
      </c>
      <c r="D77" s="9" t="str">
        <f>VLOOKUP($B77,scoreB!$C$7:$U$160,4,FALSE)</f>
        <v/>
      </c>
      <c r="E77" s="9" t="str">
        <f>VLOOKUP($B77,scoreB!$C$7:$U$160,5,FALSE)</f>
        <v/>
      </c>
      <c r="F77" s="33" t="str">
        <f>VLOOKUP($B77,scoreB!$C$7:$U$160,6,FALSE)</f>
        <v/>
      </c>
      <c r="G77" s="33" t="str">
        <f>VLOOKUP($B77,scoreB!$C$7:$U$160,7,FALSE)</f>
        <v/>
      </c>
      <c r="H77" s="33" t="str">
        <f>VLOOKUP($B77,scoreB!$C$7:$U$160,8,FALSE)</f>
        <v/>
      </c>
      <c r="I77" s="33" t="str">
        <f>VLOOKUP($B77,scoreB!$C$7:$U$160,9,FALSE)</f>
        <v/>
      </c>
      <c r="J77" s="33" t="str">
        <f>VLOOKUP($B77,scoreB!$C$7:$U$160,10,FALSE)</f>
        <v/>
      </c>
      <c r="K77" s="33" t="str">
        <f>VLOOKUP($B77,scoreB!$C$7:$U$160,11,FALSE)</f>
        <v/>
      </c>
      <c r="L77" s="33" t="str">
        <f>VLOOKUP($B77,scoreB!$C$7:$U$160,12,FALSE)</f>
        <v/>
      </c>
      <c r="M77" s="33" t="str">
        <f>VLOOKUP($B77,scoreB!$C$7:$U$160,13,FALSE)</f>
        <v/>
      </c>
      <c r="N77" s="33" t="str">
        <f>VLOOKUP($B77,scoreB!$C$7:$U$160,14,FALSE)</f>
        <v/>
      </c>
      <c r="O77" s="33" t="str">
        <f>VLOOKUP($B77,scoreB!$C$7:$U$160,15,FALSE)</f>
        <v/>
      </c>
      <c r="P77" s="39">
        <f>VLOOKUP($B77,scoreB!$C$7:$T$160,16,FALSE)</f>
        <v>0</v>
      </c>
      <c r="Q77" s="12" t="str">
        <f>VLOOKUP($B77,scoreB!$C$7:$T$160,18,FALSE)</f>
        <v/>
      </c>
      <c r="R77" s="27" t="e">
        <f t="shared" si="1"/>
        <v>#NUM!</v>
      </c>
    </row>
    <row r="78" spans="2:18" ht="17" x14ac:dyDescent="0.4">
      <c r="B78" s="14">
        <v>72</v>
      </c>
      <c r="C78" s="15">
        <f>VLOOKUP($B78,scoreB!$C$7:$U$160,3,FALSE)</f>
        <v>68</v>
      </c>
      <c r="D78" s="9" t="str">
        <f>VLOOKUP($B78,scoreB!$C$7:$U$160,4,FALSE)</f>
        <v/>
      </c>
      <c r="E78" s="9" t="str">
        <f>VLOOKUP($B78,scoreB!$C$7:$U$160,5,FALSE)</f>
        <v/>
      </c>
      <c r="F78" s="33" t="str">
        <f>VLOOKUP($B78,scoreB!$C$7:$U$160,6,FALSE)</f>
        <v/>
      </c>
      <c r="G78" s="33" t="str">
        <f>VLOOKUP($B78,scoreB!$C$7:$U$160,7,FALSE)</f>
        <v/>
      </c>
      <c r="H78" s="33" t="str">
        <f>VLOOKUP($B78,scoreB!$C$7:$U$160,8,FALSE)</f>
        <v/>
      </c>
      <c r="I78" s="33" t="str">
        <f>VLOOKUP($B78,scoreB!$C$7:$U$160,9,FALSE)</f>
        <v/>
      </c>
      <c r="J78" s="33" t="str">
        <f>VLOOKUP($B78,scoreB!$C$7:$U$160,10,FALSE)</f>
        <v/>
      </c>
      <c r="K78" s="33" t="str">
        <f>VLOOKUP($B78,scoreB!$C$7:$U$160,11,FALSE)</f>
        <v/>
      </c>
      <c r="L78" s="33" t="str">
        <f>VLOOKUP($B78,scoreB!$C$7:$U$160,12,FALSE)</f>
        <v/>
      </c>
      <c r="M78" s="33" t="str">
        <f>VLOOKUP($B78,scoreB!$C$7:$U$160,13,FALSE)</f>
        <v/>
      </c>
      <c r="N78" s="33" t="str">
        <f>VLOOKUP($B78,scoreB!$C$7:$U$160,14,FALSE)</f>
        <v/>
      </c>
      <c r="O78" s="33" t="str">
        <f>VLOOKUP($B78,scoreB!$C$7:$U$160,15,FALSE)</f>
        <v/>
      </c>
      <c r="P78" s="39">
        <f>VLOOKUP($B78,scoreB!$C$7:$T$160,16,FALSE)</f>
        <v>0</v>
      </c>
      <c r="Q78" s="12" t="str">
        <f>VLOOKUP($B78,scoreB!$C$7:$T$160,18,FALSE)</f>
        <v/>
      </c>
      <c r="R78" s="27" t="e">
        <f t="shared" si="1"/>
        <v>#NUM!</v>
      </c>
    </row>
    <row r="79" spans="2:18" ht="17" x14ac:dyDescent="0.4">
      <c r="B79" s="14">
        <v>73</v>
      </c>
      <c r="C79" s="15">
        <f>VLOOKUP($B79,scoreB!$C$7:$U$160,3,FALSE)</f>
        <v>68</v>
      </c>
      <c r="D79" s="9" t="str">
        <f>VLOOKUP($B79,scoreB!$C$7:$U$160,4,FALSE)</f>
        <v/>
      </c>
      <c r="E79" s="9" t="str">
        <f>VLOOKUP($B79,scoreB!$C$7:$U$160,5,FALSE)</f>
        <v/>
      </c>
      <c r="F79" s="33" t="str">
        <f>VLOOKUP($B79,scoreB!$C$7:$U$160,6,FALSE)</f>
        <v/>
      </c>
      <c r="G79" s="33" t="str">
        <f>VLOOKUP($B79,scoreB!$C$7:$U$160,7,FALSE)</f>
        <v/>
      </c>
      <c r="H79" s="33" t="str">
        <f>VLOOKUP($B79,scoreB!$C$7:$U$160,8,FALSE)</f>
        <v/>
      </c>
      <c r="I79" s="33" t="str">
        <f>VLOOKUP($B79,scoreB!$C$7:$U$160,9,FALSE)</f>
        <v/>
      </c>
      <c r="J79" s="33" t="str">
        <f>VLOOKUP($B79,scoreB!$C$7:$U$160,10,FALSE)</f>
        <v/>
      </c>
      <c r="K79" s="33" t="str">
        <f>VLOOKUP($B79,scoreB!$C$7:$U$160,11,FALSE)</f>
        <v/>
      </c>
      <c r="L79" s="33" t="str">
        <f>VLOOKUP($B79,scoreB!$C$7:$U$160,12,FALSE)</f>
        <v/>
      </c>
      <c r="M79" s="33" t="str">
        <f>VLOOKUP($B79,scoreB!$C$7:$U$160,13,FALSE)</f>
        <v/>
      </c>
      <c r="N79" s="33" t="str">
        <f>VLOOKUP($B79,scoreB!$C$7:$U$160,14,FALSE)</f>
        <v/>
      </c>
      <c r="O79" s="33" t="str">
        <f>VLOOKUP($B79,scoreB!$C$7:$U$160,15,FALSE)</f>
        <v/>
      </c>
      <c r="P79" s="39">
        <f>VLOOKUP($B79,scoreB!$C$7:$T$160,16,FALSE)</f>
        <v>0</v>
      </c>
      <c r="Q79" s="12" t="str">
        <f>VLOOKUP($B79,scoreB!$C$7:$T$160,18,FALSE)</f>
        <v/>
      </c>
      <c r="R79" s="27" t="e">
        <f t="shared" si="1"/>
        <v>#NUM!</v>
      </c>
    </row>
    <row r="80" spans="2:18" ht="17" x14ac:dyDescent="0.4">
      <c r="B80" s="14">
        <v>74</v>
      </c>
      <c r="C80" s="15">
        <f>VLOOKUP($B80,scoreB!$C$7:$U$160,3,FALSE)</f>
        <v>68</v>
      </c>
      <c r="D80" s="9" t="str">
        <f>VLOOKUP($B80,scoreB!$C$7:$U$160,4,FALSE)</f>
        <v/>
      </c>
      <c r="E80" s="9" t="str">
        <f>VLOOKUP($B80,scoreB!$C$7:$U$160,5,FALSE)</f>
        <v/>
      </c>
      <c r="F80" s="33" t="str">
        <f>VLOOKUP($B80,scoreB!$C$7:$U$160,6,FALSE)</f>
        <v/>
      </c>
      <c r="G80" s="33" t="str">
        <f>VLOOKUP($B80,scoreB!$C$7:$U$160,7,FALSE)</f>
        <v/>
      </c>
      <c r="H80" s="33" t="str">
        <f>VLOOKUP($B80,scoreB!$C$7:$U$160,8,FALSE)</f>
        <v/>
      </c>
      <c r="I80" s="33" t="str">
        <f>VLOOKUP($B80,scoreB!$C$7:$U$160,9,FALSE)</f>
        <v/>
      </c>
      <c r="J80" s="33" t="str">
        <f>VLOOKUP($B80,scoreB!$C$7:$U$160,10,FALSE)</f>
        <v/>
      </c>
      <c r="K80" s="33" t="str">
        <f>VLOOKUP($B80,scoreB!$C$7:$U$160,11,FALSE)</f>
        <v/>
      </c>
      <c r="L80" s="33" t="str">
        <f>VLOOKUP($B80,scoreB!$C$7:$U$160,12,FALSE)</f>
        <v/>
      </c>
      <c r="M80" s="33" t="str">
        <f>VLOOKUP($B80,scoreB!$C$7:$U$160,13,FALSE)</f>
        <v/>
      </c>
      <c r="N80" s="33" t="str">
        <f>VLOOKUP($B80,scoreB!$C$7:$U$160,14,FALSE)</f>
        <v/>
      </c>
      <c r="O80" s="33" t="str">
        <f>VLOOKUP($B80,scoreB!$C$7:$U$160,15,FALSE)</f>
        <v/>
      </c>
      <c r="P80" s="39">
        <f>VLOOKUP($B80,scoreB!$C$7:$T$160,16,FALSE)</f>
        <v>0</v>
      </c>
      <c r="Q80" s="12" t="str">
        <f>VLOOKUP($B80,scoreB!$C$7:$T$160,18,FALSE)</f>
        <v/>
      </c>
      <c r="R80" s="27" t="e">
        <f t="shared" si="1"/>
        <v>#NUM!</v>
      </c>
    </row>
    <row r="81" spans="2:18" ht="17" x14ac:dyDescent="0.4">
      <c r="B81" s="14">
        <v>75</v>
      </c>
      <c r="C81" s="15">
        <f>VLOOKUP($B81,scoreB!$C$7:$U$160,3,FALSE)</f>
        <v>68</v>
      </c>
      <c r="D81" s="9" t="str">
        <f>VLOOKUP($B81,scoreB!$C$7:$U$160,4,FALSE)</f>
        <v/>
      </c>
      <c r="E81" s="9" t="str">
        <f>VLOOKUP($B81,scoreB!$C$7:$U$160,5,FALSE)</f>
        <v/>
      </c>
      <c r="F81" s="33" t="str">
        <f>VLOOKUP($B81,scoreB!$C$7:$U$160,6,FALSE)</f>
        <v/>
      </c>
      <c r="G81" s="33" t="str">
        <f>VLOOKUP($B81,scoreB!$C$7:$U$160,7,FALSE)</f>
        <v/>
      </c>
      <c r="H81" s="33" t="str">
        <f>VLOOKUP($B81,scoreB!$C$7:$U$160,8,FALSE)</f>
        <v/>
      </c>
      <c r="I81" s="33" t="str">
        <f>VLOOKUP($B81,scoreB!$C$7:$U$160,9,FALSE)</f>
        <v/>
      </c>
      <c r="J81" s="33" t="str">
        <f>VLOOKUP($B81,scoreB!$C$7:$U$160,10,FALSE)</f>
        <v/>
      </c>
      <c r="K81" s="33" t="str">
        <f>VLOOKUP($B81,scoreB!$C$7:$U$160,11,FALSE)</f>
        <v/>
      </c>
      <c r="L81" s="33" t="str">
        <f>VLOOKUP($B81,scoreB!$C$7:$U$160,12,FALSE)</f>
        <v/>
      </c>
      <c r="M81" s="33" t="str">
        <f>VLOOKUP($B81,scoreB!$C$7:$U$160,13,FALSE)</f>
        <v/>
      </c>
      <c r="N81" s="33" t="str">
        <f>VLOOKUP($B81,scoreB!$C$7:$U$160,14,FALSE)</f>
        <v/>
      </c>
      <c r="O81" s="33" t="str">
        <f>VLOOKUP($B81,scoreB!$C$7:$U$160,15,FALSE)</f>
        <v/>
      </c>
      <c r="P81" s="39">
        <f>VLOOKUP($B81,scoreB!$C$7:$T$160,16,FALSE)</f>
        <v>0</v>
      </c>
      <c r="Q81" s="12" t="str">
        <f>VLOOKUP($B81,scoreB!$C$7:$T$160,18,FALSE)</f>
        <v/>
      </c>
      <c r="R81" s="27" t="e">
        <f t="shared" si="1"/>
        <v>#NUM!</v>
      </c>
    </row>
    <row r="82" spans="2:18" ht="17" x14ac:dyDescent="0.4">
      <c r="B82" s="14">
        <v>76</v>
      </c>
      <c r="C82" s="15">
        <f>VLOOKUP($B82,scoreB!$C$7:$U$160,3,FALSE)</f>
        <v>68</v>
      </c>
      <c r="D82" s="9" t="str">
        <f>VLOOKUP($B82,scoreB!$C$7:$U$160,4,FALSE)</f>
        <v/>
      </c>
      <c r="E82" s="9" t="str">
        <f>VLOOKUP($B82,scoreB!$C$7:$U$160,5,FALSE)</f>
        <v/>
      </c>
      <c r="F82" s="33" t="str">
        <f>VLOOKUP($B82,scoreB!$C$7:$U$160,6,FALSE)</f>
        <v/>
      </c>
      <c r="G82" s="33" t="str">
        <f>VLOOKUP($B82,scoreB!$C$7:$U$160,7,FALSE)</f>
        <v/>
      </c>
      <c r="H82" s="33" t="str">
        <f>VLOOKUP($B82,scoreB!$C$7:$U$160,8,FALSE)</f>
        <v/>
      </c>
      <c r="I82" s="33" t="str">
        <f>VLOOKUP($B82,scoreB!$C$7:$U$160,9,FALSE)</f>
        <v/>
      </c>
      <c r="J82" s="33" t="str">
        <f>VLOOKUP($B82,scoreB!$C$7:$U$160,10,FALSE)</f>
        <v/>
      </c>
      <c r="K82" s="33" t="str">
        <f>VLOOKUP($B82,scoreB!$C$7:$U$160,11,FALSE)</f>
        <v/>
      </c>
      <c r="L82" s="33" t="str">
        <f>VLOOKUP($B82,scoreB!$C$7:$U$160,12,FALSE)</f>
        <v/>
      </c>
      <c r="M82" s="33" t="str">
        <f>VLOOKUP($B82,scoreB!$C$7:$U$160,13,FALSE)</f>
        <v/>
      </c>
      <c r="N82" s="33" t="str">
        <f>VLOOKUP($B82,scoreB!$C$7:$U$160,14,FALSE)</f>
        <v/>
      </c>
      <c r="O82" s="33" t="str">
        <f>VLOOKUP($B82,scoreB!$C$7:$U$160,15,FALSE)</f>
        <v/>
      </c>
      <c r="P82" s="39">
        <f>VLOOKUP($B82,scoreB!$C$7:$T$160,16,FALSE)</f>
        <v>0</v>
      </c>
      <c r="Q82" s="12" t="str">
        <f>VLOOKUP($B82,scoreB!$C$7:$T$160,18,FALSE)</f>
        <v/>
      </c>
      <c r="R82" s="27" t="e">
        <f t="shared" si="1"/>
        <v>#NUM!</v>
      </c>
    </row>
    <row r="83" spans="2:18" ht="17" x14ac:dyDescent="0.4">
      <c r="B83" s="14">
        <v>77</v>
      </c>
      <c r="C83" s="15">
        <f>VLOOKUP($B83,scoreB!$C$7:$U$160,3,FALSE)</f>
        <v>68</v>
      </c>
      <c r="D83" s="9" t="str">
        <f>VLOOKUP($B83,scoreB!$C$7:$U$160,4,FALSE)</f>
        <v/>
      </c>
      <c r="E83" s="9" t="str">
        <f>VLOOKUP($B83,scoreB!$C$7:$U$160,5,FALSE)</f>
        <v/>
      </c>
      <c r="F83" s="33" t="str">
        <f>VLOOKUP($B83,scoreB!$C$7:$U$160,6,FALSE)</f>
        <v/>
      </c>
      <c r="G83" s="33" t="str">
        <f>VLOOKUP($B83,scoreB!$C$7:$U$160,7,FALSE)</f>
        <v/>
      </c>
      <c r="H83" s="33" t="str">
        <f>VLOOKUP($B83,scoreB!$C$7:$U$160,8,FALSE)</f>
        <v/>
      </c>
      <c r="I83" s="33" t="str">
        <f>VLOOKUP($B83,scoreB!$C$7:$U$160,9,FALSE)</f>
        <v/>
      </c>
      <c r="J83" s="33" t="str">
        <f>VLOOKUP($B83,scoreB!$C$7:$U$160,10,FALSE)</f>
        <v/>
      </c>
      <c r="K83" s="33" t="str">
        <f>VLOOKUP($B83,scoreB!$C$7:$U$160,11,FALSE)</f>
        <v/>
      </c>
      <c r="L83" s="33" t="str">
        <f>VLOOKUP($B83,scoreB!$C$7:$U$160,12,FALSE)</f>
        <v/>
      </c>
      <c r="M83" s="33" t="str">
        <f>VLOOKUP($B83,scoreB!$C$7:$U$160,13,FALSE)</f>
        <v/>
      </c>
      <c r="N83" s="33" t="str">
        <f>VLOOKUP($B83,scoreB!$C$7:$U$160,14,FALSE)</f>
        <v/>
      </c>
      <c r="O83" s="33" t="str">
        <f>VLOOKUP($B83,scoreB!$C$7:$U$160,15,FALSE)</f>
        <v/>
      </c>
      <c r="P83" s="39">
        <f>VLOOKUP($B83,scoreB!$C$7:$T$160,16,FALSE)</f>
        <v>0</v>
      </c>
      <c r="Q83" s="12" t="str">
        <f>VLOOKUP($B83,scoreB!$C$7:$T$160,18,FALSE)</f>
        <v/>
      </c>
      <c r="R83" s="27" t="e">
        <f t="shared" si="1"/>
        <v>#NUM!</v>
      </c>
    </row>
    <row r="84" spans="2:18" ht="17" x14ac:dyDescent="0.4">
      <c r="B84" s="14">
        <v>78</v>
      </c>
      <c r="C84" s="15">
        <f>VLOOKUP($B84,scoreB!$C$7:$U$160,3,FALSE)</f>
        <v>68</v>
      </c>
      <c r="D84" s="9" t="str">
        <f>VLOOKUP($B84,scoreB!$C$7:$U$160,4,FALSE)</f>
        <v/>
      </c>
      <c r="E84" s="9" t="str">
        <f>VLOOKUP($B84,scoreB!$C$7:$U$160,5,FALSE)</f>
        <v/>
      </c>
      <c r="F84" s="33" t="str">
        <f>VLOOKUP($B84,scoreB!$C$7:$U$160,6,FALSE)</f>
        <v/>
      </c>
      <c r="G84" s="33" t="str">
        <f>VLOOKUP($B84,scoreB!$C$7:$U$160,7,FALSE)</f>
        <v/>
      </c>
      <c r="H84" s="33" t="str">
        <f>VLOOKUP($B84,scoreB!$C$7:$U$160,8,FALSE)</f>
        <v/>
      </c>
      <c r="I84" s="33" t="str">
        <f>VLOOKUP($B84,scoreB!$C$7:$U$160,9,FALSE)</f>
        <v/>
      </c>
      <c r="J84" s="33" t="str">
        <f>VLOOKUP($B84,scoreB!$C$7:$U$160,10,FALSE)</f>
        <v/>
      </c>
      <c r="K84" s="33" t="str">
        <f>VLOOKUP($B84,scoreB!$C$7:$U$160,11,FALSE)</f>
        <v/>
      </c>
      <c r="L84" s="33" t="str">
        <f>VLOOKUP($B84,scoreB!$C$7:$U$160,12,FALSE)</f>
        <v/>
      </c>
      <c r="M84" s="33" t="str">
        <f>VLOOKUP($B84,scoreB!$C$7:$U$160,13,FALSE)</f>
        <v/>
      </c>
      <c r="N84" s="33" t="str">
        <f>VLOOKUP($B84,scoreB!$C$7:$U$160,14,FALSE)</f>
        <v/>
      </c>
      <c r="O84" s="33" t="str">
        <f>VLOOKUP($B84,scoreB!$C$7:$U$160,15,FALSE)</f>
        <v/>
      </c>
      <c r="P84" s="39">
        <f>VLOOKUP($B84,scoreB!$C$7:$T$160,16,FALSE)</f>
        <v>0</v>
      </c>
      <c r="Q84" s="12" t="str">
        <f>VLOOKUP($B84,scoreB!$C$7:$T$160,18,FALSE)</f>
        <v/>
      </c>
      <c r="R84" s="27" t="e">
        <f t="shared" si="1"/>
        <v>#NUM!</v>
      </c>
    </row>
    <row r="85" spans="2:18" ht="17" x14ac:dyDescent="0.4">
      <c r="B85" s="14">
        <v>79</v>
      </c>
      <c r="C85" s="15">
        <f>VLOOKUP($B85,scoreB!$C$7:$U$160,3,FALSE)</f>
        <v>68</v>
      </c>
      <c r="D85" s="9" t="str">
        <f>VLOOKUP($B85,scoreB!$C$7:$U$160,4,FALSE)</f>
        <v/>
      </c>
      <c r="E85" s="9" t="str">
        <f>VLOOKUP($B85,scoreB!$C$7:$U$160,5,FALSE)</f>
        <v/>
      </c>
      <c r="F85" s="33" t="str">
        <f>VLOOKUP($B85,scoreB!$C$7:$U$160,6,FALSE)</f>
        <v/>
      </c>
      <c r="G85" s="33" t="str">
        <f>VLOOKUP($B85,scoreB!$C$7:$U$160,7,FALSE)</f>
        <v/>
      </c>
      <c r="H85" s="33" t="str">
        <f>VLOOKUP($B85,scoreB!$C$7:$U$160,8,FALSE)</f>
        <v/>
      </c>
      <c r="I85" s="33" t="str">
        <f>VLOOKUP($B85,scoreB!$C$7:$U$160,9,FALSE)</f>
        <v/>
      </c>
      <c r="J85" s="33" t="str">
        <f>VLOOKUP($B85,scoreB!$C$7:$U$160,10,FALSE)</f>
        <v/>
      </c>
      <c r="K85" s="33" t="str">
        <f>VLOOKUP($B85,scoreB!$C$7:$U$160,11,FALSE)</f>
        <v/>
      </c>
      <c r="L85" s="33" t="str">
        <f>VLOOKUP($B85,scoreB!$C$7:$U$160,12,FALSE)</f>
        <v/>
      </c>
      <c r="M85" s="33" t="str">
        <f>VLOOKUP($B85,scoreB!$C$7:$U$160,13,FALSE)</f>
        <v/>
      </c>
      <c r="N85" s="33" t="str">
        <f>VLOOKUP($B85,scoreB!$C$7:$U$160,14,FALSE)</f>
        <v/>
      </c>
      <c r="O85" s="33" t="str">
        <f>VLOOKUP($B85,scoreB!$C$7:$U$160,15,FALSE)</f>
        <v/>
      </c>
      <c r="P85" s="39">
        <f>VLOOKUP($B85,scoreB!$C$7:$T$160,16,FALSE)</f>
        <v>0</v>
      </c>
      <c r="Q85" s="12" t="str">
        <f>VLOOKUP($B85,scoreB!$C$7:$T$160,18,FALSE)</f>
        <v/>
      </c>
      <c r="R85" s="27" t="e">
        <f t="shared" si="1"/>
        <v>#NUM!</v>
      </c>
    </row>
    <row r="86" spans="2:18" ht="17" x14ac:dyDescent="0.4">
      <c r="B86" s="14">
        <v>80</v>
      </c>
      <c r="C86" s="15">
        <f>VLOOKUP($B86,scoreB!$C$7:$U$160,3,FALSE)</f>
        <v>68</v>
      </c>
      <c r="D86" s="9" t="str">
        <f>VLOOKUP($B86,scoreB!$C$7:$U$160,4,FALSE)</f>
        <v/>
      </c>
      <c r="E86" s="9" t="str">
        <f>VLOOKUP($B86,scoreB!$C$7:$U$160,5,FALSE)</f>
        <v/>
      </c>
      <c r="F86" s="33" t="str">
        <f>VLOOKUP($B86,scoreB!$C$7:$U$160,6,FALSE)</f>
        <v/>
      </c>
      <c r="G86" s="33" t="str">
        <f>VLOOKUP($B86,scoreB!$C$7:$U$160,7,FALSE)</f>
        <v/>
      </c>
      <c r="H86" s="33" t="str">
        <f>VLOOKUP($B86,scoreB!$C$7:$U$160,8,FALSE)</f>
        <v/>
      </c>
      <c r="I86" s="33" t="str">
        <f>VLOOKUP($B86,scoreB!$C$7:$U$160,9,FALSE)</f>
        <v/>
      </c>
      <c r="J86" s="33" t="str">
        <f>VLOOKUP($B86,scoreB!$C$7:$U$160,10,FALSE)</f>
        <v/>
      </c>
      <c r="K86" s="33" t="str">
        <f>VLOOKUP($B86,scoreB!$C$7:$U$160,11,FALSE)</f>
        <v/>
      </c>
      <c r="L86" s="33" t="str">
        <f>VLOOKUP($B86,scoreB!$C$7:$U$160,12,FALSE)</f>
        <v/>
      </c>
      <c r="M86" s="33" t="str">
        <f>VLOOKUP($B86,scoreB!$C$7:$U$160,13,FALSE)</f>
        <v/>
      </c>
      <c r="N86" s="33" t="str">
        <f>VLOOKUP($B86,scoreB!$C$7:$U$160,14,FALSE)</f>
        <v/>
      </c>
      <c r="O86" s="33" t="str">
        <f>VLOOKUP($B86,scoreB!$C$7:$U$160,15,FALSE)</f>
        <v/>
      </c>
      <c r="P86" s="39">
        <f>VLOOKUP($B86,scoreB!$C$7:$T$160,16,FALSE)</f>
        <v>0</v>
      </c>
      <c r="Q86" s="12" t="str">
        <f>VLOOKUP($B86,scoreB!$C$7:$T$160,18,FALSE)</f>
        <v/>
      </c>
      <c r="R86" s="27" t="e">
        <f t="shared" si="1"/>
        <v>#NUM!</v>
      </c>
    </row>
    <row r="87" spans="2:18" ht="17" x14ac:dyDescent="0.4">
      <c r="B87" s="14">
        <v>81</v>
      </c>
      <c r="C87" s="15">
        <f>VLOOKUP($B87,scoreB!$C$7:$U$160,3,FALSE)</f>
        <v>68</v>
      </c>
      <c r="D87" s="9" t="str">
        <f>VLOOKUP($B87,scoreB!$C$7:$U$160,4,FALSE)</f>
        <v/>
      </c>
      <c r="E87" s="9" t="str">
        <f>VLOOKUP($B87,scoreB!$C$7:$U$160,5,FALSE)</f>
        <v/>
      </c>
      <c r="F87" s="33" t="str">
        <f>VLOOKUP($B87,scoreB!$C$7:$U$160,6,FALSE)</f>
        <v/>
      </c>
      <c r="G87" s="33" t="str">
        <f>VLOOKUP($B87,scoreB!$C$7:$U$160,7,FALSE)</f>
        <v/>
      </c>
      <c r="H87" s="33" t="str">
        <f>VLOOKUP($B87,scoreB!$C$7:$U$160,8,FALSE)</f>
        <v/>
      </c>
      <c r="I87" s="33" t="str">
        <f>VLOOKUP($B87,scoreB!$C$7:$U$160,9,FALSE)</f>
        <v/>
      </c>
      <c r="J87" s="33" t="str">
        <f>VLOOKUP($B87,scoreB!$C$7:$U$160,10,FALSE)</f>
        <v/>
      </c>
      <c r="K87" s="33" t="str">
        <f>VLOOKUP($B87,scoreB!$C$7:$U$160,11,FALSE)</f>
        <v/>
      </c>
      <c r="L87" s="33" t="str">
        <f>VLOOKUP($B87,scoreB!$C$7:$U$160,12,FALSE)</f>
        <v/>
      </c>
      <c r="M87" s="33" t="str">
        <f>VLOOKUP($B87,scoreB!$C$7:$U$160,13,FALSE)</f>
        <v/>
      </c>
      <c r="N87" s="33" t="str">
        <f>VLOOKUP($B87,scoreB!$C$7:$U$160,14,FALSE)</f>
        <v/>
      </c>
      <c r="O87" s="33" t="str">
        <f>VLOOKUP($B87,scoreB!$C$7:$U$160,15,FALSE)</f>
        <v/>
      </c>
      <c r="P87" s="39">
        <f>VLOOKUP($B87,scoreB!$C$7:$T$160,16,FALSE)</f>
        <v>0</v>
      </c>
      <c r="Q87" s="12" t="str">
        <f>VLOOKUP($B87,scoreB!$C$7:$T$160,18,FALSE)</f>
        <v/>
      </c>
      <c r="R87" s="27" t="e">
        <f t="shared" si="1"/>
        <v>#NUM!</v>
      </c>
    </row>
    <row r="88" spans="2:18" ht="17" x14ac:dyDescent="0.4">
      <c r="B88" s="14">
        <v>82</v>
      </c>
      <c r="C88" s="15">
        <f>VLOOKUP($B88,scoreB!$C$7:$U$160,3,FALSE)</f>
        <v>68</v>
      </c>
      <c r="D88" s="9" t="str">
        <f>VLOOKUP($B88,scoreB!$C$7:$U$160,4,FALSE)</f>
        <v/>
      </c>
      <c r="E88" s="9" t="str">
        <f>VLOOKUP($B88,scoreB!$C$7:$U$160,5,FALSE)</f>
        <v/>
      </c>
      <c r="F88" s="33" t="str">
        <f>VLOOKUP($B88,scoreB!$C$7:$U$160,6,FALSE)</f>
        <v/>
      </c>
      <c r="G88" s="33" t="str">
        <f>VLOOKUP($B88,scoreB!$C$7:$U$160,7,FALSE)</f>
        <v/>
      </c>
      <c r="H88" s="33" t="str">
        <f>VLOOKUP($B88,scoreB!$C$7:$U$160,8,FALSE)</f>
        <v/>
      </c>
      <c r="I88" s="33" t="str">
        <f>VLOOKUP($B88,scoreB!$C$7:$U$160,9,FALSE)</f>
        <v/>
      </c>
      <c r="J88" s="33" t="str">
        <f>VLOOKUP($B88,scoreB!$C$7:$U$160,10,FALSE)</f>
        <v/>
      </c>
      <c r="K88" s="33" t="str">
        <f>VLOOKUP($B88,scoreB!$C$7:$U$160,11,FALSE)</f>
        <v/>
      </c>
      <c r="L88" s="33" t="str">
        <f>VLOOKUP($B88,scoreB!$C$7:$U$160,12,FALSE)</f>
        <v/>
      </c>
      <c r="M88" s="33" t="str">
        <f>VLOOKUP($B88,scoreB!$C$7:$U$160,13,FALSE)</f>
        <v/>
      </c>
      <c r="N88" s="33" t="str">
        <f>VLOOKUP($B88,scoreB!$C$7:$U$160,14,FALSE)</f>
        <v/>
      </c>
      <c r="O88" s="33" t="str">
        <f>VLOOKUP($B88,scoreB!$C$7:$U$160,15,FALSE)</f>
        <v/>
      </c>
      <c r="P88" s="39">
        <f>VLOOKUP($B88,scoreB!$C$7:$T$160,16,FALSE)</f>
        <v>0</v>
      </c>
      <c r="Q88" s="12" t="str">
        <f>VLOOKUP($B88,scoreB!$C$7:$T$160,18,FALSE)</f>
        <v/>
      </c>
      <c r="R88" s="27" t="e">
        <f t="shared" si="1"/>
        <v>#NUM!</v>
      </c>
    </row>
    <row r="89" spans="2:18" ht="17" x14ac:dyDescent="0.4">
      <c r="B89" s="14">
        <v>83</v>
      </c>
      <c r="C89" s="15">
        <f>VLOOKUP($B89,scoreB!$C$7:$U$160,3,FALSE)</f>
        <v>68</v>
      </c>
      <c r="D89" s="9" t="str">
        <f>VLOOKUP($B89,scoreB!$C$7:$U$160,4,FALSE)</f>
        <v/>
      </c>
      <c r="E89" s="9" t="str">
        <f>VLOOKUP($B89,scoreB!$C$7:$U$160,5,FALSE)</f>
        <v/>
      </c>
      <c r="F89" s="33" t="str">
        <f>VLOOKUP($B89,scoreB!$C$7:$U$160,6,FALSE)</f>
        <v/>
      </c>
      <c r="G89" s="33" t="str">
        <f>VLOOKUP($B89,scoreB!$C$7:$U$160,7,FALSE)</f>
        <v/>
      </c>
      <c r="H89" s="33" t="str">
        <f>VLOOKUP($B89,scoreB!$C$7:$U$160,8,FALSE)</f>
        <v/>
      </c>
      <c r="I89" s="33" t="str">
        <f>VLOOKUP($B89,scoreB!$C$7:$U$160,9,FALSE)</f>
        <v/>
      </c>
      <c r="J89" s="33" t="str">
        <f>VLOOKUP($B89,scoreB!$C$7:$U$160,10,FALSE)</f>
        <v/>
      </c>
      <c r="K89" s="33" t="str">
        <f>VLOOKUP($B89,scoreB!$C$7:$U$160,11,FALSE)</f>
        <v/>
      </c>
      <c r="L89" s="33" t="str">
        <f>VLOOKUP($B89,scoreB!$C$7:$U$160,12,FALSE)</f>
        <v/>
      </c>
      <c r="M89" s="33" t="str">
        <f>VLOOKUP($B89,scoreB!$C$7:$U$160,13,FALSE)</f>
        <v/>
      </c>
      <c r="N89" s="33" t="str">
        <f>VLOOKUP($B89,scoreB!$C$7:$U$160,14,FALSE)</f>
        <v/>
      </c>
      <c r="O89" s="33" t="str">
        <f>VLOOKUP($B89,scoreB!$C$7:$U$160,15,FALSE)</f>
        <v/>
      </c>
      <c r="P89" s="39">
        <f>VLOOKUP($B89,scoreB!$C$7:$T$160,16,FALSE)</f>
        <v>0</v>
      </c>
      <c r="Q89" s="12" t="str">
        <f>VLOOKUP($B89,scoreB!$C$7:$T$160,18,FALSE)</f>
        <v/>
      </c>
      <c r="R89" s="27" t="e">
        <f t="shared" si="1"/>
        <v>#NUM!</v>
      </c>
    </row>
    <row r="90" spans="2:18" ht="17" x14ac:dyDescent="0.4">
      <c r="B90" s="14">
        <v>84</v>
      </c>
      <c r="C90" s="15">
        <f>VLOOKUP($B90,scoreB!$C$7:$U$160,3,FALSE)</f>
        <v>68</v>
      </c>
      <c r="D90" s="9" t="str">
        <f>VLOOKUP($B90,scoreB!$C$7:$U$160,4,FALSE)</f>
        <v/>
      </c>
      <c r="E90" s="9" t="str">
        <f>VLOOKUP($B90,scoreB!$C$7:$U$160,5,FALSE)</f>
        <v/>
      </c>
      <c r="F90" s="33" t="str">
        <f>VLOOKUP($B90,scoreB!$C$7:$U$160,6,FALSE)</f>
        <v/>
      </c>
      <c r="G90" s="33" t="str">
        <f>VLOOKUP($B90,scoreB!$C$7:$U$160,7,FALSE)</f>
        <v/>
      </c>
      <c r="H90" s="33" t="str">
        <f>VLOOKUP($B90,scoreB!$C$7:$U$160,8,FALSE)</f>
        <v/>
      </c>
      <c r="I90" s="33" t="str">
        <f>VLOOKUP($B90,scoreB!$C$7:$U$160,9,FALSE)</f>
        <v/>
      </c>
      <c r="J90" s="33" t="str">
        <f>VLOOKUP($B90,scoreB!$C$7:$U$160,10,FALSE)</f>
        <v/>
      </c>
      <c r="K90" s="33" t="str">
        <f>VLOOKUP($B90,scoreB!$C$7:$U$160,11,FALSE)</f>
        <v/>
      </c>
      <c r="L90" s="33" t="str">
        <f>VLOOKUP($B90,scoreB!$C$7:$U$160,12,FALSE)</f>
        <v/>
      </c>
      <c r="M90" s="33" t="str">
        <f>VLOOKUP($B90,scoreB!$C$7:$U$160,13,FALSE)</f>
        <v/>
      </c>
      <c r="N90" s="33" t="str">
        <f>VLOOKUP($B90,scoreB!$C$7:$U$160,14,FALSE)</f>
        <v/>
      </c>
      <c r="O90" s="33" t="str">
        <f>VLOOKUP($B90,scoreB!$C$7:$U$160,15,FALSE)</f>
        <v/>
      </c>
      <c r="P90" s="39">
        <f>VLOOKUP($B90,scoreB!$C$7:$T$160,16,FALSE)</f>
        <v>0</v>
      </c>
      <c r="Q90" s="12" t="str">
        <f>VLOOKUP($B90,scoreB!$C$7:$T$160,18,FALSE)</f>
        <v/>
      </c>
      <c r="R90" s="27" t="e">
        <f t="shared" si="1"/>
        <v>#NUM!</v>
      </c>
    </row>
  </sheetData>
  <sheetProtection algorithmName="SHA-512" hashValue="JD5arGlVOK3wO1F5j31cZhhdL8OxbB3tG611kpCuYYZNZ5mtpWnh/R4HjiyrUjL9YGfaoW+JpNDwE5BiN5NDtw==" saltValue="hCTjHwcVCIAQARMYtgV04A==" spinCount="100000" sheet="1" objects="1" scenarios="1"/>
  <mergeCells count="17">
    <mergeCell ref="P5:P6"/>
    <mergeCell ref="C2:Q2"/>
    <mergeCell ref="F4:O4"/>
    <mergeCell ref="Q5:Q6"/>
    <mergeCell ref="K5:K6"/>
    <mergeCell ref="L5:L6"/>
    <mergeCell ref="M5:M6"/>
    <mergeCell ref="N5:N6"/>
    <mergeCell ref="O5:O6"/>
    <mergeCell ref="C5:C6"/>
    <mergeCell ref="D5:D6"/>
    <mergeCell ref="E5:E6"/>
    <mergeCell ref="F5:F6"/>
    <mergeCell ref="G5:G6"/>
    <mergeCell ref="H5:H6"/>
    <mergeCell ref="I5:I6"/>
    <mergeCell ref="J5:J6"/>
  </mergeCells>
  <conditionalFormatting sqref="D7:E90">
    <cfRule type="cellIs" dxfId="40" priority="2864" operator="equal">
      <formula>0</formula>
    </cfRule>
    <cfRule type="containsBlanks" dxfId="39" priority="2865">
      <formula>LEN(TRIM(D7))=0</formula>
    </cfRule>
  </conditionalFormatting>
  <conditionalFormatting sqref="E7:E90">
    <cfRule type="dataBar" priority="3909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{16935314-D4DC-4578-A9EC-BC5B12E6E1AB}</x14:id>
        </ext>
      </extLst>
    </cfRule>
  </conditionalFormatting>
  <conditionalFormatting sqref="F7">
    <cfRule type="expression" dxfId="38" priority="2436">
      <formula>F7&gt;=$R7</formula>
    </cfRule>
  </conditionalFormatting>
  <conditionalFormatting sqref="F8">
    <cfRule type="expression" dxfId="37" priority="2433">
      <formula>F8&gt;=R8</formula>
    </cfRule>
  </conditionalFormatting>
  <conditionalFormatting sqref="F7:O90">
    <cfRule type="expression" dxfId="36" priority="1">
      <formula>AND(F7&lt;$R7,F7&gt;1)</formula>
    </cfRule>
    <cfRule type="cellIs" dxfId="35" priority="2" operator="lessThan">
      <formula>1</formula>
    </cfRule>
    <cfRule type="expression" dxfId="34" priority="3">
      <formula>F7&gt;=$R7</formula>
    </cfRule>
  </conditionalFormatting>
  <conditionalFormatting sqref="P7:P90">
    <cfRule type="cellIs" dxfId="33" priority="2827" operator="between">
      <formula>1</formula>
      <formula>0</formula>
    </cfRule>
  </conditionalFormatting>
  <conditionalFormatting sqref="P7:Q90">
    <cfRule type="cellIs" dxfId="32" priority="2863" operator="equal">
      <formula>0</formula>
    </cfRule>
  </conditionalFormatting>
  <conditionalFormatting sqref="Q7:Q90">
    <cfRule type="cellIs" dxfId="31" priority="2828" operator="equal">
      <formula>-1.5</formula>
    </cfRule>
  </conditionalFormatting>
  <printOptions gridLines="1"/>
  <pageMargins left="0" right="0" top="0" bottom="0" header="0.31496062992125984" footer="0.31496062992125984"/>
  <pageSetup paperSize="9" scale="94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935314-D4DC-4578-A9EC-BC5B12E6E1AB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E7:E90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FFFF99"/>
    <pageSetUpPr fitToPage="1"/>
  </sheetPr>
  <dimension ref="A2:U56"/>
  <sheetViews>
    <sheetView tabSelected="1" zoomScaleNormal="100" workbookViewId="0">
      <pane ySplit="6" topLeftCell="A7" activePane="bottomLeft" state="frozen"/>
      <selection pane="bottomLeft" activeCell="H7" sqref="H7"/>
    </sheetView>
  </sheetViews>
  <sheetFormatPr defaultRowHeight="14.5" x14ac:dyDescent="0.35"/>
  <cols>
    <col min="1" max="1" width="3.81640625" style="14" customWidth="1"/>
    <col min="2" max="2" width="3.81640625" style="10" hidden="1" customWidth="1"/>
    <col min="3" max="3" width="8.81640625" customWidth="1"/>
    <col min="4" max="4" width="36.81640625" style="5" bestFit="1" customWidth="1"/>
    <col min="5" max="5" width="9" customWidth="1"/>
    <col min="6" max="15" width="7.1796875" customWidth="1"/>
    <col min="16" max="16" width="7.1796875" style="37" customWidth="1"/>
    <col min="17" max="17" width="7.1796875" customWidth="1"/>
    <col min="18" max="18" width="8.81640625" style="32"/>
    <col min="19" max="21" width="8.7265625" style="44"/>
  </cols>
  <sheetData>
    <row r="2" spans="2:18" ht="30.5" x14ac:dyDescent="0.85">
      <c r="C2" s="55" t="str">
        <f>scoreA!F2</f>
        <v>Swing to Play Golf 54 &amp; Schumacher Challenge 2024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2:18" ht="6.75" customHeight="1" x14ac:dyDescent="0.35"/>
    <row r="4" spans="2:18" ht="21.75" customHeight="1" x14ac:dyDescent="0.35">
      <c r="D4" s="17" t="s">
        <v>21</v>
      </c>
      <c r="E4" s="13">
        <f>SUM(E7:E90)</f>
        <v>96</v>
      </c>
      <c r="F4" s="58" t="s">
        <v>16</v>
      </c>
      <c r="G4" s="58"/>
      <c r="H4" s="58"/>
      <c r="I4" s="58"/>
      <c r="J4" s="58"/>
      <c r="K4" s="58"/>
      <c r="L4" s="58"/>
      <c r="M4" s="58"/>
      <c r="N4" s="58"/>
      <c r="O4" s="58"/>
      <c r="P4" s="38" t="s">
        <v>13</v>
      </c>
    </row>
    <row r="5" spans="2:18" ht="15.75" customHeight="1" x14ac:dyDescent="0.35">
      <c r="C5" s="74" t="s">
        <v>10</v>
      </c>
      <c r="D5" s="76" t="s">
        <v>0</v>
      </c>
      <c r="E5" s="78" t="s">
        <v>6</v>
      </c>
      <c r="F5" s="72">
        <v>1</v>
      </c>
      <c r="G5" s="72">
        <v>2</v>
      </c>
      <c r="H5" s="72">
        <v>3</v>
      </c>
      <c r="I5" s="72">
        <v>4</v>
      </c>
      <c r="J5" s="72">
        <v>5</v>
      </c>
      <c r="K5" s="72">
        <v>6</v>
      </c>
      <c r="L5" s="72">
        <v>7</v>
      </c>
      <c r="M5" s="72">
        <v>8</v>
      </c>
      <c r="N5" s="72">
        <v>9</v>
      </c>
      <c r="O5" s="72">
        <v>10</v>
      </c>
      <c r="P5" s="68" t="s">
        <v>46</v>
      </c>
      <c r="Q5" s="67" t="s">
        <v>32</v>
      </c>
    </row>
    <row r="6" spans="2:18" ht="15.75" customHeight="1" x14ac:dyDescent="0.35">
      <c r="C6" s="75"/>
      <c r="D6" s="77"/>
      <c r="E6" s="79"/>
      <c r="F6" s="73"/>
      <c r="G6" s="73"/>
      <c r="H6" s="73"/>
      <c r="I6" s="73"/>
      <c r="J6" s="73"/>
      <c r="K6" s="73"/>
      <c r="L6" s="73"/>
      <c r="M6" s="73"/>
      <c r="N6" s="73"/>
      <c r="O6" s="73"/>
      <c r="P6" s="68"/>
      <c r="Q6" s="67"/>
    </row>
    <row r="7" spans="2:18" ht="17" x14ac:dyDescent="0.4">
      <c r="B7" s="14">
        <v>1</v>
      </c>
      <c r="C7" s="15">
        <f>VLOOKUP($B7,scoreC!$C$7:$U$160,3,FALSE)</f>
        <v>1</v>
      </c>
      <c r="D7" s="9" t="str">
        <f>VLOOKUP($B7,scoreC!$C$7:$U$160,4,FALSE)</f>
        <v>TAVCAR EMIL</v>
      </c>
      <c r="E7" s="9">
        <f>VLOOKUP($B7,scoreC!$C$7:$U$160,5,FALSE)</f>
        <v>9</v>
      </c>
      <c r="F7" s="33">
        <f>VLOOKUP($B7,scoreC!$C$7:$U$160,6,FALSE)</f>
        <v>0</v>
      </c>
      <c r="G7" s="33">
        <f>VLOOKUP($B7,scoreC!$C$7:$U$160,7,FALSE)</f>
        <v>60</v>
      </c>
      <c r="H7" s="33">
        <f>VLOOKUP($B7,scoreC!$C$7:$U$160,8,FALSE)</f>
        <v>41</v>
      </c>
      <c r="I7" s="33">
        <f>VLOOKUP($B7,scoreC!$C$7:$U$160,9,FALSE)</f>
        <v>35</v>
      </c>
      <c r="J7" s="33">
        <f>VLOOKUP($B7,scoreC!$C$7:$U$160,10,FALSE)</f>
        <v>41.000399999999999</v>
      </c>
      <c r="K7" s="33">
        <f>VLOOKUP($B7,scoreC!$C$7:$U$160,11,FALSE)</f>
        <v>48</v>
      </c>
      <c r="L7" s="33">
        <f>VLOOKUP($B7,scoreC!$C$7:$U$160,12,FALSE)</f>
        <v>54</v>
      </c>
      <c r="M7" s="33">
        <f>VLOOKUP($B7,scoreC!$C$7:$U$160,13,FALSE)</f>
        <v>42</v>
      </c>
      <c r="N7" s="33">
        <f>VLOOKUP($B7,scoreC!$C$7:$U$160,14,FALSE)</f>
        <v>46</v>
      </c>
      <c r="O7" s="33">
        <f>VLOOKUP($B7,scoreC!$C$7:$U$160,15,FALSE)</f>
        <v>86</v>
      </c>
      <c r="P7" s="39">
        <f>VLOOKUP($B7,scoreC!$C$7:$T$160,16,FALSE)</f>
        <v>294</v>
      </c>
      <c r="Q7" s="12">
        <f>VLOOKUP($B7,scoreC!$C$7:$T$160,18,FALSE)</f>
        <v>33.6</v>
      </c>
      <c r="R7" s="27">
        <f>IF(E7&lt;6,LARGE(F7:O7,E7),LARGE(F7:O7,5))</f>
        <v>46</v>
      </c>
    </row>
    <row r="8" spans="2:18" ht="17" x14ac:dyDescent="0.4">
      <c r="B8" s="14">
        <v>2</v>
      </c>
      <c r="C8" s="15">
        <f>VLOOKUP($B8,scoreC!$C$7:$U$160,3,FALSE)</f>
        <v>2</v>
      </c>
      <c r="D8" s="9" t="str">
        <f>VLOOKUP($B8,scoreC!$C$7:$U$160,4,FALSE)</f>
        <v>TEPINA DAMJAN</v>
      </c>
      <c r="E8" s="9">
        <f>VLOOKUP($B8,scoreC!$C$7:$U$160,5,FALSE)</f>
        <v>8</v>
      </c>
      <c r="F8" s="33">
        <f>VLOOKUP($B8,scoreC!$C$7:$U$160,6,FALSE)</f>
        <v>32</v>
      </c>
      <c r="G8" s="33">
        <f>VLOOKUP($B8,scoreC!$C$7:$U$160,7,FALSE)</f>
        <v>44</v>
      </c>
      <c r="H8" s="33">
        <f>VLOOKUP($B8,scoreC!$C$7:$U$160,8,FALSE)</f>
        <v>51</v>
      </c>
      <c r="I8" s="33">
        <f>VLOOKUP($B8,scoreC!$C$7:$U$160,9,FALSE)</f>
        <v>33</v>
      </c>
      <c r="J8" s="33">
        <f>VLOOKUP($B8,scoreC!$C$7:$U$160,10,FALSE)</f>
        <v>25</v>
      </c>
      <c r="K8" s="33">
        <f>VLOOKUP($B8,scoreC!$C$7:$U$160,11,FALSE)</f>
        <v>44.000500000000002</v>
      </c>
      <c r="L8" s="33">
        <f>VLOOKUP($B8,scoreC!$C$7:$U$160,12,FALSE)</f>
        <v>55</v>
      </c>
      <c r="M8" s="33">
        <f>VLOOKUP($B8,scoreC!$C$7:$U$160,13,FALSE)</f>
        <v>0</v>
      </c>
      <c r="N8" s="33">
        <f>VLOOKUP($B8,scoreC!$C$7:$U$160,14,FALSE)</f>
        <v>8.0000000000000004E-4</v>
      </c>
      <c r="O8" s="33">
        <f>VLOOKUP($B8,scoreC!$C$7:$U$160,15,FALSE)</f>
        <v>74</v>
      </c>
      <c r="P8" s="39">
        <f>VLOOKUP($B8,scoreC!$C$7:$T$160,16,FALSE)</f>
        <v>268.00049999999999</v>
      </c>
      <c r="Q8" s="12">
        <f>VLOOKUP($B8,scoreC!$C$7:$T$160,18,FALSE)</f>
        <v>27.4</v>
      </c>
      <c r="R8" s="27">
        <f t="shared" ref="R8:R56" si="0">IF(E8&lt;6,LARGE(F8:O8,E8),LARGE(F8:O8,5))</f>
        <v>44</v>
      </c>
    </row>
    <row r="9" spans="2:18" ht="17" x14ac:dyDescent="0.4">
      <c r="B9" s="14">
        <v>3</v>
      </c>
      <c r="C9" s="15">
        <f>VLOOKUP($B9,scoreC!$C$7:$U$160,3,FALSE)</f>
        <v>3</v>
      </c>
      <c r="D9" s="9" t="str">
        <f>VLOOKUP($B9,scoreC!$C$7:$U$160,4,FALSE)</f>
        <v>TERGLAV BREDA</v>
      </c>
      <c r="E9" s="9">
        <f>VLOOKUP($B9,scoreC!$C$7:$U$160,5,FALSE)</f>
        <v>8</v>
      </c>
      <c r="F9" s="33">
        <f>VLOOKUP($B9,scoreC!$C$7:$U$160,6,FALSE)</f>
        <v>0</v>
      </c>
      <c r="G9" s="33">
        <f>VLOOKUP($B9,scoreC!$C$7:$U$160,7,FALSE)</f>
        <v>53</v>
      </c>
      <c r="H9" s="33">
        <f>VLOOKUP($B9,scoreC!$C$7:$U$160,8,FALSE)</f>
        <v>34</v>
      </c>
      <c r="I9" s="33">
        <f>VLOOKUP($B9,scoreC!$C$7:$U$160,9,FALSE)</f>
        <v>2.9999999999999997E-4</v>
      </c>
      <c r="J9" s="33">
        <f>VLOOKUP($B9,scoreC!$C$7:$U$160,10,FALSE)</f>
        <v>33</v>
      </c>
      <c r="K9" s="33">
        <f>VLOOKUP($B9,scoreC!$C$7:$U$160,11,FALSE)</f>
        <v>48</v>
      </c>
      <c r="L9" s="33">
        <f>VLOOKUP($B9,scoreC!$C$7:$U$160,12,FALSE)</f>
        <v>41</v>
      </c>
      <c r="M9" s="33">
        <f>VLOOKUP($B9,scoreC!$C$7:$U$160,13,FALSE)</f>
        <v>43</v>
      </c>
      <c r="N9" s="33">
        <f>VLOOKUP($B9,scoreC!$C$7:$U$160,14,FALSE)</f>
        <v>48.000799999999998</v>
      </c>
      <c r="O9" s="33">
        <f>VLOOKUP($B9,scoreC!$C$7:$U$160,15,FALSE)</f>
        <v>74</v>
      </c>
      <c r="P9" s="39">
        <f>VLOOKUP($B9,scoreC!$C$7:$T$160,16,FALSE)</f>
        <v>266.00080000000003</v>
      </c>
      <c r="Q9" s="12">
        <f>VLOOKUP($B9,scoreC!$C$7:$T$160,18,FALSE)</f>
        <v>39.9</v>
      </c>
      <c r="R9" s="27">
        <f t="shared" si="0"/>
        <v>43</v>
      </c>
    </row>
    <row r="10" spans="2:18" ht="17" x14ac:dyDescent="0.4">
      <c r="B10" s="14">
        <v>4</v>
      </c>
      <c r="C10" s="15">
        <f>VLOOKUP($B10,scoreC!$C$7:$U$160,3,FALSE)</f>
        <v>4</v>
      </c>
      <c r="D10" s="9" t="str">
        <f>VLOOKUP($B10,scoreC!$C$7:$U$160,4,FALSE)</f>
        <v>PACIOLLA GIANFRANCO</v>
      </c>
      <c r="E10" s="9">
        <f>VLOOKUP($B10,scoreC!$C$7:$U$160,5,FALSE)</f>
        <v>10</v>
      </c>
      <c r="F10" s="33">
        <f>VLOOKUP($B10,scoreC!$C$7:$U$160,6,FALSE)</f>
        <v>17</v>
      </c>
      <c r="G10" s="33">
        <f>VLOOKUP($B10,scoreC!$C$7:$U$160,7,FALSE)</f>
        <v>47</v>
      </c>
      <c r="H10" s="33">
        <f>VLOOKUP($B10,scoreC!$C$7:$U$160,8,FALSE)</f>
        <v>28</v>
      </c>
      <c r="I10" s="33">
        <f>VLOOKUP($B10,scoreC!$C$7:$U$160,9,FALSE)</f>
        <v>36</v>
      </c>
      <c r="J10" s="33">
        <f>VLOOKUP($B10,scoreC!$C$7:$U$160,10,FALSE)</f>
        <v>26</v>
      </c>
      <c r="K10" s="33">
        <f>VLOOKUP($B10,scoreC!$C$7:$U$160,11,FALSE)</f>
        <v>24</v>
      </c>
      <c r="L10" s="33">
        <f>VLOOKUP($B10,scoreC!$C$7:$U$160,12,FALSE)</f>
        <v>40</v>
      </c>
      <c r="M10" s="33">
        <f>VLOOKUP($B10,scoreC!$C$7:$U$160,13,FALSE)</f>
        <v>30</v>
      </c>
      <c r="N10" s="33">
        <f>VLOOKUP($B10,scoreC!$C$7:$U$160,14,FALSE)</f>
        <v>31</v>
      </c>
      <c r="O10" s="33">
        <f>VLOOKUP($B10,scoreC!$C$7:$U$160,15,FALSE)</f>
        <v>88</v>
      </c>
      <c r="P10" s="39">
        <f>VLOOKUP($B10,scoreC!$C$7:$T$160,16,FALSE)</f>
        <v>242</v>
      </c>
      <c r="Q10" s="12">
        <f>VLOOKUP($B10,scoreC!$C$7:$T$160,18,FALSE)</f>
        <v>42.4</v>
      </c>
      <c r="R10" s="27">
        <f t="shared" si="0"/>
        <v>31</v>
      </c>
    </row>
    <row r="11" spans="2:18" ht="17" x14ac:dyDescent="0.4">
      <c r="B11" s="14">
        <v>5</v>
      </c>
      <c r="C11" s="15">
        <f>VLOOKUP($B11,scoreC!$C$7:$U$160,3,FALSE)</f>
        <v>5</v>
      </c>
      <c r="D11" s="9" t="str">
        <f>VLOOKUP($B11,scoreC!$C$7:$U$160,4,FALSE)</f>
        <v>SODNIK JAKA</v>
      </c>
      <c r="E11" s="9">
        <f>VLOOKUP($B11,scoreC!$C$7:$U$160,5,FALSE)</f>
        <v>3</v>
      </c>
      <c r="F11" s="33">
        <f>VLOOKUP($B11,scoreC!$C$7:$U$160,6,FALSE)</f>
        <v>0</v>
      </c>
      <c r="G11" s="33">
        <f>VLOOKUP($B11,scoreC!$C$7:$U$160,7,FALSE)</f>
        <v>1E-4</v>
      </c>
      <c r="H11" s="33">
        <f>VLOOKUP($B11,scoreC!$C$7:$U$160,8,FALSE)</f>
        <v>2.0000000000000001E-4</v>
      </c>
      <c r="I11" s="33">
        <f>VLOOKUP($B11,scoreC!$C$7:$U$160,9,FALSE)</f>
        <v>2.9999999999999997E-4</v>
      </c>
      <c r="J11" s="33">
        <f>VLOOKUP($B11,scoreC!$C$7:$U$160,10,FALSE)</f>
        <v>4.0000000000000002E-4</v>
      </c>
      <c r="K11" s="33">
        <f>VLOOKUP($B11,scoreC!$C$7:$U$160,11,FALSE)</f>
        <v>63</v>
      </c>
      <c r="L11" s="33">
        <f>VLOOKUP($B11,scoreC!$C$7:$U$160,12,FALSE)</f>
        <v>5.9999999999999995E-4</v>
      </c>
      <c r="M11" s="33">
        <f>VLOOKUP($B11,scoreC!$C$7:$U$160,13,FALSE)</f>
        <v>58</v>
      </c>
      <c r="N11" s="33">
        <f>VLOOKUP($B11,scoreC!$C$7:$U$160,14,FALSE)</f>
        <v>8.0000000000000004E-4</v>
      </c>
      <c r="O11" s="33">
        <f>VLOOKUP($B11,scoreC!$C$7:$U$160,15,FALSE)</f>
        <v>108</v>
      </c>
      <c r="P11" s="39">
        <f>VLOOKUP($B11,scoreC!$C$7:$T$160,16,FALSE)</f>
        <v>229.00139999999999</v>
      </c>
      <c r="Q11" s="12">
        <f>VLOOKUP($B11,scoreC!$C$7:$T$160,18,FALSE)</f>
        <v>27.9</v>
      </c>
      <c r="R11" s="27">
        <f t="shared" si="0"/>
        <v>58</v>
      </c>
    </row>
    <row r="12" spans="2:18" ht="17" x14ac:dyDescent="0.4">
      <c r="B12" s="14">
        <v>6</v>
      </c>
      <c r="C12" s="15">
        <f>VLOOKUP($B12,scoreC!$C$7:$U$160,3,FALSE)</f>
        <v>6</v>
      </c>
      <c r="D12" s="9" t="str">
        <f>VLOOKUP($B12,scoreC!$C$7:$U$160,4,FALSE)</f>
        <v>RUEMER ELISABETH</v>
      </c>
      <c r="E12" s="9">
        <f>VLOOKUP($B12,scoreC!$C$7:$U$160,5,FALSE)</f>
        <v>7</v>
      </c>
      <c r="F12" s="33">
        <f>VLOOKUP($B12,scoreC!$C$7:$U$160,6,FALSE)</f>
        <v>0</v>
      </c>
      <c r="G12" s="33">
        <f>VLOOKUP($B12,scoreC!$C$7:$U$160,7,FALSE)</f>
        <v>23</v>
      </c>
      <c r="H12" s="33">
        <f>VLOOKUP($B12,scoreC!$C$7:$U$160,8,FALSE)</f>
        <v>2.0000000000000001E-4</v>
      </c>
      <c r="I12" s="33">
        <f>VLOOKUP($B12,scoreC!$C$7:$U$160,9,FALSE)</f>
        <v>2.9999999999999997E-4</v>
      </c>
      <c r="J12" s="33">
        <f>VLOOKUP($B12,scoreC!$C$7:$U$160,10,FALSE)</f>
        <v>22</v>
      </c>
      <c r="K12" s="33">
        <f>VLOOKUP($B12,scoreC!$C$7:$U$160,11,FALSE)</f>
        <v>43</v>
      </c>
      <c r="L12" s="33">
        <f>VLOOKUP($B12,scoreC!$C$7:$U$160,12,FALSE)</f>
        <v>30</v>
      </c>
      <c r="M12" s="33">
        <f>VLOOKUP($B12,scoreC!$C$7:$U$160,13,FALSE)</f>
        <v>42</v>
      </c>
      <c r="N12" s="33">
        <f>VLOOKUP($B12,scoreC!$C$7:$U$160,14,FALSE)</f>
        <v>29</v>
      </c>
      <c r="O12" s="33">
        <f>VLOOKUP($B12,scoreC!$C$7:$U$160,15,FALSE)</f>
        <v>78</v>
      </c>
      <c r="P12" s="39">
        <f>VLOOKUP($B12,scoreC!$C$7:$T$160,16,FALSE)</f>
        <v>222</v>
      </c>
      <c r="Q12" s="12">
        <f>VLOOKUP($B12,scoreC!$C$7:$T$160,18,FALSE)</f>
        <v>32.5</v>
      </c>
      <c r="R12" s="27">
        <f t="shared" si="0"/>
        <v>29</v>
      </c>
    </row>
    <row r="13" spans="2:18" ht="17" x14ac:dyDescent="0.4">
      <c r="B13" s="14">
        <v>7</v>
      </c>
      <c r="C13" s="15">
        <f>VLOOKUP($B13,scoreC!$C$7:$U$160,3,FALSE)</f>
        <v>7</v>
      </c>
      <c r="D13" s="9" t="str">
        <f>VLOOKUP($B13,scoreC!$C$7:$U$160,4,FALSE)</f>
        <v>DEMENEGO MARIO</v>
      </c>
      <c r="E13" s="9">
        <f>VLOOKUP($B13,scoreC!$C$7:$U$160,5,FALSE)</f>
        <v>7</v>
      </c>
      <c r="F13" s="33">
        <f>VLOOKUP($B13,scoreC!$C$7:$U$160,6,FALSE)</f>
        <v>0</v>
      </c>
      <c r="G13" s="33">
        <f>VLOOKUP($B13,scoreC!$C$7:$U$160,7,FALSE)</f>
        <v>30</v>
      </c>
      <c r="H13" s="33">
        <f>VLOOKUP($B13,scoreC!$C$7:$U$160,8,FALSE)</f>
        <v>43</v>
      </c>
      <c r="I13" s="33">
        <f>VLOOKUP($B13,scoreC!$C$7:$U$160,9,FALSE)</f>
        <v>42</v>
      </c>
      <c r="J13" s="33">
        <f>VLOOKUP($B13,scoreC!$C$7:$U$160,10,FALSE)</f>
        <v>39</v>
      </c>
      <c r="K13" s="33">
        <f>VLOOKUP($B13,scoreC!$C$7:$U$160,11,FALSE)</f>
        <v>38</v>
      </c>
      <c r="L13" s="33">
        <f>VLOOKUP($B13,scoreC!$C$7:$U$160,12,FALSE)</f>
        <v>46</v>
      </c>
      <c r="M13" s="33">
        <f>VLOOKUP($B13,scoreC!$C$7:$U$160,13,FALSE)</f>
        <v>40</v>
      </c>
      <c r="N13" s="33">
        <f>VLOOKUP($B13,scoreC!$C$7:$U$160,14,FALSE)</f>
        <v>8.0000000000000004E-4</v>
      </c>
      <c r="O13" s="33">
        <f>VLOOKUP($B13,scoreC!$C$7:$U$160,15,FALSE)</f>
        <v>0</v>
      </c>
      <c r="P13" s="39">
        <f>VLOOKUP($B13,scoreC!$C$7:$T$160,16,FALSE)</f>
        <v>210</v>
      </c>
      <c r="Q13" s="12">
        <f>VLOOKUP($B13,scoreC!$C$7:$T$160,18,FALSE)</f>
        <v>25.3</v>
      </c>
      <c r="R13" s="27">
        <f t="shared" si="0"/>
        <v>39</v>
      </c>
    </row>
    <row r="14" spans="2:18" ht="17" x14ac:dyDescent="0.4">
      <c r="B14" s="14">
        <v>8</v>
      </c>
      <c r="C14" s="15">
        <f>VLOOKUP($B14,scoreC!$C$7:$U$160,3,FALSE)</f>
        <v>8</v>
      </c>
      <c r="D14" s="9" t="str">
        <f>VLOOKUP($B14,scoreC!$C$7:$U$160,4,FALSE)</f>
        <v>RICCI DARIO</v>
      </c>
      <c r="E14" s="9">
        <f>VLOOKUP($B14,scoreC!$C$7:$U$160,5,FALSE)</f>
        <v>3</v>
      </c>
      <c r="F14" s="33">
        <f>VLOOKUP($B14,scoreC!$C$7:$U$160,6,FALSE)</f>
        <v>0</v>
      </c>
      <c r="G14" s="33">
        <f>VLOOKUP($B14,scoreC!$C$7:$U$160,7,FALSE)</f>
        <v>1E-4</v>
      </c>
      <c r="H14" s="33">
        <f>VLOOKUP($B14,scoreC!$C$7:$U$160,8,FALSE)</f>
        <v>2.0000000000000001E-4</v>
      </c>
      <c r="I14" s="33">
        <f>VLOOKUP($B14,scoreC!$C$7:$U$160,9,FALSE)</f>
        <v>2.9999999999999997E-4</v>
      </c>
      <c r="J14" s="33">
        <f>VLOOKUP($B14,scoreC!$C$7:$U$160,10,FALSE)</f>
        <v>4.0000000000000002E-4</v>
      </c>
      <c r="K14" s="33">
        <f>VLOOKUP($B14,scoreC!$C$7:$U$160,11,FALSE)</f>
        <v>5.0000000000000001E-4</v>
      </c>
      <c r="L14" s="33">
        <f>VLOOKUP($B14,scoreC!$C$7:$U$160,12,FALSE)</f>
        <v>5.9999999999999995E-4</v>
      </c>
      <c r="M14" s="33">
        <f>VLOOKUP($B14,scoreC!$C$7:$U$160,13,FALSE)</f>
        <v>53</v>
      </c>
      <c r="N14" s="33">
        <f>VLOOKUP($B14,scoreC!$C$7:$U$160,14,FALSE)</f>
        <v>65</v>
      </c>
      <c r="O14" s="33">
        <f>VLOOKUP($B14,scoreC!$C$7:$U$160,15,FALSE)</f>
        <v>66</v>
      </c>
      <c r="P14" s="39">
        <f>VLOOKUP($B14,scoreC!$C$7:$T$160,16,FALSE)</f>
        <v>184.00109999999998</v>
      </c>
      <c r="Q14" s="12">
        <f>VLOOKUP($B14,scoreC!$C$7:$T$160,18,FALSE)</f>
        <v>54</v>
      </c>
      <c r="R14" s="27">
        <f t="shared" si="0"/>
        <v>53</v>
      </c>
    </row>
    <row r="15" spans="2:18" ht="17" x14ac:dyDescent="0.4">
      <c r="B15" s="14">
        <v>9</v>
      </c>
      <c r="C15" s="15">
        <f>VLOOKUP($B15,scoreC!$C$7:$U$160,3,FALSE)</f>
        <v>9</v>
      </c>
      <c r="D15" s="9" t="str">
        <f>VLOOKUP($B15,scoreC!$C$7:$U$160,4,FALSE)</f>
        <v>BON MARTA</v>
      </c>
      <c r="E15" s="9">
        <f>VLOOKUP($B15,scoreC!$C$7:$U$160,5,FALSE)</f>
        <v>3</v>
      </c>
      <c r="F15" s="33">
        <f>VLOOKUP($B15,scoreC!$C$7:$U$160,6,FALSE)</f>
        <v>52</v>
      </c>
      <c r="G15" s="33">
        <f>VLOOKUP($B15,scoreC!$C$7:$U$160,7,FALSE)</f>
        <v>0</v>
      </c>
      <c r="H15" s="33">
        <f>VLOOKUP($B15,scoreC!$C$7:$U$160,8,FALSE)</f>
        <v>2.0000000000000001E-4</v>
      </c>
      <c r="I15" s="33">
        <f>VLOOKUP($B15,scoreC!$C$7:$U$160,9,FALSE)</f>
        <v>2.9999999999999997E-4</v>
      </c>
      <c r="J15" s="33">
        <f>VLOOKUP($B15,scoreC!$C$7:$U$160,10,FALSE)</f>
        <v>4.0000000000000002E-4</v>
      </c>
      <c r="K15" s="33">
        <f>VLOOKUP($B15,scoreC!$C$7:$U$160,11,FALSE)</f>
        <v>52.000500000000002</v>
      </c>
      <c r="L15" s="33">
        <f>VLOOKUP($B15,scoreC!$C$7:$U$160,12,FALSE)</f>
        <v>5.9999999999999995E-4</v>
      </c>
      <c r="M15" s="33">
        <f>VLOOKUP($B15,scoreC!$C$7:$U$160,13,FALSE)</f>
        <v>6.9999999999999999E-4</v>
      </c>
      <c r="N15" s="33">
        <f>VLOOKUP($B15,scoreC!$C$7:$U$160,14,FALSE)</f>
        <v>8.0000000000000004E-4</v>
      </c>
      <c r="O15" s="33">
        <f>VLOOKUP($B15,scoreC!$C$7:$U$160,15,FALSE)</f>
        <v>74</v>
      </c>
      <c r="P15" s="39">
        <f>VLOOKUP($B15,scoreC!$C$7:$T$160,16,FALSE)</f>
        <v>178.00199999999998</v>
      </c>
      <c r="Q15" s="12">
        <f>VLOOKUP($B15,scoreC!$C$7:$T$160,18,FALSE)</f>
        <v>28.3</v>
      </c>
      <c r="R15" s="27">
        <f t="shared" si="0"/>
        <v>52</v>
      </c>
    </row>
    <row r="16" spans="2:18" ht="17" x14ac:dyDescent="0.4">
      <c r="B16" s="14">
        <v>10</v>
      </c>
      <c r="C16" s="15">
        <f>VLOOKUP($B16,scoreC!$C$7:$U$160,3,FALSE)</f>
        <v>10</v>
      </c>
      <c r="D16" s="9" t="str">
        <f>VLOOKUP($B16,scoreC!$C$7:$U$160,4,FALSE)</f>
        <v>ZALAZNIK NIKA</v>
      </c>
      <c r="E16" s="9">
        <f>VLOOKUP($B16,scoreC!$C$7:$U$160,5,FALSE)</f>
        <v>3</v>
      </c>
      <c r="F16" s="33">
        <f>VLOOKUP($B16,scoreC!$C$7:$U$160,6,FALSE)</f>
        <v>0</v>
      </c>
      <c r="G16" s="33">
        <f>VLOOKUP($B16,scoreC!$C$7:$U$160,7,FALSE)</f>
        <v>1E-4</v>
      </c>
      <c r="H16" s="33">
        <f>VLOOKUP($B16,scoreC!$C$7:$U$160,8,FALSE)</f>
        <v>39</v>
      </c>
      <c r="I16" s="33">
        <f>VLOOKUP($B16,scoreC!$C$7:$U$160,9,FALSE)</f>
        <v>2.9999999999999997E-4</v>
      </c>
      <c r="J16" s="33">
        <f>VLOOKUP($B16,scoreC!$C$7:$U$160,10,FALSE)</f>
        <v>50</v>
      </c>
      <c r="K16" s="33">
        <f>VLOOKUP($B16,scoreC!$C$7:$U$160,11,FALSE)</f>
        <v>5.0000000000000001E-4</v>
      </c>
      <c r="L16" s="33">
        <f>VLOOKUP($B16,scoreC!$C$7:$U$160,12,FALSE)</f>
        <v>5.9999999999999995E-4</v>
      </c>
      <c r="M16" s="33">
        <f>VLOOKUP($B16,scoreC!$C$7:$U$160,13,FALSE)</f>
        <v>6.9999999999999999E-4</v>
      </c>
      <c r="N16" s="33">
        <f>VLOOKUP($B16,scoreC!$C$7:$U$160,14,FALSE)</f>
        <v>8.0000000000000004E-4</v>
      </c>
      <c r="O16" s="33">
        <f>VLOOKUP($B16,scoreC!$C$7:$U$160,15,FALSE)</f>
        <v>86</v>
      </c>
      <c r="P16" s="39">
        <f>VLOOKUP($B16,scoreC!$C$7:$T$160,16,FALSE)</f>
        <v>175.00149999999999</v>
      </c>
      <c r="Q16" s="12">
        <f>VLOOKUP($B16,scoreC!$C$7:$T$160,18,FALSE)</f>
        <v>41.9</v>
      </c>
      <c r="R16" s="27">
        <f t="shared" si="0"/>
        <v>39</v>
      </c>
    </row>
    <row r="17" spans="2:18" ht="17" x14ac:dyDescent="0.4">
      <c r="B17" s="14">
        <v>11</v>
      </c>
      <c r="C17" s="15">
        <f>VLOOKUP($B17,scoreC!$C$7:$U$160,3,FALSE)</f>
        <v>11</v>
      </c>
      <c r="D17" s="9" t="str">
        <f>VLOOKUP($B17,scoreC!$C$7:$U$160,4,FALSE)</f>
        <v>ZALOKAR LUCIJA</v>
      </c>
      <c r="E17" s="9">
        <f>VLOOKUP($B17,scoreC!$C$7:$U$160,5,FALSE)</f>
        <v>4</v>
      </c>
      <c r="F17" s="33">
        <f>VLOOKUP($B17,scoreC!$C$7:$U$160,6,FALSE)</f>
        <v>0</v>
      </c>
      <c r="G17" s="33">
        <f>VLOOKUP($B17,scoreC!$C$7:$U$160,7,FALSE)</f>
        <v>42</v>
      </c>
      <c r="H17" s="33">
        <f>VLOOKUP($B17,scoreC!$C$7:$U$160,8,FALSE)</f>
        <v>2.0000000000000001E-4</v>
      </c>
      <c r="I17" s="33">
        <f>VLOOKUP($B17,scoreC!$C$7:$U$160,9,FALSE)</f>
        <v>2.9999999999999997E-4</v>
      </c>
      <c r="J17" s="33">
        <f>VLOOKUP($B17,scoreC!$C$7:$U$160,10,FALSE)</f>
        <v>33</v>
      </c>
      <c r="K17" s="33">
        <f>VLOOKUP($B17,scoreC!$C$7:$U$160,11,FALSE)</f>
        <v>41</v>
      </c>
      <c r="L17" s="33">
        <f>VLOOKUP($B17,scoreC!$C$7:$U$160,12,FALSE)</f>
        <v>49</v>
      </c>
      <c r="M17" s="33">
        <f>VLOOKUP($B17,scoreC!$C$7:$U$160,13,FALSE)</f>
        <v>6.9999999999999999E-4</v>
      </c>
      <c r="N17" s="33">
        <f>VLOOKUP($B17,scoreC!$C$7:$U$160,14,FALSE)</f>
        <v>8.0000000000000004E-4</v>
      </c>
      <c r="O17" s="33">
        <f>VLOOKUP($B17,scoreC!$C$7:$U$160,15,FALSE)</f>
        <v>0</v>
      </c>
      <c r="P17" s="39">
        <f>VLOOKUP($B17,scoreC!$C$7:$T$160,16,FALSE)</f>
        <v>165.0008</v>
      </c>
      <c r="Q17" s="12">
        <f>VLOOKUP($B17,scoreC!$C$7:$T$160,18,FALSE)</f>
        <v>33.5</v>
      </c>
      <c r="R17" s="27">
        <f t="shared" si="0"/>
        <v>33</v>
      </c>
    </row>
    <row r="18" spans="2:18" ht="17" x14ac:dyDescent="0.4">
      <c r="B18" s="14">
        <v>12</v>
      </c>
      <c r="C18" s="15">
        <f>VLOOKUP($B18,scoreC!$C$7:$U$160,3,FALSE)</f>
        <v>12</v>
      </c>
      <c r="D18" s="9" t="str">
        <f>VLOOKUP($B18,scoreC!$C$7:$U$160,4,FALSE)</f>
        <v>PELOS MAURIZIO</v>
      </c>
      <c r="E18" s="9">
        <f>VLOOKUP($B18,scoreC!$C$7:$U$160,5,FALSE)</f>
        <v>3</v>
      </c>
      <c r="F18" s="33">
        <f>VLOOKUP($B18,scoreC!$C$7:$U$160,6,FALSE)</f>
        <v>32</v>
      </c>
      <c r="G18" s="33">
        <f>VLOOKUP($B18,scoreC!$C$7:$U$160,7,FALSE)</f>
        <v>0</v>
      </c>
      <c r="H18" s="33">
        <f>VLOOKUP($B18,scoreC!$C$7:$U$160,8,FALSE)</f>
        <v>2.0000000000000001E-4</v>
      </c>
      <c r="I18" s="33">
        <f>VLOOKUP($B18,scoreC!$C$7:$U$160,9,FALSE)</f>
        <v>2.9999999999999997E-4</v>
      </c>
      <c r="J18" s="33">
        <f>VLOOKUP($B18,scoreC!$C$7:$U$160,10,FALSE)</f>
        <v>4.0000000000000002E-4</v>
      </c>
      <c r="K18" s="33">
        <f>VLOOKUP($B18,scoreC!$C$7:$U$160,11,FALSE)</f>
        <v>5.0000000000000001E-4</v>
      </c>
      <c r="L18" s="33">
        <f>VLOOKUP($B18,scoreC!$C$7:$U$160,12,FALSE)</f>
        <v>5.9999999999999995E-4</v>
      </c>
      <c r="M18" s="33">
        <f>VLOOKUP($B18,scoreC!$C$7:$U$160,13,FALSE)</f>
        <v>44</v>
      </c>
      <c r="N18" s="33">
        <f>VLOOKUP($B18,scoreC!$C$7:$U$160,14,FALSE)</f>
        <v>8.0000000000000004E-4</v>
      </c>
      <c r="O18" s="33">
        <f>VLOOKUP($B18,scoreC!$C$7:$U$160,15,FALSE)</f>
        <v>46</v>
      </c>
      <c r="P18" s="39">
        <f>VLOOKUP($B18,scoreC!$C$7:$T$160,16,FALSE)</f>
        <v>122.0014</v>
      </c>
      <c r="Q18" s="12">
        <f>VLOOKUP($B18,scoreC!$C$7:$T$160,18,FALSE)</f>
        <v>54</v>
      </c>
      <c r="R18" s="27">
        <f t="shared" si="0"/>
        <v>32</v>
      </c>
    </row>
    <row r="19" spans="2:18" ht="17" x14ac:dyDescent="0.4">
      <c r="B19" s="14">
        <v>13</v>
      </c>
      <c r="C19" s="15">
        <f>VLOOKUP($B19,scoreC!$C$7:$U$160,3,FALSE)</f>
        <v>13</v>
      </c>
      <c r="D19" s="9" t="str">
        <f>VLOOKUP($B19,scoreC!$C$7:$U$160,4,FALSE)</f>
        <v>STEINER MORITZ</v>
      </c>
      <c r="E19" s="9">
        <f>VLOOKUP($B19,scoreC!$C$7:$U$160,5,FALSE)</f>
        <v>2</v>
      </c>
      <c r="F19" s="33">
        <f>VLOOKUP($B19,scoreC!$C$7:$U$160,6,FALSE)</f>
        <v>65</v>
      </c>
      <c r="G19" s="33">
        <f>VLOOKUP($B19,scoreC!$C$7:$U$160,7,FALSE)</f>
        <v>54</v>
      </c>
      <c r="H19" s="33">
        <f>VLOOKUP($B19,scoreC!$C$7:$U$160,8,FALSE)</f>
        <v>0</v>
      </c>
      <c r="I19" s="33">
        <f>VLOOKUP($B19,scoreC!$C$7:$U$160,9,FALSE)</f>
        <v>2.9999999999999997E-4</v>
      </c>
      <c r="J19" s="33">
        <f>VLOOKUP($B19,scoreC!$C$7:$U$160,10,FALSE)</f>
        <v>4.0000000000000002E-4</v>
      </c>
      <c r="K19" s="33">
        <f>VLOOKUP($B19,scoreC!$C$7:$U$160,11,FALSE)</f>
        <v>5.0000000000000001E-4</v>
      </c>
      <c r="L19" s="33">
        <f>VLOOKUP($B19,scoreC!$C$7:$U$160,12,FALSE)</f>
        <v>5.9999999999999995E-4</v>
      </c>
      <c r="M19" s="33">
        <f>VLOOKUP($B19,scoreC!$C$7:$U$160,13,FALSE)</f>
        <v>6.9999999999999999E-4</v>
      </c>
      <c r="N19" s="33">
        <f>VLOOKUP($B19,scoreC!$C$7:$U$160,14,FALSE)</f>
        <v>8.0000000000000004E-4</v>
      </c>
      <c r="O19" s="33">
        <f>VLOOKUP($B19,scoreC!$C$7:$U$160,15,FALSE)</f>
        <v>0</v>
      </c>
      <c r="P19" s="39">
        <f>VLOOKUP($B19,scoreC!$C$7:$T$160,16,FALSE)</f>
        <v>119.0021</v>
      </c>
      <c r="Q19" s="12">
        <f>VLOOKUP($B19,scoreC!$C$7:$T$160,18,FALSE)</f>
        <v>29.7</v>
      </c>
      <c r="R19" s="27">
        <f t="shared" si="0"/>
        <v>54</v>
      </c>
    </row>
    <row r="20" spans="2:18" ht="17" x14ac:dyDescent="0.4">
      <c r="B20" s="14">
        <v>14</v>
      </c>
      <c r="C20" s="15">
        <f>VLOOKUP($B20,scoreC!$C$7:$U$160,3,FALSE)</f>
        <v>14</v>
      </c>
      <c r="D20" s="9" t="str">
        <f>VLOOKUP($B20,scoreC!$C$7:$U$160,4,FALSE)</f>
        <v>SEDOVNIK MILENA</v>
      </c>
      <c r="E20" s="9">
        <f>VLOOKUP($B20,scoreC!$C$7:$U$160,5,FALSE)</f>
        <v>2</v>
      </c>
      <c r="F20" s="33">
        <f>VLOOKUP($B20,scoreC!$C$7:$U$160,6,FALSE)</f>
        <v>0</v>
      </c>
      <c r="G20" s="33">
        <f>VLOOKUP($B20,scoreC!$C$7:$U$160,7,FALSE)</f>
        <v>1E-4</v>
      </c>
      <c r="H20" s="33">
        <f>VLOOKUP($B20,scoreC!$C$7:$U$160,8,FALSE)</f>
        <v>2.0000000000000001E-4</v>
      </c>
      <c r="I20" s="33">
        <f>VLOOKUP($B20,scoreC!$C$7:$U$160,9,FALSE)</f>
        <v>2.9999999999999997E-4</v>
      </c>
      <c r="J20" s="33">
        <f>VLOOKUP($B20,scoreC!$C$7:$U$160,10,FALSE)</f>
        <v>4.0000000000000002E-4</v>
      </c>
      <c r="K20" s="33">
        <f>VLOOKUP($B20,scoreC!$C$7:$U$160,11,FALSE)</f>
        <v>49</v>
      </c>
      <c r="L20" s="33">
        <f>VLOOKUP($B20,scoreC!$C$7:$U$160,12,FALSE)</f>
        <v>5.9999999999999995E-4</v>
      </c>
      <c r="M20" s="33">
        <f>VLOOKUP($B20,scoreC!$C$7:$U$160,13,FALSE)</f>
        <v>6.9999999999999999E-4</v>
      </c>
      <c r="N20" s="33">
        <f>VLOOKUP($B20,scoreC!$C$7:$U$160,14,FALSE)</f>
        <v>8.0000000000000004E-4</v>
      </c>
      <c r="O20" s="33">
        <f>VLOOKUP($B20,scoreC!$C$7:$U$160,15,FALSE)</f>
        <v>68</v>
      </c>
      <c r="P20" s="39">
        <f>VLOOKUP($B20,scoreC!$C$7:$T$160,16,FALSE)</f>
        <v>117.0021</v>
      </c>
      <c r="Q20" s="12">
        <f>VLOOKUP($B20,scoreC!$C$7:$T$160,18,FALSE)</f>
        <v>28.7</v>
      </c>
      <c r="R20" s="27">
        <f t="shared" si="0"/>
        <v>49</v>
      </c>
    </row>
    <row r="21" spans="2:18" ht="17" x14ac:dyDescent="0.4">
      <c r="B21" s="14">
        <v>15</v>
      </c>
      <c r="C21" s="15">
        <f>VLOOKUP($B21,scoreC!$C$7:$U$160,3,FALSE)</f>
        <v>15</v>
      </c>
      <c r="D21" s="9" t="str">
        <f>VLOOKUP($B21,scoreC!$C$7:$U$160,4,FALSE)</f>
        <v>BELLI MAURO</v>
      </c>
      <c r="E21" s="9">
        <f>VLOOKUP($B21,scoreC!$C$7:$U$160,5,FALSE)</f>
        <v>3</v>
      </c>
      <c r="F21" s="33">
        <f>VLOOKUP($B21,scoreC!$C$7:$U$160,6,FALSE)</f>
        <v>0</v>
      </c>
      <c r="G21" s="33">
        <f>VLOOKUP($B21,scoreC!$C$7:$U$160,7,FALSE)</f>
        <v>38</v>
      </c>
      <c r="H21" s="33">
        <f>VLOOKUP($B21,scoreC!$C$7:$U$160,8,FALSE)</f>
        <v>2.0000000000000001E-4</v>
      </c>
      <c r="I21" s="33">
        <f>VLOOKUP($B21,scoreC!$C$7:$U$160,9,FALSE)</f>
        <v>2.9999999999999997E-4</v>
      </c>
      <c r="J21" s="33">
        <f>VLOOKUP($B21,scoreC!$C$7:$U$160,10,FALSE)</f>
        <v>4.0000000000000002E-4</v>
      </c>
      <c r="K21" s="33">
        <f>VLOOKUP($B21,scoreC!$C$7:$U$160,11,FALSE)</f>
        <v>5.0000000000000001E-4</v>
      </c>
      <c r="L21" s="33">
        <f>VLOOKUP($B21,scoreC!$C$7:$U$160,12,FALSE)</f>
        <v>40</v>
      </c>
      <c r="M21" s="33">
        <f>VLOOKUP($B21,scoreC!$C$7:$U$160,13,FALSE)</f>
        <v>38.000700000000002</v>
      </c>
      <c r="N21" s="33">
        <f>VLOOKUP($B21,scoreC!$C$7:$U$160,14,FALSE)</f>
        <v>8.0000000000000004E-4</v>
      </c>
      <c r="O21" s="33">
        <f>VLOOKUP($B21,scoreC!$C$7:$U$160,15,FALSE)</f>
        <v>0</v>
      </c>
      <c r="P21" s="39">
        <f>VLOOKUP($B21,scoreC!$C$7:$T$160,16,FALSE)</f>
        <v>116.002</v>
      </c>
      <c r="Q21" s="12">
        <f>VLOOKUP($B21,scoreC!$C$7:$T$160,18,FALSE)</f>
        <v>28.1</v>
      </c>
      <c r="R21" s="27">
        <f t="shared" si="0"/>
        <v>38</v>
      </c>
    </row>
    <row r="22" spans="2:18" ht="17" x14ac:dyDescent="0.4">
      <c r="B22" s="14">
        <v>16</v>
      </c>
      <c r="C22" s="15">
        <f>VLOOKUP($B22,scoreC!$C$7:$U$160,3,FALSE)</f>
        <v>16</v>
      </c>
      <c r="D22" s="9" t="str">
        <f>VLOOKUP($B22,scoreC!$C$7:$U$160,4,FALSE)</f>
        <v>KOKALJ ALJOSA</v>
      </c>
      <c r="E22" s="9">
        <f>VLOOKUP($B22,scoreC!$C$7:$U$160,5,FALSE)</f>
        <v>2</v>
      </c>
      <c r="F22" s="33">
        <f>VLOOKUP($B22,scoreC!$C$7:$U$160,6,FALSE)</f>
        <v>0</v>
      </c>
      <c r="G22" s="33">
        <f>VLOOKUP($B22,scoreC!$C$7:$U$160,7,FALSE)</f>
        <v>1E-4</v>
      </c>
      <c r="H22" s="33">
        <f>VLOOKUP($B22,scoreC!$C$7:$U$160,8,FALSE)</f>
        <v>2.0000000000000001E-4</v>
      </c>
      <c r="I22" s="33">
        <f>VLOOKUP($B22,scoreC!$C$7:$U$160,9,FALSE)</f>
        <v>2.9999999999999997E-4</v>
      </c>
      <c r="J22" s="33">
        <f>VLOOKUP($B22,scoreC!$C$7:$U$160,10,FALSE)</f>
        <v>4.0000000000000002E-4</v>
      </c>
      <c r="K22" s="33">
        <f>VLOOKUP($B22,scoreC!$C$7:$U$160,11,FALSE)</f>
        <v>47</v>
      </c>
      <c r="L22" s="33">
        <f>VLOOKUP($B22,scoreC!$C$7:$U$160,12,FALSE)</f>
        <v>44</v>
      </c>
      <c r="M22" s="33">
        <f>VLOOKUP($B22,scoreC!$C$7:$U$160,13,FALSE)</f>
        <v>6.9999999999999999E-4</v>
      </c>
      <c r="N22" s="33">
        <f>VLOOKUP($B22,scoreC!$C$7:$U$160,14,FALSE)</f>
        <v>8.0000000000000004E-4</v>
      </c>
      <c r="O22" s="33">
        <f>VLOOKUP($B22,scoreC!$C$7:$U$160,15,FALSE)</f>
        <v>0</v>
      </c>
      <c r="P22" s="39">
        <f>VLOOKUP($B22,scoreC!$C$7:$T$160,16,FALSE)</f>
        <v>91.001899999999992</v>
      </c>
      <c r="Q22" s="12">
        <f>VLOOKUP($B22,scoreC!$C$7:$T$160,18,FALSE)</f>
        <v>53.9</v>
      </c>
      <c r="R22" s="27">
        <f t="shared" si="0"/>
        <v>44</v>
      </c>
    </row>
    <row r="23" spans="2:18" ht="17" x14ac:dyDescent="0.4">
      <c r="B23" s="14">
        <v>17</v>
      </c>
      <c r="C23" s="15">
        <f>VLOOKUP($B23,scoreC!$C$7:$U$160,3,FALSE)</f>
        <v>17</v>
      </c>
      <c r="D23" s="9" t="str">
        <f>VLOOKUP($B23,scoreC!$C$7:$U$160,4,FALSE)</f>
        <v>BREZIGAR BARBARA</v>
      </c>
      <c r="E23" s="9">
        <f>VLOOKUP($B23,scoreC!$C$7:$U$160,5,FALSE)</f>
        <v>2</v>
      </c>
      <c r="F23" s="33">
        <f>VLOOKUP($B23,scoreC!$C$7:$U$160,6,FALSE)</f>
        <v>0</v>
      </c>
      <c r="G23" s="33">
        <f>VLOOKUP($B23,scoreC!$C$7:$U$160,7,FALSE)</f>
        <v>1E-4</v>
      </c>
      <c r="H23" s="33">
        <f>VLOOKUP($B23,scoreC!$C$7:$U$160,8,FALSE)</f>
        <v>42</v>
      </c>
      <c r="I23" s="33">
        <f>VLOOKUP($B23,scoreC!$C$7:$U$160,9,FALSE)</f>
        <v>2.9999999999999997E-4</v>
      </c>
      <c r="J23" s="33">
        <f>VLOOKUP($B23,scoreC!$C$7:$U$160,10,FALSE)</f>
        <v>4.0000000000000002E-4</v>
      </c>
      <c r="K23" s="33">
        <f>VLOOKUP($B23,scoreC!$C$7:$U$160,11,FALSE)</f>
        <v>5.0000000000000001E-4</v>
      </c>
      <c r="L23" s="33">
        <f>VLOOKUP($B23,scoreC!$C$7:$U$160,12,FALSE)</f>
        <v>48</v>
      </c>
      <c r="M23" s="33">
        <f>VLOOKUP($B23,scoreC!$C$7:$U$160,13,FALSE)</f>
        <v>6.9999999999999999E-4</v>
      </c>
      <c r="N23" s="33">
        <f>VLOOKUP($B23,scoreC!$C$7:$U$160,14,FALSE)</f>
        <v>8.0000000000000004E-4</v>
      </c>
      <c r="O23" s="33">
        <f>VLOOKUP($B23,scoreC!$C$7:$U$160,15,FALSE)</f>
        <v>0</v>
      </c>
      <c r="P23" s="39">
        <f>VLOOKUP($B23,scoreC!$C$7:$T$160,16,FALSE)</f>
        <v>90.001999999999995</v>
      </c>
      <c r="Q23" s="12">
        <f>VLOOKUP($B23,scoreC!$C$7:$T$160,18,FALSE)</f>
        <v>25.2</v>
      </c>
      <c r="R23" s="27">
        <f t="shared" si="0"/>
        <v>42</v>
      </c>
    </row>
    <row r="24" spans="2:18" ht="17" x14ac:dyDescent="0.4">
      <c r="B24" s="14">
        <v>18</v>
      </c>
      <c r="C24" s="15">
        <f>VLOOKUP($B24,scoreC!$C$7:$U$160,3,FALSE)</f>
        <v>18</v>
      </c>
      <c r="D24" s="9" t="str">
        <f>VLOOKUP($B24,scoreC!$C$7:$U$160,4,FALSE)</f>
        <v>REZAR MITJA</v>
      </c>
      <c r="E24" s="9">
        <f>VLOOKUP($B24,scoreC!$C$7:$U$160,5,FALSE)</f>
        <v>2</v>
      </c>
      <c r="F24" s="33">
        <f>VLOOKUP($B24,scoreC!$C$7:$U$160,6,FALSE)</f>
        <v>42</v>
      </c>
      <c r="G24" s="33">
        <f>VLOOKUP($B24,scoreC!$C$7:$U$160,7,FALSE)</f>
        <v>41</v>
      </c>
      <c r="H24" s="33">
        <f>VLOOKUP($B24,scoreC!$C$7:$U$160,8,FALSE)</f>
        <v>0</v>
      </c>
      <c r="I24" s="33">
        <f>VLOOKUP($B24,scoreC!$C$7:$U$160,9,FALSE)</f>
        <v>2.9999999999999997E-4</v>
      </c>
      <c r="J24" s="33">
        <f>VLOOKUP($B24,scoreC!$C$7:$U$160,10,FALSE)</f>
        <v>4.0000000000000002E-4</v>
      </c>
      <c r="K24" s="33">
        <f>VLOOKUP($B24,scoreC!$C$7:$U$160,11,FALSE)</f>
        <v>5.0000000000000001E-4</v>
      </c>
      <c r="L24" s="33">
        <f>VLOOKUP($B24,scoreC!$C$7:$U$160,12,FALSE)</f>
        <v>5.9999999999999995E-4</v>
      </c>
      <c r="M24" s="33">
        <f>VLOOKUP($B24,scoreC!$C$7:$U$160,13,FALSE)</f>
        <v>6.9999999999999999E-4</v>
      </c>
      <c r="N24" s="33">
        <f>VLOOKUP($B24,scoreC!$C$7:$U$160,14,FALSE)</f>
        <v>8.0000000000000004E-4</v>
      </c>
      <c r="O24" s="33">
        <f>VLOOKUP($B24,scoreC!$C$7:$U$160,15,FALSE)</f>
        <v>0</v>
      </c>
      <c r="P24" s="39">
        <f>VLOOKUP($B24,scoreC!$C$7:$T$160,16,FALSE)</f>
        <v>83.002099999999999</v>
      </c>
      <c r="Q24" s="12">
        <f>VLOOKUP($B24,scoreC!$C$7:$T$160,18,FALSE)</f>
        <v>36.299999999999997</v>
      </c>
      <c r="R24" s="27">
        <f t="shared" si="0"/>
        <v>41</v>
      </c>
    </row>
    <row r="25" spans="2:18" ht="17" x14ac:dyDescent="0.4">
      <c r="B25" s="14">
        <v>19</v>
      </c>
      <c r="C25" s="15">
        <f>VLOOKUP($B25,scoreC!$C$7:$U$160,3,FALSE)</f>
        <v>19</v>
      </c>
      <c r="D25" s="9" t="str">
        <f>VLOOKUP($B25,scoreC!$C$7:$U$160,4,FALSE)</f>
        <v>STEINER PAUL</v>
      </c>
      <c r="E25" s="9">
        <f>VLOOKUP($B25,scoreC!$C$7:$U$160,5,FALSE)</f>
        <v>1</v>
      </c>
      <c r="F25" s="33">
        <f>VLOOKUP($B25,scoreC!$C$7:$U$160,6,FALSE)</f>
        <v>73</v>
      </c>
      <c r="G25" s="33">
        <f>VLOOKUP($B25,scoreC!$C$7:$U$160,7,FALSE)</f>
        <v>0</v>
      </c>
      <c r="H25" s="33">
        <f>VLOOKUP($B25,scoreC!$C$7:$U$160,8,FALSE)</f>
        <v>2.0000000000000001E-4</v>
      </c>
      <c r="I25" s="33">
        <f>VLOOKUP($B25,scoreC!$C$7:$U$160,9,FALSE)</f>
        <v>2.9999999999999997E-4</v>
      </c>
      <c r="J25" s="33">
        <f>VLOOKUP($B25,scoreC!$C$7:$U$160,10,FALSE)</f>
        <v>4.0000000000000002E-4</v>
      </c>
      <c r="K25" s="33">
        <f>VLOOKUP($B25,scoreC!$C$7:$U$160,11,FALSE)</f>
        <v>5.0000000000000001E-4</v>
      </c>
      <c r="L25" s="33">
        <f>VLOOKUP($B25,scoreC!$C$7:$U$160,12,FALSE)</f>
        <v>5.9999999999999995E-4</v>
      </c>
      <c r="M25" s="33">
        <f>VLOOKUP($B25,scoreC!$C$7:$U$160,13,FALSE)</f>
        <v>6.9999999999999999E-4</v>
      </c>
      <c r="N25" s="33">
        <f>VLOOKUP($B25,scoreC!$C$7:$U$160,14,FALSE)</f>
        <v>8.0000000000000004E-4</v>
      </c>
      <c r="O25" s="33">
        <f>VLOOKUP($B25,scoreC!$C$7:$U$160,15,FALSE)</f>
        <v>0</v>
      </c>
      <c r="P25" s="39">
        <f>VLOOKUP($B25,scoreC!$C$7:$T$160,16,FALSE)</f>
        <v>73.002600000000001</v>
      </c>
      <c r="Q25" s="12">
        <f>VLOOKUP($B25,scoreC!$C$7:$T$160,18,FALSE)</f>
        <v>54</v>
      </c>
      <c r="R25" s="27">
        <f t="shared" si="0"/>
        <v>73</v>
      </c>
    </row>
    <row r="26" spans="2:18" ht="17" x14ac:dyDescent="0.4">
      <c r="B26" s="14">
        <v>20</v>
      </c>
      <c r="C26" s="15">
        <f>VLOOKUP($B26,scoreC!$C$7:$U$160,3,FALSE)</f>
        <v>20</v>
      </c>
      <c r="D26" s="9" t="str">
        <f>VLOOKUP($B26,scoreC!$C$7:$U$160,4,FALSE)</f>
        <v>SLADONJA VLADO</v>
      </c>
      <c r="E26" s="9">
        <f>VLOOKUP($B26,scoreC!$C$7:$U$160,5,FALSE)</f>
        <v>2</v>
      </c>
      <c r="F26" s="33">
        <f>VLOOKUP($B26,scoreC!$C$7:$U$160,6,FALSE)</f>
        <v>0</v>
      </c>
      <c r="G26" s="33">
        <f>VLOOKUP($B26,scoreC!$C$7:$U$160,7,FALSE)</f>
        <v>1E-4</v>
      </c>
      <c r="H26" s="33">
        <f>VLOOKUP($B26,scoreC!$C$7:$U$160,8,FALSE)</f>
        <v>2.0000000000000001E-4</v>
      </c>
      <c r="I26" s="33">
        <f>VLOOKUP($B26,scoreC!$C$7:$U$160,9,FALSE)</f>
        <v>2.9999999999999997E-4</v>
      </c>
      <c r="J26" s="33">
        <f>VLOOKUP($B26,scoreC!$C$7:$U$160,10,FALSE)</f>
        <v>4.0000000000000002E-4</v>
      </c>
      <c r="K26" s="33">
        <f>VLOOKUP($B26,scoreC!$C$7:$U$160,11,FALSE)</f>
        <v>5.0000000000000001E-4</v>
      </c>
      <c r="L26" s="33">
        <f>VLOOKUP($B26,scoreC!$C$7:$U$160,12,FALSE)</f>
        <v>38</v>
      </c>
      <c r="M26" s="33">
        <f>VLOOKUP($B26,scoreC!$C$7:$U$160,13,FALSE)</f>
        <v>34</v>
      </c>
      <c r="N26" s="33">
        <f>VLOOKUP($B26,scoreC!$C$7:$U$160,14,FALSE)</f>
        <v>8.0000000000000004E-4</v>
      </c>
      <c r="O26" s="33">
        <f>VLOOKUP($B26,scoreC!$C$7:$U$160,15,FALSE)</f>
        <v>0</v>
      </c>
      <c r="P26" s="39">
        <f>VLOOKUP($B26,scoreC!$C$7:$T$160,16,FALSE)</f>
        <v>72.0017</v>
      </c>
      <c r="Q26" s="12">
        <f>VLOOKUP($B26,scoreC!$C$7:$T$160,18,FALSE)</f>
        <v>36.799999999999997</v>
      </c>
      <c r="R26" s="27">
        <f t="shared" si="0"/>
        <v>34</v>
      </c>
    </row>
    <row r="27" spans="2:18" ht="17" x14ac:dyDescent="0.4">
      <c r="B27" s="14">
        <v>21</v>
      </c>
      <c r="C27" s="15">
        <f>VLOOKUP($B27,scoreC!$C$7:$U$160,3,FALSE)</f>
        <v>21</v>
      </c>
      <c r="D27" s="9" t="str">
        <f>VLOOKUP($B27,scoreC!$C$7:$U$160,4,FALSE)</f>
        <v>MEZNAR POLONA</v>
      </c>
      <c r="E27" s="9">
        <f>VLOOKUP($B27,scoreC!$C$7:$U$160,5,FALSE)</f>
        <v>1</v>
      </c>
      <c r="F27" s="33">
        <f>VLOOKUP($B27,scoreC!$C$7:$U$160,6,FALSE)</f>
        <v>0</v>
      </c>
      <c r="G27" s="33">
        <f>VLOOKUP($B27,scoreC!$C$7:$U$160,7,FALSE)</f>
        <v>1E-4</v>
      </c>
      <c r="H27" s="33">
        <f>VLOOKUP($B27,scoreC!$C$7:$U$160,8,FALSE)</f>
        <v>2.0000000000000001E-4</v>
      </c>
      <c r="I27" s="33">
        <f>VLOOKUP($B27,scoreC!$C$7:$U$160,9,FALSE)</f>
        <v>2.9999999999999997E-4</v>
      </c>
      <c r="J27" s="33">
        <f>VLOOKUP($B27,scoreC!$C$7:$U$160,10,FALSE)</f>
        <v>4.0000000000000002E-4</v>
      </c>
      <c r="K27" s="33">
        <f>VLOOKUP($B27,scoreC!$C$7:$U$160,11,FALSE)</f>
        <v>5.0000000000000001E-4</v>
      </c>
      <c r="L27" s="33">
        <f>VLOOKUP($B27,scoreC!$C$7:$U$160,12,FALSE)</f>
        <v>5.9999999999999995E-4</v>
      </c>
      <c r="M27" s="33">
        <f>VLOOKUP($B27,scoreC!$C$7:$U$160,13,FALSE)</f>
        <v>6.9999999999999999E-4</v>
      </c>
      <c r="N27" s="33">
        <f>VLOOKUP($B27,scoreC!$C$7:$U$160,14,FALSE)</f>
        <v>62</v>
      </c>
      <c r="O27" s="33">
        <f>VLOOKUP($B27,scoreC!$C$7:$U$160,15,FALSE)</f>
        <v>0</v>
      </c>
      <c r="P27" s="39">
        <f>VLOOKUP($B27,scoreC!$C$7:$T$160,16,FALSE)</f>
        <v>62.002200000000002</v>
      </c>
      <c r="Q27" s="12">
        <f>VLOOKUP($B27,scoreC!$C$7:$T$160,18,FALSE)</f>
        <v>35.6</v>
      </c>
      <c r="R27" s="27">
        <f t="shared" si="0"/>
        <v>62</v>
      </c>
    </row>
    <row r="28" spans="2:18" ht="17" x14ac:dyDescent="0.4">
      <c r="B28" s="14">
        <v>22</v>
      </c>
      <c r="C28" s="15">
        <f>VLOOKUP($B28,scoreC!$C$7:$U$160,3,FALSE)</f>
        <v>22</v>
      </c>
      <c r="D28" s="9" t="str">
        <f>VLOOKUP($B28,scoreC!$C$7:$U$160,4,FALSE)</f>
        <v>SEMRL GREGOR</v>
      </c>
      <c r="E28" s="9">
        <f>VLOOKUP($B28,scoreC!$C$7:$U$160,5,FALSE)</f>
        <v>1</v>
      </c>
      <c r="F28" s="33">
        <f>VLOOKUP($B28,scoreC!$C$7:$U$160,6,FALSE)</f>
        <v>0</v>
      </c>
      <c r="G28" s="33">
        <f>VLOOKUP($B28,scoreC!$C$7:$U$160,7,FALSE)</f>
        <v>1E-4</v>
      </c>
      <c r="H28" s="33">
        <f>VLOOKUP($B28,scoreC!$C$7:$U$160,8,FALSE)</f>
        <v>60</v>
      </c>
      <c r="I28" s="33">
        <f>VLOOKUP($B28,scoreC!$C$7:$U$160,9,FALSE)</f>
        <v>2.9999999999999997E-4</v>
      </c>
      <c r="J28" s="33">
        <f>VLOOKUP($B28,scoreC!$C$7:$U$160,10,FALSE)</f>
        <v>4.0000000000000002E-4</v>
      </c>
      <c r="K28" s="33">
        <f>VLOOKUP($B28,scoreC!$C$7:$U$160,11,FALSE)</f>
        <v>5.0000000000000001E-4</v>
      </c>
      <c r="L28" s="33">
        <f>VLOOKUP($B28,scoreC!$C$7:$U$160,12,FALSE)</f>
        <v>5.9999999999999995E-4</v>
      </c>
      <c r="M28" s="33">
        <f>VLOOKUP($B28,scoreC!$C$7:$U$160,13,FALSE)</f>
        <v>6.9999999999999999E-4</v>
      </c>
      <c r="N28" s="33">
        <f>VLOOKUP($B28,scoreC!$C$7:$U$160,14,FALSE)</f>
        <v>8.0000000000000004E-4</v>
      </c>
      <c r="O28" s="33">
        <f>VLOOKUP($B28,scoreC!$C$7:$U$160,15,FALSE)</f>
        <v>0</v>
      </c>
      <c r="P28" s="39">
        <f>VLOOKUP($B28,scoreC!$C$7:$T$160,16,FALSE)</f>
        <v>60.002600000000001</v>
      </c>
      <c r="Q28" s="12">
        <f>VLOOKUP($B28,scoreC!$C$7:$T$160,18,FALSE)</f>
        <v>26.1</v>
      </c>
      <c r="R28" s="27">
        <f t="shared" si="0"/>
        <v>60</v>
      </c>
    </row>
    <row r="29" spans="2:18" ht="17" x14ac:dyDescent="0.4">
      <c r="B29" s="14">
        <v>23</v>
      </c>
      <c r="C29" s="15">
        <f>VLOOKUP($B29,scoreC!$C$7:$U$160,3,FALSE)</f>
        <v>23</v>
      </c>
      <c r="D29" s="9" t="str">
        <f>VLOOKUP($B29,scoreC!$C$7:$U$160,4,FALSE)</f>
        <v>ERCULJ KARMEN</v>
      </c>
      <c r="E29" s="9">
        <f>VLOOKUP($B29,scoreC!$C$7:$U$160,5,FALSE)</f>
        <v>1</v>
      </c>
      <c r="F29" s="33">
        <f>VLOOKUP($B29,scoreC!$C$7:$U$160,6,FALSE)</f>
        <v>0</v>
      </c>
      <c r="G29" s="33">
        <f>VLOOKUP($B29,scoreC!$C$7:$U$160,7,FALSE)</f>
        <v>1E-4</v>
      </c>
      <c r="H29" s="33">
        <f>VLOOKUP($B29,scoreC!$C$7:$U$160,8,FALSE)</f>
        <v>2.0000000000000001E-4</v>
      </c>
      <c r="I29" s="33">
        <f>VLOOKUP($B29,scoreC!$C$7:$U$160,9,FALSE)</f>
        <v>2.9999999999999997E-4</v>
      </c>
      <c r="J29" s="33">
        <f>VLOOKUP($B29,scoreC!$C$7:$U$160,10,FALSE)</f>
        <v>43</v>
      </c>
      <c r="K29" s="33">
        <f>VLOOKUP($B29,scoreC!$C$7:$U$160,11,FALSE)</f>
        <v>5.0000000000000001E-4</v>
      </c>
      <c r="L29" s="33">
        <f>VLOOKUP($B29,scoreC!$C$7:$U$160,12,FALSE)</f>
        <v>5.9999999999999995E-4</v>
      </c>
      <c r="M29" s="33">
        <f>VLOOKUP($B29,scoreC!$C$7:$U$160,13,FALSE)</f>
        <v>6.9999999999999999E-4</v>
      </c>
      <c r="N29" s="33">
        <f>VLOOKUP($B29,scoreC!$C$7:$U$160,14,FALSE)</f>
        <v>8.0000000000000004E-4</v>
      </c>
      <c r="O29" s="33">
        <f>VLOOKUP($B29,scoreC!$C$7:$U$160,15,FALSE)</f>
        <v>0</v>
      </c>
      <c r="P29" s="39">
        <f>VLOOKUP($B29,scoreC!$C$7:$T$160,16,FALSE)</f>
        <v>43.002600000000001</v>
      </c>
      <c r="Q29" s="12">
        <f>VLOOKUP($B29,scoreC!$C$7:$T$160,18,FALSE)</f>
        <v>33.1</v>
      </c>
      <c r="R29" s="27">
        <f t="shared" si="0"/>
        <v>43</v>
      </c>
    </row>
    <row r="30" spans="2:18" ht="17" x14ac:dyDescent="0.4">
      <c r="B30" s="14">
        <v>24</v>
      </c>
      <c r="C30" s="15">
        <f>VLOOKUP($B30,scoreC!$C$7:$U$160,3,FALSE)</f>
        <v>24</v>
      </c>
      <c r="D30" s="9" t="str">
        <f>VLOOKUP($B30,scoreC!$C$7:$U$160,4,FALSE)</f>
        <v>PRINCIC BOJANA</v>
      </c>
      <c r="E30" s="9">
        <f>VLOOKUP($B30,scoreC!$C$7:$U$160,5,FALSE)</f>
        <v>1</v>
      </c>
      <c r="F30" s="33">
        <f>VLOOKUP($B30,scoreC!$C$7:$U$160,6,FALSE)</f>
        <v>0</v>
      </c>
      <c r="G30" s="33">
        <f>VLOOKUP($B30,scoreC!$C$7:$U$160,7,FALSE)</f>
        <v>1E-4</v>
      </c>
      <c r="H30" s="33">
        <f>VLOOKUP($B30,scoreC!$C$7:$U$160,8,FALSE)</f>
        <v>2.0000000000000001E-4</v>
      </c>
      <c r="I30" s="33">
        <f>VLOOKUP($B30,scoreC!$C$7:$U$160,9,FALSE)</f>
        <v>2.9999999999999997E-4</v>
      </c>
      <c r="J30" s="33">
        <f>VLOOKUP($B30,scoreC!$C$7:$U$160,10,FALSE)</f>
        <v>41</v>
      </c>
      <c r="K30" s="33">
        <f>VLOOKUP($B30,scoreC!$C$7:$U$160,11,FALSE)</f>
        <v>5.0000000000000001E-4</v>
      </c>
      <c r="L30" s="33">
        <f>VLOOKUP($B30,scoreC!$C$7:$U$160,12,FALSE)</f>
        <v>5.9999999999999995E-4</v>
      </c>
      <c r="M30" s="33">
        <f>VLOOKUP($B30,scoreC!$C$7:$U$160,13,FALSE)</f>
        <v>6.9999999999999999E-4</v>
      </c>
      <c r="N30" s="33">
        <f>VLOOKUP($B30,scoreC!$C$7:$U$160,14,FALSE)</f>
        <v>8.0000000000000004E-4</v>
      </c>
      <c r="O30" s="33">
        <f>VLOOKUP($B30,scoreC!$C$7:$U$160,15,FALSE)</f>
        <v>0</v>
      </c>
      <c r="P30" s="39">
        <f>VLOOKUP($B30,scoreC!$C$7:$T$160,16,FALSE)</f>
        <v>41.002600000000001</v>
      </c>
      <c r="Q30" s="12">
        <f>VLOOKUP($B30,scoreC!$C$7:$T$160,18,FALSE)</f>
        <v>25.4</v>
      </c>
      <c r="R30" s="27">
        <f t="shared" si="0"/>
        <v>41</v>
      </c>
    </row>
    <row r="31" spans="2:18" ht="17" x14ac:dyDescent="0.4">
      <c r="B31" s="14">
        <v>25</v>
      </c>
      <c r="C31" s="15">
        <f>VLOOKUP($B31,scoreC!$C$7:$U$160,3,FALSE)</f>
        <v>25</v>
      </c>
      <c r="D31" s="9" t="str">
        <f>VLOOKUP($B31,scoreC!$C$7:$U$160,4,FALSE)</f>
        <v>GODEC MATEJA</v>
      </c>
      <c r="E31" s="9">
        <f>VLOOKUP($B31,scoreC!$C$7:$U$160,5,FALSE)</f>
        <v>1</v>
      </c>
      <c r="F31" s="33">
        <f>VLOOKUP($B31,scoreC!$C$7:$U$160,6,FALSE)</f>
        <v>0</v>
      </c>
      <c r="G31" s="33">
        <f>VLOOKUP($B31,scoreC!$C$7:$U$160,7,FALSE)</f>
        <v>1E-4</v>
      </c>
      <c r="H31" s="33">
        <f>VLOOKUP($B31,scoreC!$C$7:$U$160,8,FALSE)</f>
        <v>2.0000000000000001E-4</v>
      </c>
      <c r="I31" s="33">
        <f>VLOOKUP($B31,scoreC!$C$7:$U$160,9,FALSE)</f>
        <v>2.9999999999999997E-4</v>
      </c>
      <c r="J31" s="33">
        <f>VLOOKUP($B31,scoreC!$C$7:$U$160,10,FALSE)</f>
        <v>4.0000000000000002E-4</v>
      </c>
      <c r="K31" s="33">
        <f>VLOOKUP($B31,scoreC!$C$7:$U$160,11,FALSE)</f>
        <v>5.0000000000000001E-4</v>
      </c>
      <c r="L31" s="33">
        <f>VLOOKUP($B31,scoreC!$C$7:$U$160,12,FALSE)</f>
        <v>41</v>
      </c>
      <c r="M31" s="33">
        <f>VLOOKUP($B31,scoreC!$C$7:$U$160,13,FALSE)</f>
        <v>6.9999999999999999E-4</v>
      </c>
      <c r="N31" s="33">
        <f>VLOOKUP($B31,scoreC!$C$7:$U$160,14,FALSE)</f>
        <v>8.0000000000000004E-4</v>
      </c>
      <c r="O31" s="33">
        <f>VLOOKUP($B31,scoreC!$C$7:$U$160,15,FALSE)</f>
        <v>0</v>
      </c>
      <c r="P31" s="39">
        <f>VLOOKUP($B31,scoreC!$C$7:$T$160,16,FALSE)</f>
        <v>41.002400000000002</v>
      </c>
      <c r="Q31" s="12">
        <f>VLOOKUP($B31,scoreC!$C$7:$T$160,18,FALSE)</f>
        <v>36.700000000000003</v>
      </c>
      <c r="R31" s="27">
        <f t="shared" si="0"/>
        <v>41</v>
      </c>
    </row>
    <row r="32" spans="2:18" ht="17" x14ac:dyDescent="0.4">
      <c r="B32" s="14">
        <v>26</v>
      </c>
      <c r="C32" s="15">
        <f>VLOOKUP($B32,scoreC!$C$7:$U$160,3,FALSE)</f>
        <v>26</v>
      </c>
      <c r="D32" s="9" t="str">
        <f>VLOOKUP($B32,scoreC!$C$7:$U$160,4,FALSE)</f>
        <v>DE CASSAN LAURA</v>
      </c>
      <c r="E32" s="9">
        <f>VLOOKUP($B32,scoreC!$C$7:$U$160,5,FALSE)</f>
        <v>1</v>
      </c>
      <c r="F32" s="33">
        <f>VLOOKUP($B32,scoreC!$C$7:$U$160,6,FALSE)</f>
        <v>0</v>
      </c>
      <c r="G32" s="33">
        <f>VLOOKUP($B32,scoreC!$C$7:$U$160,7,FALSE)</f>
        <v>1E-4</v>
      </c>
      <c r="H32" s="33">
        <f>VLOOKUP($B32,scoreC!$C$7:$U$160,8,FALSE)</f>
        <v>2.0000000000000001E-4</v>
      </c>
      <c r="I32" s="33">
        <f>VLOOKUP($B32,scoreC!$C$7:$U$160,9,FALSE)</f>
        <v>2.9999999999999997E-4</v>
      </c>
      <c r="J32" s="33">
        <f>VLOOKUP($B32,scoreC!$C$7:$U$160,10,FALSE)</f>
        <v>4.0000000000000002E-4</v>
      </c>
      <c r="K32" s="33">
        <f>VLOOKUP($B32,scoreC!$C$7:$U$160,11,FALSE)</f>
        <v>5.0000000000000001E-4</v>
      </c>
      <c r="L32" s="33">
        <f>VLOOKUP($B32,scoreC!$C$7:$U$160,12,FALSE)</f>
        <v>40</v>
      </c>
      <c r="M32" s="33">
        <f>VLOOKUP($B32,scoreC!$C$7:$U$160,13,FALSE)</f>
        <v>6.9999999999999999E-4</v>
      </c>
      <c r="N32" s="33">
        <f>VLOOKUP($B32,scoreC!$C$7:$U$160,14,FALSE)</f>
        <v>8.0000000000000004E-4</v>
      </c>
      <c r="O32" s="33">
        <f>VLOOKUP($B32,scoreC!$C$7:$U$160,15,FALSE)</f>
        <v>0</v>
      </c>
      <c r="P32" s="39">
        <f>VLOOKUP($B32,scoreC!$C$7:$T$160,16,FALSE)</f>
        <v>40.002400000000002</v>
      </c>
      <c r="Q32" s="12">
        <f>VLOOKUP($B32,scoreC!$C$7:$T$160,18,FALSE)</f>
        <v>31.8</v>
      </c>
      <c r="R32" s="27">
        <f t="shared" si="0"/>
        <v>40</v>
      </c>
    </row>
    <row r="33" spans="2:18" ht="17" x14ac:dyDescent="0.4">
      <c r="B33" s="14">
        <v>27</v>
      </c>
      <c r="C33" s="15">
        <f>VLOOKUP($B33,scoreC!$C$7:$U$160,3,FALSE)</f>
        <v>27</v>
      </c>
      <c r="D33" s="9" t="str">
        <f>VLOOKUP($B33,scoreC!$C$7:$U$160,4,FALSE)</f>
        <v>ZITNIK IRENA</v>
      </c>
      <c r="E33" s="9">
        <f>VLOOKUP($B33,scoreC!$C$7:$U$160,5,FALSE)</f>
        <v>1</v>
      </c>
      <c r="F33" s="33">
        <f>VLOOKUP($B33,scoreC!$C$7:$U$160,6,FALSE)</f>
        <v>0</v>
      </c>
      <c r="G33" s="33">
        <f>VLOOKUP($B33,scoreC!$C$7:$U$160,7,FALSE)</f>
        <v>1E-4</v>
      </c>
      <c r="H33" s="33">
        <f>VLOOKUP($B33,scoreC!$C$7:$U$160,8,FALSE)</f>
        <v>39</v>
      </c>
      <c r="I33" s="33">
        <f>VLOOKUP($B33,scoreC!$C$7:$U$160,9,FALSE)</f>
        <v>2.9999999999999997E-4</v>
      </c>
      <c r="J33" s="33">
        <f>VLOOKUP($B33,scoreC!$C$7:$U$160,10,FALSE)</f>
        <v>4.0000000000000002E-4</v>
      </c>
      <c r="K33" s="33">
        <f>VLOOKUP($B33,scoreC!$C$7:$U$160,11,FALSE)</f>
        <v>5.0000000000000001E-4</v>
      </c>
      <c r="L33" s="33">
        <f>VLOOKUP($B33,scoreC!$C$7:$U$160,12,FALSE)</f>
        <v>5.9999999999999995E-4</v>
      </c>
      <c r="M33" s="33">
        <f>VLOOKUP($B33,scoreC!$C$7:$U$160,13,FALSE)</f>
        <v>6.9999999999999999E-4</v>
      </c>
      <c r="N33" s="33">
        <f>VLOOKUP($B33,scoreC!$C$7:$U$160,14,FALSE)</f>
        <v>8.0000000000000004E-4</v>
      </c>
      <c r="O33" s="33">
        <f>VLOOKUP($B33,scoreC!$C$7:$U$160,15,FALSE)</f>
        <v>0</v>
      </c>
      <c r="P33" s="39">
        <f>VLOOKUP($B33,scoreC!$C$7:$T$160,16,FALSE)</f>
        <v>39.002600000000001</v>
      </c>
      <c r="Q33" s="12">
        <f>VLOOKUP($B33,scoreC!$C$7:$T$160,18,FALSE)</f>
        <v>36.6</v>
      </c>
      <c r="R33" s="27">
        <f t="shared" si="0"/>
        <v>39</v>
      </c>
    </row>
    <row r="34" spans="2:18" ht="17" x14ac:dyDescent="0.4">
      <c r="B34" s="14">
        <v>28</v>
      </c>
      <c r="C34" s="15">
        <f>VLOOKUP($B34,scoreC!$C$7:$U$160,3,FALSE)</f>
        <v>28</v>
      </c>
      <c r="D34" s="9" t="str">
        <f>VLOOKUP($B34,scoreC!$C$7:$U$160,4,FALSE)</f>
        <v>FÜRTER ALEXANDER</v>
      </c>
      <c r="E34" s="9">
        <f>VLOOKUP($B34,scoreC!$C$7:$U$160,5,FALSE)</f>
        <v>1</v>
      </c>
      <c r="F34" s="33">
        <f>VLOOKUP($B34,scoreC!$C$7:$U$160,6,FALSE)</f>
        <v>0</v>
      </c>
      <c r="G34" s="33">
        <f>VLOOKUP($B34,scoreC!$C$7:$U$160,7,FALSE)</f>
        <v>1E-4</v>
      </c>
      <c r="H34" s="33">
        <f>VLOOKUP($B34,scoreC!$C$7:$U$160,8,FALSE)</f>
        <v>2.0000000000000001E-4</v>
      </c>
      <c r="I34" s="33">
        <f>VLOOKUP($B34,scoreC!$C$7:$U$160,9,FALSE)</f>
        <v>2.9999999999999997E-4</v>
      </c>
      <c r="J34" s="33">
        <f>VLOOKUP($B34,scoreC!$C$7:$U$160,10,FALSE)</f>
        <v>4.0000000000000002E-4</v>
      </c>
      <c r="K34" s="33">
        <f>VLOOKUP($B34,scoreC!$C$7:$U$160,11,FALSE)</f>
        <v>5.0000000000000001E-4</v>
      </c>
      <c r="L34" s="33">
        <f>VLOOKUP($B34,scoreC!$C$7:$U$160,12,FALSE)</f>
        <v>5.9999999999999995E-4</v>
      </c>
      <c r="M34" s="33">
        <f>VLOOKUP($B34,scoreC!$C$7:$U$160,13,FALSE)</f>
        <v>6.9999999999999999E-4</v>
      </c>
      <c r="N34" s="33">
        <f>VLOOKUP($B34,scoreC!$C$7:$U$160,14,FALSE)</f>
        <v>38</v>
      </c>
      <c r="O34" s="33">
        <f>VLOOKUP($B34,scoreC!$C$7:$U$160,15,FALSE)</f>
        <v>0</v>
      </c>
      <c r="P34" s="39">
        <f>VLOOKUP($B34,scoreC!$C$7:$T$160,16,FALSE)</f>
        <v>38.002200000000002</v>
      </c>
      <c r="Q34" s="12">
        <f>VLOOKUP($B34,scoreC!$C$7:$T$160,18,FALSE)</f>
        <v>27.9</v>
      </c>
      <c r="R34" s="27">
        <f t="shared" si="0"/>
        <v>38</v>
      </c>
    </row>
    <row r="35" spans="2:18" ht="17" x14ac:dyDescent="0.4">
      <c r="B35" s="14">
        <v>29</v>
      </c>
      <c r="C35" s="15">
        <f>VLOOKUP($B35,scoreC!$C$7:$U$160,3,FALSE)</f>
        <v>29</v>
      </c>
      <c r="D35" s="9" t="str">
        <f>VLOOKUP($B35,scoreC!$C$7:$U$160,4,FALSE)</f>
        <v>PALISKA MIRAN</v>
      </c>
      <c r="E35" s="9">
        <f>VLOOKUP($B35,scoreC!$C$7:$U$160,5,FALSE)</f>
        <v>1</v>
      </c>
      <c r="F35" s="33">
        <f>VLOOKUP($B35,scoreC!$C$7:$U$160,6,FALSE)</f>
        <v>0</v>
      </c>
      <c r="G35" s="33">
        <f>VLOOKUP($B35,scoreC!$C$7:$U$160,7,FALSE)</f>
        <v>36</v>
      </c>
      <c r="H35" s="33">
        <f>VLOOKUP($B35,scoreC!$C$7:$U$160,8,FALSE)</f>
        <v>2.0000000000000001E-4</v>
      </c>
      <c r="I35" s="33">
        <f>VLOOKUP($B35,scoreC!$C$7:$U$160,9,FALSE)</f>
        <v>2.9999999999999997E-4</v>
      </c>
      <c r="J35" s="33">
        <f>VLOOKUP($B35,scoreC!$C$7:$U$160,10,FALSE)</f>
        <v>4.0000000000000002E-4</v>
      </c>
      <c r="K35" s="33">
        <f>VLOOKUP($B35,scoreC!$C$7:$U$160,11,FALSE)</f>
        <v>5.0000000000000001E-4</v>
      </c>
      <c r="L35" s="33">
        <f>VLOOKUP($B35,scoreC!$C$7:$U$160,12,FALSE)</f>
        <v>5.9999999999999995E-4</v>
      </c>
      <c r="M35" s="33">
        <f>VLOOKUP($B35,scoreC!$C$7:$U$160,13,FALSE)</f>
        <v>6.9999999999999999E-4</v>
      </c>
      <c r="N35" s="33">
        <f>VLOOKUP($B35,scoreC!$C$7:$U$160,14,FALSE)</f>
        <v>8.0000000000000004E-4</v>
      </c>
      <c r="O35" s="33">
        <f>VLOOKUP($B35,scoreC!$C$7:$U$160,15,FALSE)</f>
        <v>0</v>
      </c>
      <c r="P35" s="39">
        <f>VLOOKUP($B35,scoreC!$C$7:$T$160,16,FALSE)</f>
        <v>36.002600000000001</v>
      </c>
      <c r="Q35" s="12">
        <f>VLOOKUP($B35,scoreC!$C$7:$T$160,18,FALSE)</f>
        <v>27.8</v>
      </c>
      <c r="R35" s="27">
        <f t="shared" si="0"/>
        <v>36</v>
      </c>
    </row>
    <row r="36" spans="2:18" ht="17" x14ac:dyDescent="0.4">
      <c r="B36" s="14">
        <v>30</v>
      </c>
      <c r="C36" s="15">
        <f>VLOOKUP($B36,scoreC!$C$7:$U$160,3,FALSE)</f>
        <v>30</v>
      </c>
      <c r="D36" s="9" t="str">
        <f>VLOOKUP($B36,scoreC!$C$7:$U$160,4,FALSE)</f>
        <v>WUTTI INES</v>
      </c>
      <c r="E36" s="9">
        <f>VLOOKUP($B36,scoreC!$C$7:$U$160,5,FALSE)</f>
        <v>1</v>
      </c>
      <c r="F36" s="33">
        <f>VLOOKUP($B36,scoreC!$C$7:$U$160,6,FALSE)</f>
        <v>0</v>
      </c>
      <c r="G36" s="33">
        <f>VLOOKUP($B36,scoreC!$C$7:$U$160,7,FALSE)</f>
        <v>1E-4</v>
      </c>
      <c r="H36" s="33">
        <f>VLOOKUP($B36,scoreC!$C$7:$U$160,8,FALSE)</f>
        <v>2.0000000000000001E-4</v>
      </c>
      <c r="I36" s="33">
        <f>VLOOKUP($B36,scoreC!$C$7:$U$160,9,FALSE)</f>
        <v>2.9999999999999997E-4</v>
      </c>
      <c r="J36" s="33">
        <f>VLOOKUP($B36,scoreC!$C$7:$U$160,10,FALSE)</f>
        <v>4.0000000000000002E-4</v>
      </c>
      <c r="K36" s="33">
        <f>VLOOKUP($B36,scoreC!$C$7:$U$160,11,FALSE)</f>
        <v>5.0000000000000001E-4</v>
      </c>
      <c r="L36" s="33">
        <f>VLOOKUP($B36,scoreC!$C$7:$U$160,12,FALSE)</f>
        <v>5.9999999999999995E-4</v>
      </c>
      <c r="M36" s="33">
        <f>VLOOKUP($B36,scoreC!$C$7:$U$160,13,FALSE)</f>
        <v>6.9999999999999999E-4</v>
      </c>
      <c r="N36" s="33">
        <f>VLOOKUP($B36,scoreC!$C$7:$U$160,14,FALSE)</f>
        <v>31</v>
      </c>
      <c r="O36" s="33">
        <f>VLOOKUP($B36,scoreC!$C$7:$U$160,15,FALSE)</f>
        <v>0</v>
      </c>
      <c r="P36" s="39">
        <f>VLOOKUP($B36,scoreC!$C$7:$T$160,16,FALSE)</f>
        <v>31.002199999999995</v>
      </c>
      <c r="Q36" s="12">
        <f>VLOOKUP($B36,scoreC!$C$7:$T$160,18,FALSE)</f>
        <v>32.700000000000003</v>
      </c>
      <c r="R36" s="27">
        <f t="shared" si="0"/>
        <v>31</v>
      </c>
    </row>
    <row r="37" spans="2:18" ht="17" x14ac:dyDescent="0.4">
      <c r="B37" s="14">
        <v>31</v>
      </c>
      <c r="C37" s="15">
        <f>VLOOKUP($B37,scoreC!$C$7:$U$160,3,FALSE)</f>
        <v>31</v>
      </c>
      <c r="D37" s="9" t="str">
        <f>VLOOKUP($B37,scoreC!$C$7:$U$160,4,FALSE)</f>
        <v>SINK MARINA</v>
      </c>
      <c r="E37" s="9">
        <f>VLOOKUP($B37,scoreC!$C$7:$U$160,5,FALSE)</f>
        <v>1</v>
      </c>
      <c r="F37" s="33">
        <f>VLOOKUP($B37,scoreC!$C$7:$U$160,6,FALSE)</f>
        <v>0</v>
      </c>
      <c r="G37" s="33">
        <f>VLOOKUP($B37,scoreC!$C$7:$U$160,7,FALSE)</f>
        <v>1E-4</v>
      </c>
      <c r="H37" s="33">
        <f>VLOOKUP($B37,scoreC!$C$7:$U$160,8,FALSE)</f>
        <v>2.0000000000000001E-4</v>
      </c>
      <c r="I37" s="33">
        <f>VLOOKUP($B37,scoreC!$C$7:$U$160,9,FALSE)</f>
        <v>2.9999999999999997E-4</v>
      </c>
      <c r="J37" s="33">
        <f>VLOOKUP($B37,scoreC!$C$7:$U$160,10,FALSE)</f>
        <v>4.0000000000000002E-4</v>
      </c>
      <c r="K37" s="33">
        <f>VLOOKUP($B37,scoreC!$C$7:$U$160,11,FALSE)</f>
        <v>5.0000000000000001E-4</v>
      </c>
      <c r="L37" s="33">
        <f>VLOOKUP($B37,scoreC!$C$7:$U$160,12,FALSE)</f>
        <v>5.9999999999999995E-4</v>
      </c>
      <c r="M37" s="33">
        <f>VLOOKUP($B37,scoreC!$C$7:$U$160,13,FALSE)</f>
        <v>28</v>
      </c>
      <c r="N37" s="33">
        <f>VLOOKUP($B37,scoreC!$C$7:$U$160,14,FALSE)</f>
        <v>8.0000000000000004E-4</v>
      </c>
      <c r="O37" s="33">
        <f>VLOOKUP($B37,scoreC!$C$7:$U$160,15,FALSE)</f>
        <v>0</v>
      </c>
      <c r="P37" s="39">
        <f>VLOOKUP($B37,scoreC!$C$7:$T$160,16,FALSE)</f>
        <v>28.002299999999998</v>
      </c>
      <c r="Q37" s="12">
        <f>VLOOKUP($B37,scoreC!$C$7:$T$160,18,FALSE)</f>
        <v>26.8</v>
      </c>
      <c r="R37" s="27">
        <f t="shared" si="0"/>
        <v>28</v>
      </c>
    </row>
    <row r="38" spans="2:18" ht="17" x14ac:dyDescent="0.4">
      <c r="B38" s="14">
        <v>32</v>
      </c>
      <c r="C38" s="15">
        <f>VLOOKUP($B38,scoreC!$C$7:$U$160,3,FALSE)</f>
        <v>32</v>
      </c>
      <c r="D38" s="9" t="str">
        <f>VLOOKUP($B38,scoreC!$C$7:$U$160,4,FALSE)</f>
        <v>SCUREK TOMAZ</v>
      </c>
      <c r="E38" s="9">
        <f>VLOOKUP($B38,scoreC!$C$7:$U$160,5,FALSE)</f>
        <v>1</v>
      </c>
      <c r="F38" s="33">
        <f>VLOOKUP($B38,scoreC!$C$7:$U$160,6,FALSE)</f>
        <v>0</v>
      </c>
      <c r="G38" s="33">
        <f>VLOOKUP($B38,scoreC!$C$7:$U$160,7,FALSE)</f>
        <v>1E-4</v>
      </c>
      <c r="H38" s="33">
        <f>VLOOKUP($B38,scoreC!$C$7:$U$160,8,FALSE)</f>
        <v>2.0000000000000001E-4</v>
      </c>
      <c r="I38" s="33">
        <f>VLOOKUP($B38,scoreC!$C$7:$U$160,9,FALSE)</f>
        <v>2.9999999999999997E-4</v>
      </c>
      <c r="J38" s="33">
        <f>VLOOKUP($B38,scoreC!$C$7:$U$160,10,FALSE)</f>
        <v>18</v>
      </c>
      <c r="K38" s="33">
        <f>VLOOKUP($B38,scoreC!$C$7:$U$160,11,FALSE)</f>
        <v>5.0000000000000001E-4</v>
      </c>
      <c r="L38" s="33">
        <f>VLOOKUP($B38,scoreC!$C$7:$U$160,12,FALSE)</f>
        <v>5.9999999999999995E-4</v>
      </c>
      <c r="M38" s="33">
        <f>VLOOKUP($B38,scoreC!$C$7:$U$160,13,FALSE)</f>
        <v>6.9999999999999999E-4</v>
      </c>
      <c r="N38" s="33">
        <f>VLOOKUP($B38,scoreC!$C$7:$U$160,14,FALSE)</f>
        <v>8.0000000000000004E-4</v>
      </c>
      <c r="O38" s="33">
        <f>VLOOKUP($B38,scoreC!$C$7:$U$160,15,FALSE)</f>
        <v>0</v>
      </c>
      <c r="P38" s="39">
        <f>VLOOKUP($B38,scoreC!$C$7:$T$160,16,FALSE)</f>
        <v>18.002599999999997</v>
      </c>
      <c r="Q38" s="12">
        <f>VLOOKUP($B38,scoreC!$C$7:$T$160,18,FALSE)</f>
        <v>34.799999999999997</v>
      </c>
      <c r="R38" s="27">
        <f t="shared" si="0"/>
        <v>18</v>
      </c>
    </row>
    <row r="39" spans="2:18" ht="17" x14ac:dyDescent="0.4">
      <c r="B39" s="14">
        <v>33</v>
      </c>
      <c r="C39" s="15">
        <f>VLOOKUP($B39,scoreC!$C$7:$U$160,3,FALSE)</f>
        <v>33</v>
      </c>
      <c r="D39" s="9" t="str">
        <f>VLOOKUP($B39,scoreC!$C$7:$U$160,4,FALSE)</f>
        <v/>
      </c>
      <c r="E39" s="9" t="str">
        <f>VLOOKUP($B39,scoreC!$C$7:$U$160,5,FALSE)</f>
        <v/>
      </c>
      <c r="F39" s="33" t="str">
        <f>VLOOKUP($B39,scoreC!$C$7:$U$160,6,FALSE)</f>
        <v/>
      </c>
      <c r="G39" s="33" t="str">
        <f>VLOOKUP($B39,scoreC!$C$7:$U$160,7,FALSE)</f>
        <v/>
      </c>
      <c r="H39" s="33" t="str">
        <f>VLOOKUP($B39,scoreC!$C$7:$U$160,8,FALSE)</f>
        <v/>
      </c>
      <c r="I39" s="33" t="str">
        <f>VLOOKUP($B39,scoreC!$C$7:$U$160,9,FALSE)</f>
        <v/>
      </c>
      <c r="J39" s="33" t="str">
        <f>VLOOKUP($B39,scoreC!$C$7:$U$160,10,FALSE)</f>
        <v/>
      </c>
      <c r="K39" s="33" t="str">
        <f>VLOOKUP($B39,scoreC!$C$7:$U$160,11,FALSE)</f>
        <v/>
      </c>
      <c r="L39" s="33" t="str">
        <f>VLOOKUP($B39,scoreC!$C$7:$U$160,12,FALSE)</f>
        <v/>
      </c>
      <c r="M39" s="33" t="str">
        <f>VLOOKUP($B39,scoreC!$C$7:$U$160,13,FALSE)</f>
        <v/>
      </c>
      <c r="N39" s="33" t="str">
        <f>VLOOKUP($B39,scoreC!$C$7:$U$160,14,FALSE)</f>
        <v/>
      </c>
      <c r="O39" s="33" t="str">
        <f>VLOOKUP($B39,scoreC!$C$7:$U$160,15,FALSE)</f>
        <v/>
      </c>
      <c r="P39" s="39">
        <f>VLOOKUP($B39,scoreC!$C$7:$T$160,16,FALSE)</f>
        <v>0</v>
      </c>
      <c r="Q39" s="12" t="str">
        <f>VLOOKUP($B39,scoreC!$C$7:$T$160,18,FALSE)</f>
        <v/>
      </c>
      <c r="R39" s="27" t="e">
        <f t="shared" si="0"/>
        <v>#NUM!</v>
      </c>
    </row>
    <row r="40" spans="2:18" ht="17" x14ac:dyDescent="0.4">
      <c r="B40" s="14">
        <v>34</v>
      </c>
      <c r="C40" s="15">
        <f>VLOOKUP($B40,scoreC!$C$7:$U$160,3,FALSE)</f>
        <v>33</v>
      </c>
      <c r="D40" s="9" t="str">
        <f>VLOOKUP($B40,scoreC!$C$7:$U$160,4,FALSE)</f>
        <v/>
      </c>
      <c r="E40" s="9" t="str">
        <f>VLOOKUP($B40,scoreC!$C$7:$U$160,5,FALSE)</f>
        <v/>
      </c>
      <c r="F40" s="33" t="str">
        <f>VLOOKUP($B40,scoreC!$C$7:$U$160,6,FALSE)</f>
        <v/>
      </c>
      <c r="G40" s="33" t="str">
        <f>VLOOKUP($B40,scoreC!$C$7:$U$160,7,FALSE)</f>
        <v/>
      </c>
      <c r="H40" s="33" t="str">
        <f>VLOOKUP($B40,scoreC!$C$7:$U$160,8,FALSE)</f>
        <v/>
      </c>
      <c r="I40" s="33" t="str">
        <f>VLOOKUP($B40,scoreC!$C$7:$U$160,9,FALSE)</f>
        <v/>
      </c>
      <c r="J40" s="33" t="str">
        <f>VLOOKUP($B40,scoreC!$C$7:$U$160,10,FALSE)</f>
        <v/>
      </c>
      <c r="K40" s="33" t="str">
        <f>VLOOKUP($B40,scoreC!$C$7:$U$160,11,FALSE)</f>
        <v/>
      </c>
      <c r="L40" s="33" t="str">
        <f>VLOOKUP($B40,scoreC!$C$7:$U$160,12,FALSE)</f>
        <v/>
      </c>
      <c r="M40" s="33" t="str">
        <f>VLOOKUP($B40,scoreC!$C$7:$U$160,13,FALSE)</f>
        <v/>
      </c>
      <c r="N40" s="33" t="str">
        <f>VLOOKUP($B40,scoreC!$C$7:$U$160,14,FALSE)</f>
        <v/>
      </c>
      <c r="O40" s="33" t="str">
        <f>VLOOKUP($B40,scoreC!$C$7:$U$160,15,FALSE)</f>
        <v/>
      </c>
      <c r="P40" s="39">
        <f>VLOOKUP($B40,scoreC!$C$7:$T$160,16,FALSE)</f>
        <v>0</v>
      </c>
      <c r="Q40" s="12" t="str">
        <f>VLOOKUP($B40,scoreC!$C$7:$T$160,18,FALSE)</f>
        <v/>
      </c>
      <c r="R40" s="27" t="e">
        <f t="shared" si="0"/>
        <v>#NUM!</v>
      </c>
    </row>
    <row r="41" spans="2:18" ht="17" x14ac:dyDescent="0.4">
      <c r="B41" s="14">
        <v>35</v>
      </c>
      <c r="C41" s="15">
        <f>VLOOKUP($B41,scoreC!$C$7:$U$160,3,FALSE)</f>
        <v>33</v>
      </c>
      <c r="D41" s="9" t="str">
        <f>VLOOKUP($B41,scoreC!$C$7:$U$160,4,FALSE)</f>
        <v/>
      </c>
      <c r="E41" s="9" t="str">
        <f>VLOOKUP($B41,scoreC!$C$7:$U$160,5,FALSE)</f>
        <v/>
      </c>
      <c r="F41" s="33" t="str">
        <f>VLOOKUP($B41,scoreC!$C$7:$U$160,6,FALSE)</f>
        <v/>
      </c>
      <c r="G41" s="33" t="str">
        <f>VLOOKUP($B41,scoreC!$C$7:$U$160,7,FALSE)</f>
        <v/>
      </c>
      <c r="H41" s="33" t="str">
        <f>VLOOKUP($B41,scoreC!$C$7:$U$160,8,FALSE)</f>
        <v/>
      </c>
      <c r="I41" s="33" t="str">
        <f>VLOOKUP($B41,scoreC!$C$7:$U$160,9,FALSE)</f>
        <v/>
      </c>
      <c r="J41" s="33" t="str">
        <f>VLOOKUP($B41,scoreC!$C$7:$U$160,10,FALSE)</f>
        <v/>
      </c>
      <c r="K41" s="33" t="str">
        <f>VLOOKUP($B41,scoreC!$C$7:$U$160,11,FALSE)</f>
        <v/>
      </c>
      <c r="L41" s="33" t="str">
        <f>VLOOKUP($B41,scoreC!$C$7:$U$160,12,FALSE)</f>
        <v/>
      </c>
      <c r="M41" s="33" t="str">
        <f>VLOOKUP($B41,scoreC!$C$7:$U$160,13,FALSE)</f>
        <v/>
      </c>
      <c r="N41" s="33" t="str">
        <f>VLOOKUP($B41,scoreC!$C$7:$U$160,14,FALSE)</f>
        <v/>
      </c>
      <c r="O41" s="33" t="str">
        <f>VLOOKUP($B41,scoreC!$C$7:$U$160,15,FALSE)</f>
        <v/>
      </c>
      <c r="P41" s="39">
        <f>VLOOKUP($B41,scoreC!$C$7:$T$160,16,FALSE)</f>
        <v>0</v>
      </c>
      <c r="Q41" s="12" t="str">
        <f>VLOOKUP($B41,scoreC!$C$7:$T$160,18,FALSE)</f>
        <v/>
      </c>
      <c r="R41" s="27" t="e">
        <f t="shared" si="0"/>
        <v>#NUM!</v>
      </c>
    </row>
    <row r="42" spans="2:18" ht="17" x14ac:dyDescent="0.4">
      <c r="B42" s="14">
        <v>36</v>
      </c>
      <c r="C42" s="15">
        <f>VLOOKUP($B42,scoreC!$C$7:$U$160,3,FALSE)</f>
        <v>33</v>
      </c>
      <c r="D42" s="9" t="str">
        <f>VLOOKUP($B42,scoreC!$C$7:$U$160,4,FALSE)</f>
        <v/>
      </c>
      <c r="E42" s="9" t="str">
        <f>VLOOKUP($B42,scoreC!$C$7:$U$160,5,FALSE)</f>
        <v/>
      </c>
      <c r="F42" s="33" t="str">
        <f>VLOOKUP($B42,scoreC!$C$7:$U$160,6,FALSE)</f>
        <v/>
      </c>
      <c r="G42" s="33" t="str">
        <f>VLOOKUP($B42,scoreC!$C$7:$U$160,7,FALSE)</f>
        <v/>
      </c>
      <c r="H42" s="33" t="str">
        <f>VLOOKUP($B42,scoreC!$C$7:$U$160,8,FALSE)</f>
        <v/>
      </c>
      <c r="I42" s="33" t="str">
        <f>VLOOKUP($B42,scoreC!$C$7:$U$160,9,FALSE)</f>
        <v/>
      </c>
      <c r="J42" s="33" t="str">
        <f>VLOOKUP($B42,scoreC!$C$7:$U$160,10,FALSE)</f>
        <v/>
      </c>
      <c r="K42" s="33" t="str">
        <f>VLOOKUP($B42,scoreC!$C$7:$U$160,11,FALSE)</f>
        <v/>
      </c>
      <c r="L42" s="33" t="str">
        <f>VLOOKUP($B42,scoreC!$C$7:$U$160,12,FALSE)</f>
        <v/>
      </c>
      <c r="M42" s="33" t="str">
        <f>VLOOKUP($B42,scoreC!$C$7:$U$160,13,FALSE)</f>
        <v/>
      </c>
      <c r="N42" s="33" t="str">
        <f>VLOOKUP($B42,scoreC!$C$7:$U$160,14,FALSE)</f>
        <v/>
      </c>
      <c r="O42" s="33" t="str">
        <f>VLOOKUP($B42,scoreC!$C$7:$U$160,15,FALSE)</f>
        <v/>
      </c>
      <c r="P42" s="39">
        <f>VLOOKUP($B42,scoreC!$C$7:$T$160,16,FALSE)</f>
        <v>0</v>
      </c>
      <c r="Q42" s="12" t="str">
        <f>VLOOKUP($B42,scoreC!$C$7:$T$160,18,FALSE)</f>
        <v/>
      </c>
      <c r="R42" s="27" t="e">
        <f t="shared" si="0"/>
        <v>#NUM!</v>
      </c>
    </row>
    <row r="43" spans="2:18" ht="17" x14ac:dyDescent="0.4">
      <c r="B43" s="14">
        <v>37</v>
      </c>
      <c r="C43" s="15">
        <f>VLOOKUP($B43,scoreC!$C$7:$U$160,3,FALSE)</f>
        <v>33</v>
      </c>
      <c r="D43" s="9" t="str">
        <f>VLOOKUP($B43,scoreC!$C$7:$U$160,4,FALSE)</f>
        <v/>
      </c>
      <c r="E43" s="9" t="str">
        <f>VLOOKUP($B43,scoreC!$C$7:$U$160,5,FALSE)</f>
        <v/>
      </c>
      <c r="F43" s="33" t="str">
        <f>VLOOKUP($B43,scoreC!$C$7:$U$160,6,FALSE)</f>
        <v/>
      </c>
      <c r="G43" s="33" t="str">
        <f>VLOOKUP($B43,scoreC!$C$7:$U$160,7,FALSE)</f>
        <v/>
      </c>
      <c r="H43" s="33" t="str">
        <f>VLOOKUP($B43,scoreC!$C$7:$U$160,8,FALSE)</f>
        <v/>
      </c>
      <c r="I43" s="33" t="str">
        <f>VLOOKUP($B43,scoreC!$C$7:$U$160,9,FALSE)</f>
        <v/>
      </c>
      <c r="J43" s="33" t="str">
        <f>VLOOKUP($B43,scoreC!$C$7:$U$160,10,FALSE)</f>
        <v/>
      </c>
      <c r="K43" s="33" t="str">
        <f>VLOOKUP($B43,scoreC!$C$7:$U$160,11,FALSE)</f>
        <v/>
      </c>
      <c r="L43" s="33" t="str">
        <f>VLOOKUP($B43,scoreC!$C$7:$U$160,12,FALSE)</f>
        <v/>
      </c>
      <c r="M43" s="33" t="str">
        <f>VLOOKUP($B43,scoreC!$C$7:$U$160,13,FALSE)</f>
        <v/>
      </c>
      <c r="N43" s="33" t="str">
        <f>VLOOKUP($B43,scoreC!$C$7:$U$160,14,FALSE)</f>
        <v/>
      </c>
      <c r="O43" s="33" t="str">
        <f>VLOOKUP($B43,scoreC!$C$7:$U$160,15,FALSE)</f>
        <v/>
      </c>
      <c r="P43" s="39">
        <f>VLOOKUP($B43,scoreC!$C$7:$T$160,16,FALSE)</f>
        <v>0</v>
      </c>
      <c r="Q43" s="12" t="str">
        <f>VLOOKUP($B43,scoreC!$C$7:$T$160,18,FALSE)</f>
        <v/>
      </c>
      <c r="R43" s="27" t="e">
        <f t="shared" si="0"/>
        <v>#NUM!</v>
      </c>
    </row>
    <row r="44" spans="2:18" ht="17" x14ac:dyDescent="0.4">
      <c r="B44" s="14">
        <v>38</v>
      </c>
      <c r="C44" s="15">
        <f>VLOOKUP($B44,scoreC!$C$7:$U$160,3,FALSE)</f>
        <v>33</v>
      </c>
      <c r="D44" s="9" t="str">
        <f>VLOOKUP($B44,scoreC!$C$7:$U$160,4,FALSE)</f>
        <v/>
      </c>
      <c r="E44" s="9" t="str">
        <f>VLOOKUP($B44,scoreC!$C$7:$U$160,5,FALSE)</f>
        <v/>
      </c>
      <c r="F44" s="33" t="str">
        <f>VLOOKUP($B44,scoreC!$C$7:$U$160,6,FALSE)</f>
        <v/>
      </c>
      <c r="G44" s="33" t="str">
        <f>VLOOKUP($B44,scoreC!$C$7:$U$160,7,FALSE)</f>
        <v/>
      </c>
      <c r="H44" s="33" t="str">
        <f>VLOOKUP($B44,scoreC!$C$7:$U$160,8,FALSE)</f>
        <v/>
      </c>
      <c r="I44" s="33" t="str">
        <f>VLOOKUP($B44,scoreC!$C$7:$U$160,9,FALSE)</f>
        <v/>
      </c>
      <c r="J44" s="33" t="str">
        <f>VLOOKUP($B44,scoreC!$C$7:$U$160,10,FALSE)</f>
        <v/>
      </c>
      <c r="K44" s="33" t="str">
        <f>VLOOKUP($B44,scoreC!$C$7:$U$160,11,FALSE)</f>
        <v/>
      </c>
      <c r="L44" s="33" t="str">
        <f>VLOOKUP($B44,scoreC!$C$7:$U$160,12,FALSE)</f>
        <v/>
      </c>
      <c r="M44" s="33" t="str">
        <f>VLOOKUP($B44,scoreC!$C$7:$U$160,13,FALSE)</f>
        <v/>
      </c>
      <c r="N44" s="33" t="str">
        <f>VLOOKUP($B44,scoreC!$C$7:$U$160,14,FALSE)</f>
        <v/>
      </c>
      <c r="O44" s="33" t="str">
        <f>VLOOKUP($B44,scoreC!$C$7:$U$160,15,FALSE)</f>
        <v/>
      </c>
      <c r="P44" s="39">
        <f>VLOOKUP($B44,scoreC!$C$7:$T$160,16,FALSE)</f>
        <v>0</v>
      </c>
      <c r="Q44" s="12" t="str">
        <f>VLOOKUP($B44,scoreC!$C$7:$T$160,18,FALSE)</f>
        <v/>
      </c>
      <c r="R44" s="27" t="e">
        <f t="shared" si="0"/>
        <v>#NUM!</v>
      </c>
    </row>
    <row r="45" spans="2:18" ht="17" x14ac:dyDescent="0.4">
      <c r="B45" s="14">
        <v>39</v>
      </c>
      <c r="C45" s="15">
        <f>VLOOKUP($B45,scoreC!$C$7:$U$160,3,FALSE)</f>
        <v>33</v>
      </c>
      <c r="D45" s="9" t="str">
        <f>VLOOKUP($B45,scoreC!$C$7:$U$160,4,FALSE)</f>
        <v/>
      </c>
      <c r="E45" s="9" t="str">
        <f>VLOOKUP($B45,scoreC!$C$7:$U$160,5,FALSE)</f>
        <v/>
      </c>
      <c r="F45" s="33" t="str">
        <f>VLOOKUP($B45,scoreC!$C$7:$U$160,6,FALSE)</f>
        <v/>
      </c>
      <c r="G45" s="33" t="str">
        <f>VLOOKUP($B45,scoreC!$C$7:$U$160,7,FALSE)</f>
        <v/>
      </c>
      <c r="H45" s="33" t="str">
        <f>VLOOKUP($B45,scoreC!$C$7:$U$160,8,FALSE)</f>
        <v/>
      </c>
      <c r="I45" s="33" t="str">
        <f>VLOOKUP($B45,scoreC!$C$7:$U$160,9,FALSE)</f>
        <v/>
      </c>
      <c r="J45" s="33" t="str">
        <f>VLOOKUP($B45,scoreC!$C$7:$U$160,10,FALSE)</f>
        <v/>
      </c>
      <c r="K45" s="33" t="str">
        <f>VLOOKUP($B45,scoreC!$C$7:$U$160,11,FALSE)</f>
        <v/>
      </c>
      <c r="L45" s="33" t="str">
        <f>VLOOKUP($B45,scoreC!$C$7:$U$160,12,FALSE)</f>
        <v/>
      </c>
      <c r="M45" s="33" t="str">
        <f>VLOOKUP($B45,scoreC!$C$7:$U$160,13,FALSE)</f>
        <v/>
      </c>
      <c r="N45" s="33" t="str">
        <f>VLOOKUP($B45,scoreC!$C$7:$U$160,14,FALSE)</f>
        <v/>
      </c>
      <c r="O45" s="33" t="str">
        <f>VLOOKUP($B45,scoreC!$C$7:$U$160,15,FALSE)</f>
        <v/>
      </c>
      <c r="P45" s="39">
        <f>VLOOKUP($B45,scoreC!$C$7:$T$160,16,FALSE)</f>
        <v>0</v>
      </c>
      <c r="Q45" s="12" t="str">
        <f>VLOOKUP($B45,scoreC!$C$7:$T$160,18,FALSE)</f>
        <v/>
      </c>
      <c r="R45" s="27" t="e">
        <f t="shared" si="0"/>
        <v>#NUM!</v>
      </c>
    </row>
    <row r="46" spans="2:18" ht="17" x14ac:dyDescent="0.4">
      <c r="B46" s="14">
        <v>40</v>
      </c>
      <c r="C46" s="15">
        <f>VLOOKUP($B46,scoreC!$C$7:$U$160,3,FALSE)</f>
        <v>33</v>
      </c>
      <c r="D46" s="9" t="str">
        <f>VLOOKUP($B46,scoreC!$C$7:$U$160,4,FALSE)</f>
        <v/>
      </c>
      <c r="E46" s="9" t="str">
        <f>VLOOKUP($B46,scoreC!$C$7:$U$160,5,FALSE)</f>
        <v/>
      </c>
      <c r="F46" s="33" t="str">
        <f>VLOOKUP($B46,scoreC!$C$7:$U$160,6,FALSE)</f>
        <v/>
      </c>
      <c r="G46" s="33" t="str">
        <f>VLOOKUP($B46,scoreC!$C$7:$U$160,7,FALSE)</f>
        <v/>
      </c>
      <c r="H46" s="33" t="str">
        <f>VLOOKUP($B46,scoreC!$C$7:$U$160,8,FALSE)</f>
        <v/>
      </c>
      <c r="I46" s="33" t="str">
        <f>VLOOKUP($B46,scoreC!$C$7:$U$160,9,FALSE)</f>
        <v/>
      </c>
      <c r="J46" s="33" t="str">
        <f>VLOOKUP($B46,scoreC!$C$7:$U$160,10,FALSE)</f>
        <v/>
      </c>
      <c r="K46" s="33" t="str">
        <f>VLOOKUP($B46,scoreC!$C$7:$U$160,11,FALSE)</f>
        <v/>
      </c>
      <c r="L46" s="33" t="str">
        <f>VLOOKUP($B46,scoreC!$C$7:$U$160,12,FALSE)</f>
        <v/>
      </c>
      <c r="M46" s="33" t="str">
        <f>VLOOKUP($B46,scoreC!$C$7:$U$160,13,FALSE)</f>
        <v/>
      </c>
      <c r="N46" s="33" t="str">
        <f>VLOOKUP($B46,scoreC!$C$7:$U$160,14,FALSE)</f>
        <v/>
      </c>
      <c r="O46" s="33" t="str">
        <f>VLOOKUP($B46,scoreC!$C$7:$U$160,15,FALSE)</f>
        <v/>
      </c>
      <c r="P46" s="39">
        <f>VLOOKUP($B46,scoreC!$C$7:$T$160,16,FALSE)</f>
        <v>0</v>
      </c>
      <c r="Q46" s="12" t="str">
        <f>VLOOKUP($B46,scoreC!$C$7:$T$160,18,FALSE)</f>
        <v/>
      </c>
      <c r="R46" s="27" t="e">
        <f t="shared" si="0"/>
        <v>#NUM!</v>
      </c>
    </row>
    <row r="47" spans="2:18" ht="17" x14ac:dyDescent="0.4">
      <c r="B47" s="14">
        <v>41</v>
      </c>
      <c r="C47" s="15">
        <f>VLOOKUP($B47,scoreC!$C$7:$U$160,3,FALSE)</f>
        <v>33</v>
      </c>
      <c r="D47" s="9" t="str">
        <f>VLOOKUP($B47,scoreC!$C$7:$U$160,4,FALSE)</f>
        <v/>
      </c>
      <c r="E47" s="9" t="str">
        <f>VLOOKUP($B47,scoreC!$C$7:$U$160,5,FALSE)</f>
        <v/>
      </c>
      <c r="F47" s="33" t="str">
        <f>VLOOKUP($B47,scoreC!$C$7:$U$160,6,FALSE)</f>
        <v/>
      </c>
      <c r="G47" s="33" t="str">
        <f>VLOOKUP($B47,scoreC!$C$7:$U$160,7,FALSE)</f>
        <v/>
      </c>
      <c r="H47" s="33" t="str">
        <f>VLOOKUP($B47,scoreC!$C$7:$U$160,8,FALSE)</f>
        <v/>
      </c>
      <c r="I47" s="33" t="str">
        <f>VLOOKUP($B47,scoreC!$C$7:$U$160,9,FALSE)</f>
        <v/>
      </c>
      <c r="J47" s="33" t="str">
        <f>VLOOKUP($B47,scoreC!$C$7:$U$160,10,FALSE)</f>
        <v/>
      </c>
      <c r="K47" s="33" t="str">
        <f>VLOOKUP($B47,scoreC!$C$7:$U$160,11,FALSE)</f>
        <v/>
      </c>
      <c r="L47" s="33" t="str">
        <f>VLOOKUP($B47,scoreC!$C$7:$U$160,12,FALSE)</f>
        <v/>
      </c>
      <c r="M47" s="33" t="str">
        <f>VLOOKUP($B47,scoreC!$C$7:$U$160,13,FALSE)</f>
        <v/>
      </c>
      <c r="N47" s="33" t="str">
        <f>VLOOKUP($B47,scoreC!$C$7:$U$160,14,FALSE)</f>
        <v/>
      </c>
      <c r="O47" s="33" t="str">
        <f>VLOOKUP($B47,scoreC!$C$7:$U$160,15,FALSE)</f>
        <v/>
      </c>
      <c r="P47" s="39">
        <f>VLOOKUP($B47,scoreC!$C$7:$T$160,16,FALSE)</f>
        <v>0</v>
      </c>
      <c r="Q47" s="12" t="str">
        <f>VLOOKUP($B47,scoreC!$C$7:$T$160,18,FALSE)</f>
        <v/>
      </c>
      <c r="R47" s="27" t="e">
        <f t="shared" si="0"/>
        <v>#NUM!</v>
      </c>
    </row>
    <row r="48" spans="2:18" ht="17" x14ac:dyDescent="0.4">
      <c r="B48" s="14">
        <v>42</v>
      </c>
      <c r="C48" s="15">
        <f>VLOOKUP($B48,scoreC!$C$7:$U$160,3,FALSE)</f>
        <v>33</v>
      </c>
      <c r="D48" s="9" t="str">
        <f>VLOOKUP($B48,scoreC!$C$7:$U$160,4,FALSE)</f>
        <v/>
      </c>
      <c r="E48" s="9" t="str">
        <f>VLOOKUP($B48,scoreC!$C$7:$U$160,5,FALSE)</f>
        <v/>
      </c>
      <c r="F48" s="33" t="str">
        <f>VLOOKUP($B48,scoreC!$C$7:$U$160,6,FALSE)</f>
        <v/>
      </c>
      <c r="G48" s="33" t="str">
        <f>VLOOKUP($B48,scoreC!$C$7:$U$160,7,FALSE)</f>
        <v/>
      </c>
      <c r="H48" s="33" t="str">
        <f>VLOOKUP($B48,scoreC!$C$7:$U$160,8,FALSE)</f>
        <v/>
      </c>
      <c r="I48" s="33" t="str">
        <f>VLOOKUP($B48,scoreC!$C$7:$U$160,9,FALSE)</f>
        <v/>
      </c>
      <c r="J48" s="33" t="str">
        <f>VLOOKUP($B48,scoreC!$C$7:$U$160,10,FALSE)</f>
        <v/>
      </c>
      <c r="K48" s="33" t="str">
        <f>VLOOKUP($B48,scoreC!$C$7:$U$160,11,FALSE)</f>
        <v/>
      </c>
      <c r="L48" s="33" t="str">
        <f>VLOOKUP($B48,scoreC!$C$7:$U$160,12,FALSE)</f>
        <v/>
      </c>
      <c r="M48" s="33" t="str">
        <f>VLOOKUP($B48,scoreC!$C$7:$U$160,13,FALSE)</f>
        <v/>
      </c>
      <c r="N48" s="33" t="str">
        <f>VLOOKUP($B48,scoreC!$C$7:$U$160,14,FALSE)</f>
        <v/>
      </c>
      <c r="O48" s="33" t="str">
        <f>VLOOKUP($B48,scoreC!$C$7:$U$160,15,FALSE)</f>
        <v/>
      </c>
      <c r="P48" s="39">
        <f>VLOOKUP($B48,scoreC!$C$7:$T$160,16,FALSE)</f>
        <v>0</v>
      </c>
      <c r="Q48" s="12" t="str">
        <f>VLOOKUP($B48,scoreC!$C$7:$T$160,18,FALSE)</f>
        <v/>
      </c>
      <c r="R48" s="27" t="e">
        <f t="shared" si="0"/>
        <v>#NUM!</v>
      </c>
    </row>
    <row r="49" spans="2:18" ht="17" x14ac:dyDescent="0.4">
      <c r="B49" s="14">
        <v>43</v>
      </c>
      <c r="C49" s="15">
        <f>VLOOKUP($B49,scoreC!$C$7:$U$160,3,FALSE)</f>
        <v>33</v>
      </c>
      <c r="D49" s="9" t="str">
        <f>VLOOKUP($B49,scoreC!$C$7:$U$160,4,FALSE)</f>
        <v/>
      </c>
      <c r="E49" s="9" t="str">
        <f>VLOOKUP($B49,scoreC!$C$7:$U$160,5,FALSE)</f>
        <v/>
      </c>
      <c r="F49" s="33" t="str">
        <f>VLOOKUP($B49,scoreC!$C$7:$U$160,6,FALSE)</f>
        <v/>
      </c>
      <c r="G49" s="33" t="str">
        <f>VLOOKUP($B49,scoreC!$C$7:$U$160,7,FALSE)</f>
        <v/>
      </c>
      <c r="H49" s="33" t="str">
        <f>VLOOKUP($B49,scoreC!$C$7:$U$160,8,FALSE)</f>
        <v/>
      </c>
      <c r="I49" s="33" t="str">
        <f>VLOOKUP($B49,scoreC!$C$7:$U$160,9,FALSE)</f>
        <v/>
      </c>
      <c r="J49" s="33" t="str">
        <f>VLOOKUP($B49,scoreC!$C$7:$U$160,10,FALSE)</f>
        <v/>
      </c>
      <c r="K49" s="33" t="str">
        <f>VLOOKUP($B49,scoreC!$C$7:$U$160,11,FALSE)</f>
        <v/>
      </c>
      <c r="L49" s="33" t="str">
        <f>VLOOKUP($B49,scoreC!$C$7:$U$160,12,FALSE)</f>
        <v/>
      </c>
      <c r="M49" s="33" t="str">
        <f>VLOOKUP($B49,scoreC!$C$7:$U$160,13,FALSE)</f>
        <v/>
      </c>
      <c r="N49" s="33" t="str">
        <f>VLOOKUP($B49,scoreC!$C$7:$U$160,14,FALSE)</f>
        <v/>
      </c>
      <c r="O49" s="33" t="str">
        <f>VLOOKUP($B49,scoreC!$C$7:$U$160,15,FALSE)</f>
        <v/>
      </c>
      <c r="P49" s="39">
        <f>VLOOKUP($B49,scoreC!$C$7:$T$160,16,FALSE)</f>
        <v>0</v>
      </c>
      <c r="Q49" s="12" t="str">
        <f>VLOOKUP($B49,scoreC!$C$7:$T$160,18,FALSE)</f>
        <v/>
      </c>
      <c r="R49" s="27" t="e">
        <f t="shared" si="0"/>
        <v>#NUM!</v>
      </c>
    </row>
    <row r="50" spans="2:18" ht="17" x14ac:dyDescent="0.4">
      <c r="B50" s="14">
        <v>44</v>
      </c>
      <c r="C50" s="15">
        <f>VLOOKUP($B50,scoreC!$C$7:$U$160,3,FALSE)</f>
        <v>33</v>
      </c>
      <c r="D50" s="9" t="str">
        <f>VLOOKUP($B50,scoreC!$C$7:$U$160,4,FALSE)</f>
        <v/>
      </c>
      <c r="E50" s="9" t="str">
        <f>VLOOKUP($B50,scoreC!$C$7:$U$160,5,FALSE)</f>
        <v/>
      </c>
      <c r="F50" s="33" t="str">
        <f>VLOOKUP($B50,scoreC!$C$7:$U$160,6,FALSE)</f>
        <v/>
      </c>
      <c r="G50" s="33" t="str">
        <f>VLOOKUP($B50,scoreC!$C$7:$U$160,7,FALSE)</f>
        <v/>
      </c>
      <c r="H50" s="33" t="str">
        <f>VLOOKUP($B50,scoreC!$C$7:$U$160,8,FALSE)</f>
        <v/>
      </c>
      <c r="I50" s="33" t="str">
        <f>VLOOKUP($B50,scoreC!$C$7:$U$160,9,FALSE)</f>
        <v/>
      </c>
      <c r="J50" s="33" t="str">
        <f>VLOOKUP($B50,scoreC!$C$7:$U$160,10,FALSE)</f>
        <v/>
      </c>
      <c r="K50" s="33" t="str">
        <f>VLOOKUP($B50,scoreC!$C$7:$U$160,11,FALSE)</f>
        <v/>
      </c>
      <c r="L50" s="33" t="str">
        <f>VLOOKUP($B50,scoreC!$C$7:$U$160,12,FALSE)</f>
        <v/>
      </c>
      <c r="M50" s="33" t="str">
        <f>VLOOKUP($B50,scoreC!$C$7:$U$160,13,FALSE)</f>
        <v/>
      </c>
      <c r="N50" s="33" t="str">
        <f>VLOOKUP($B50,scoreC!$C$7:$U$160,14,FALSE)</f>
        <v/>
      </c>
      <c r="O50" s="33" t="str">
        <f>VLOOKUP($B50,scoreC!$C$7:$U$160,15,FALSE)</f>
        <v/>
      </c>
      <c r="P50" s="39">
        <f>VLOOKUP($B50,scoreC!$C$7:$T$160,16,FALSE)</f>
        <v>0</v>
      </c>
      <c r="Q50" s="12" t="str">
        <f>VLOOKUP($B50,scoreC!$C$7:$T$160,18,FALSE)</f>
        <v/>
      </c>
      <c r="R50" s="27" t="e">
        <f t="shared" si="0"/>
        <v>#NUM!</v>
      </c>
    </row>
    <row r="51" spans="2:18" ht="17" x14ac:dyDescent="0.4">
      <c r="B51" s="14">
        <v>45</v>
      </c>
      <c r="C51" s="15">
        <f>VLOOKUP($B51,scoreC!$C$7:$U$156,3,FALSE)</f>
        <v>33</v>
      </c>
      <c r="D51" s="9" t="str">
        <f>VLOOKUP($B51,scoreC!$C$7:$U$156,4,FALSE)</f>
        <v/>
      </c>
      <c r="E51" s="9" t="str">
        <f>VLOOKUP($B51,scoreC!$C$7:$U$156,5,FALSE)</f>
        <v/>
      </c>
      <c r="F51" s="33" t="str">
        <f>VLOOKUP($B51,scoreC!$C$7:$U$156,6,FALSE)</f>
        <v/>
      </c>
      <c r="G51" s="33" t="str">
        <f>VLOOKUP($B51,scoreC!$C$7:$U$156,7,FALSE)</f>
        <v/>
      </c>
      <c r="H51" s="33" t="str">
        <f>VLOOKUP($B51,scoreC!$C$7:$U$156,8,FALSE)</f>
        <v/>
      </c>
      <c r="I51" s="33" t="str">
        <f>VLOOKUP($B51,scoreC!$C$7:$U$156,9,FALSE)</f>
        <v/>
      </c>
      <c r="J51" s="33" t="str">
        <f>VLOOKUP($B51,scoreC!$C$7:$U$156,10,FALSE)</f>
        <v/>
      </c>
      <c r="K51" s="33" t="str">
        <f>VLOOKUP($B51,scoreC!$C$7:$U$156,11,FALSE)</f>
        <v/>
      </c>
      <c r="L51" s="33" t="str">
        <f>VLOOKUP($B51,scoreC!$C$7:$U$156,12,FALSE)</f>
        <v/>
      </c>
      <c r="M51" s="33" t="str">
        <f>VLOOKUP($B51,scoreC!$C$7:$U$156,13,FALSE)</f>
        <v/>
      </c>
      <c r="N51" s="33" t="str">
        <f>VLOOKUP($B51,scoreC!$C$7:$U$156,14,FALSE)</f>
        <v/>
      </c>
      <c r="O51" s="33" t="str">
        <f>VLOOKUP($B51,scoreC!$C$7:$U$156,15,FALSE)</f>
        <v/>
      </c>
      <c r="P51" s="39">
        <f>VLOOKUP($B51,scoreC!$C$7:$T$160,16,FALSE)</f>
        <v>0</v>
      </c>
      <c r="Q51" s="12" t="str">
        <f>VLOOKUP($B51,scoreC!$C$7:$T$160,18,FALSE)</f>
        <v/>
      </c>
      <c r="R51" s="27" t="e">
        <f t="shared" si="0"/>
        <v>#NUM!</v>
      </c>
    </row>
    <row r="52" spans="2:18" ht="17" x14ac:dyDescent="0.4">
      <c r="B52" s="14">
        <v>46</v>
      </c>
      <c r="C52" s="15">
        <f>VLOOKUP($B52,scoreC!$C$7:$U$156,3,FALSE)</f>
        <v>33</v>
      </c>
      <c r="D52" s="9" t="str">
        <f>VLOOKUP($B52,scoreC!$C$7:$U$156,4,FALSE)</f>
        <v/>
      </c>
      <c r="E52" s="9" t="str">
        <f>VLOOKUP($B52,scoreC!$C$7:$U$156,5,FALSE)</f>
        <v/>
      </c>
      <c r="F52" s="33" t="str">
        <f>VLOOKUP($B52,scoreC!$C$7:$U$156,6,FALSE)</f>
        <v/>
      </c>
      <c r="G52" s="33" t="str">
        <f>VLOOKUP($B52,scoreC!$C$7:$U$156,7,FALSE)</f>
        <v/>
      </c>
      <c r="H52" s="33" t="str">
        <f>VLOOKUP($B52,scoreC!$C$7:$U$156,8,FALSE)</f>
        <v/>
      </c>
      <c r="I52" s="33" t="str">
        <f>VLOOKUP($B52,scoreC!$C$7:$U$156,9,FALSE)</f>
        <v/>
      </c>
      <c r="J52" s="33" t="str">
        <f>VLOOKUP($B52,scoreC!$C$7:$U$156,10,FALSE)</f>
        <v/>
      </c>
      <c r="K52" s="33" t="str">
        <f>VLOOKUP($B52,scoreC!$C$7:$U$156,11,FALSE)</f>
        <v/>
      </c>
      <c r="L52" s="33" t="str">
        <f>VLOOKUP($B52,scoreC!$C$7:$U$156,12,FALSE)</f>
        <v/>
      </c>
      <c r="M52" s="33" t="str">
        <f>VLOOKUP($B52,scoreC!$C$7:$U$156,13,FALSE)</f>
        <v/>
      </c>
      <c r="N52" s="33" t="str">
        <f>VLOOKUP($B52,scoreC!$C$7:$U$156,14,FALSE)</f>
        <v/>
      </c>
      <c r="O52" s="33" t="str">
        <f>VLOOKUP($B52,scoreC!$C$7:$U$156,15,FALSE)</f>
        <v/>
      </c>
      <c r="P52" s="39">
        <f>VLOOKUP($B52,scoreC!$C$7:$T$160,16,FALSE)</f>
        <v>0</v>
      </c>
      <c r="Q52" s="12" t="str">
        <f>VLOOKUP($B52,scoreC!$C$7:$T$160,18,FALSE)</f>
        <v/>
      </c>
      <c r="R52" s="27" t="e">
        <f t="shared" si="0"/>
        <v>#NUM!</v>
      </c>
    </row>
    <row r="53" spans="2:18" ht="17" x14ac:dyDescent="0.4">
      <c r="B53" s="14">
        <v>47</v>
      </c>
      <c r="C53" s="15">
        <f>VLOOKUP($B53,scoreC!$C$7:$U$156,3,FALSE)</f>
        <v>33</v>
      </c>
      <c r="D53" s="9" t="str">
        <f>VLOOKUP($B53,scoreC!$C$7:$U$156,4,FALSE)</f>
        <v/>
      </c>
      <c r="E53" s="9" t="str">
        <f>VLOOKUP($B53,scoreC!$C$7:$U$156,5,FALSE)</f>
        <v/>
      </c>
      <c r="F53" s="33" t="str">
        <f>VLOOKUP($B53,scoreC!$C$7:$U$156,6,FALSE)</f>
        <v/>
      </c>
      <c r="G53" s="33" t="str">
        <f>VLOOKUP($B53,scoreC!$C$7:$U$156,7,FALSE)</f>
        <v/>
      </c>
      <c r="H53" s="33" t="str">
        <f>VLOOKUP($B53,scoreC!$C$7:$U$156,8,FALSE)</f>
        <v/>
      </c>
      <c r="I53" s="33" t="str">
        <f>VLOOKUP($B53,scoreC!$C$7:$U$156,9,FALSE)</f>
        <v/>
      </c>
      <c r="J53" s="33" t="str">
        <f>VLOOKUP($B53,scoreC!$C$7:$U$156,10,FALSE)</f>
        <v/>
      </c>
      <c r="K53" s="33" t="str">
        <f>VLOOKUP($B53,scoreC!$C$7:$U$156,11,FALSE)</f>
        <v/>
      </c>
      <c r="L53" s="33" t="str">
        <f>VLOOKUP($B53,scoreC!$C$7:$U$156,12,FALSE)</f>
        <v/>
      </c>
      <c r="M53" s="33" t="str">
        <f>VLOOKUP($B53,scoreC!$C$7:$U$156,13,FALSE)</f>
        <v/>
      </c>
      <c r="N53" s="33" t="str">
        <f>VLOOKUP($B53,scoreC!$C$7:$U$156,14,FALSE)</f>
        <v/>
      </c>
      <c r="O53" s="33" t="str">
        <f>VLOOKUP($B53,scoreC!$C$7:$U$156,15,FALSE)</f>
        <v/>
      </c>
      <c r="P53" s="39">
        <f>VLOOKUP($B53,scoreC!$C$7:$T$160,16,FALSE)</f>
        <v>0</v>
      </c>
      <c r="Q53" s="12" t="str">
        <f>VLOOKUP($B53,scoreC!$C$7:$T$160,18,FALSE)</f>
        <v/>
      </c>
      <c r="R53" s="27" t="e">
        <f t="shared" si="0"/>
        <v>#NUM!</v>
      </c>
    </row>
    <row r="54" spans="2:18" ht="17" x14ac:dyDescent="0.4">
      <c r="B54" s="14">
        <v>48</v>
      </c>
      <c r="C54" s="15">
        <f>VLOOKUP($B54,scoreC!$C$7:$U$156,3,FALSE)</f>
        <v>33</v>
      </c>
      <c r="D54" s="9" t="str">
        <f>VLOOKUP($B54,scoreC!$C$7:$U$156,4,FALSE)</f>
        <v/>
      </c>
      <c r="E54" s="9" t="str">
        <f>VLOOKUP($B54,scoreC!$C$7:$U$156,5,FALSE)</f>
        <v/>
      </c>
      <c r="F54" s="33" t="str">
        <f>VLOOKUP($B54,scoreC!$C$7:$U$156,6,FALSE)</f>
        <v/>
      </c>
      <c r="G54" s="33" t="str">
        <f>VLOOKUP($B54,scoreC!$C$7:$U$156,7,FALSE)</f>
        <v/>
      </c>
      <c r="H54" s="33" t="str">
        <f>VLOOKUP($B54,scoreC!$C$7:$U$156,8,FALSE)</f>
        <v/>
      </c>
      <c r="I54" s="33" t="str">
        <f>VLOOKUP($B54,scoreC!$C$7:$U$156,9,FALSE)</f>
        <v/>
      </c>
      <c r="J54" s="33" t="str">
        <f>VLOOKUP($B54,scoreC!$C$7:$U$156,10,FALSE)</f>
        <v/>
      </c>
      <c r="K54" s="33" t="str">
        <f>VLOOKUP($B54,scoreC!$C$7:$U$156,11,FALSE)</f>
        <v/>
      </c>
      <c r="L54" s="33" t="str">
        <f>VLOOKUP($B54,scoreC!$C$7:$U$156,12,FALSE)</f>
        <v/>
      </c>
      <c r="M54" s="33" t="str">
        <f>VLOOKUP($B54,scoreC!$C$7:$U$156,13,FALSE)</f>
        <v/>
      </c>
      <c r="N54" s="33" t="str">
        <f>VLOOKUP($B54,scoreC!$C$7:$U$156,14,FALSE)</f>
        <v/>
      </c>
      <c r="O54" s="33" t="str">
        <f>VLOOKUP($B54,scoreC!$C$7:$U$156,15,FALSE)</f>
        <v/>
      </c>
      <c r="P54" s="39">
        <f>VLOOKUP($B54,scoreC!$C$7:$T$160,16,FALSE)</f>
        <v>0</v>
      </c>
      <c r="Q54" s="12" t="str">
        <f>VLOOKUP($B54,scoreC!$C$7:$T$160,18,FALSE)</f>
        <v/>
      </c>
      <c r="R54" s="27" t="e">
        <f t="shared" si="0"/>
        <v>#NUM!</v>
      </c>
    </row>
    <row r="55" spans="2:18" ht="17" x14ac:dyDescent="0.4">
      <c r="B55" s="14">
        <v>49</v>
      </c>
      <c r="C55" s="15">
        <f>VLOOKUP($B55,scoreC!$C$7:$U$156,3,FALSE)</f>
        <v>33</v>
      </c>
      <c r="D55" s="9" t="str">
        <f>VLOOKUP($B55,scoreC!$C$7:$U$156,4,FALSE)</f>
        <v/>
      </c>
      <c r="E55" s="9" t="str">
        <f>VLOOKUP($B55,scoreC!$C$7:$U$156,5,FALSE)</f>
        <v/>
      </c>
      <c r="F55" s="33" t="str">
        <f>VLOOKUP($B55,scoreC!$C$7:$U$156,6,FALSE)</f>
        <v/>
      </c>
      <c r="G55" s="33" t="str">
        <f>VLOOKUP($B55,scoreC!$C$7:$U$156,7,FALSE)</f>
        <v/>
      </c>
      <c r="H55" s="33" t="str">
        <f>VLOOKUP($B55,scoreC!$C$7:$U$156,8,FALSE)</f>
        <v/>
      </c>
      <c r="I55" s="33" t="str">
        <f>VLOOKUP($B55,scoreC!$C$7:$U$156,9,FALSE)</f>
        <v/>
      </c>
      <c r="J55" s="33" t="str">
        <f>VLOOKUP($B55,scoreC!$C$7:$U$156,10,FALSE)</f>
        <v/>
      </c>
      <c r="K55" s="33" t="str">
        <f>VLOOKUP($B55,scoreC!$C$7:$U$156,11,FALSE)</f>
        <v/>
      </c>
      <c r="L55" s="33" t="str">
        <f>VLOOKUP($B55,scoreC!$C$7:$U$156,12,FALSE)</f>
        <v/>
      </c>
      <c r="M55" s="33" t="str">
        <f>VLOOKUP($B55,scoreC!$C$7:$U$156,13,FALSE)</f>
        <v/>
      </c>
      <c r="N55" s="33" t="str">
        <f>VLOOKUP($B55,scoreC!$C$7:$U$156,14,FALSE)</f>
        <v/>
      </c>
      <c r="O55" s="33" t="str">
        <f>VLOOKUP($B55,scoreC!$C$7:$U$156,15,FALSE)</f>
        <v/>
      </c>
      <c r="P55" s="39">
        <f>VLOOKUP($B55,scoreC!$C$7:$T$160,16,FALSE)</f>
        <v>0</v>
      </c>
      <c r="Q55" s="12" t="str">
        <f>VLOOKUP($B55,scoreC!$C$7:$T$160,18,FALSE)</f>
        <v/>
      </c>
      <c r="R55" s="27" t="e">
        <f t="shared" si="0"/>
        <v>#NUM!</v>
      </c>
    </row>
    <row r="56" spans="2:18" ht="17" x14ac:dyDescent="0.4">
      <c r="B56" s="14">
        <v>50</v>
      </c>
      <c r="C56" s="15">
        <f>VLOOKUP($B56,scoreC!$C$7:$U$156,3,FALSE)</f>
        <v>33</v>
      </c>
      <c r="D56" s="9" t="str">
        <f>VLOOKUP($B56,scoreC!$C$7:$U$156,4,FALSE)</f>
        <v/>
      </c>
      <c r="E56" s="9" t="str">
        <f>VLOOKUP($B56,scoreC!$C$7:$U$156,5,FALSE)</f>
        <v/>
      </c>
      <c r="F56" s="33" t="str">
        <f>VLOOKUP($B56,scoreC!$C$7:$U$156,6,FALSE)</f>
        <v/>
      </c>
      <c r="G56" s="33" t="str">
        <f>VLOOKUP($B56,scoreC!$C$7:$U$156,7,FALSE)</f>
        <v/>
      </c>
      <c r="H56" s="33" t="str">
        <f>VLOOKUP($B56,scoreC!$C$7:$U$156,8,FALSE)</f>
        <v/>
      </c>
      <c r="I56" s="33" t="str">
        <f>VLOOKUP($B56,scoreC!$C$7:$U$156,9,FALSE)</f>
        <v/>
      </c>
      <c r="J56" s="33" t="str">
        <f>VLOOKUP($B56,scoreC!$C$7:$U$156,10,FALSE)</f>
        <v/>
      </c>
      <c r="K56" s="33" t="str">
        <f>VLOOKUP($B56,scoreC!$C$7:$U$156,11,FALSE)</f>
        <v/>
      </c>
      <c r="L56" s="33" t="str">
        <f>VLOOKUP($B56,scoreC!$C$7:$U$156,12,FALSE)</f>
        <v/>
      </c>
      <c r="M56" s="33" t="str">
        <f>VLOOKUP($B56,scoreC!$C$7:$U$156,13,FALSE)</f>
        <v/>
      </c>
      <c r="N56" s="33" t="str">
        <f>VLOOKUP($B56,scoreC!$C$7:$U$156,14,FALSE)</f>
        <v/>
      </c>
      <c r="O56" s="33" t="str">
        <f>VLOOKUP($B56,scoreC!$C$7:$U$156,15,FALSE)</f>
        <v/>
      </c>
      <c r="P56" s="39">
        <f>VLOOKUP($B56,scoreC!$C$7:$T$160,16,FALSE)</f>
        <v>0</v>
      </c>
      <c r="Q56" s="12" t="str">
        <f>VLOOKUP($B56,scoreC!$C$7:$T$160,18,FALSE)</f>
        <v/>
      </c>
      <c r="R56" s="27" t="e">
        <f t="shared" si="0"/>
        <v>#NUM!</v>
      </c>
    </row>
  </sheetData>
  <sheetProtection algorithmName="SHA-512" hashValue="MpdUI0d2PO6jbtDL5RN70eSkZouV+tO9kfP3kFWc5Yd4/EvOvCR/9VogPUYsn0dvnPbO0YG8mMFJ8KnudfIa0w==" saltValue="kzl4/aNEyTHOX6DUF5U5Mw==" spinCount="100000" sheet="1" objects="1" scenarios="1"/>
  <mergeCells count="17">
    <mergeCell ref="P5:P6"/>
    <mergeCell ref="C2:Q2"/>
    <mergeCell ref="F4:O4"/>
    <mergeCell ref="Q5:Q6"/>
    <mergeCell ref="K5:K6"/>
    <mergeCell ref="L5:L6"/>
    <mergeCell ref="M5:M6"/>
    <mergeCell ref="N5:N6"/>
    <mergeCell ref="O5:O6"/>
    <mergeCell ref="C5:C6"/>
    <mergeCell ref="D5:D6"/>
    <mergeCell ref="E5:E6"/>
    <mergeCell ref="F5:F6"/>
    <mergeCell ref="G5:G6"/>
    <mergeCell ref="H5:H6"/>
    <mergeCell ref="I5:I6"/>
    <mergeCell ref="J5:J6"/>
  </mergeCells>
  <conditionalFormatting sqref="D7:E56">
    <cfRule type="cellIs" dxfId="30" priority="1968" operator="equal">
      <formula>0</formula>
    </cfRule>
    <cfRule type="containsBlanks" dxfId="29" priority="1969">
      <formula>LEN(TRIM(D7))=0</formula>
    </cfRule>
  </conditionalFormatting>
  <conditionalFormatting sqref="E7:E56">
    <cfRule type="dataBar" priority="3014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{0B850689-7E6E-4404-AF5E-28AB106CDF2E}</x14:id>
        </ext>
      </extLst>
    </cfRule>
  </conditionalFormatting>
  <conditionalFormatting sqref="F7">
    <cfRule type="expression" dxfId="28" priority="1788">
      <formula>F7&gt;=$R7</formula>
    </cfRule>
  </conditionalFormatting>
  <conditionalFormatting sqref="F8">
    <cfRule type="expression" dxfId="27" priority="1785">
      <formula>F8&gt;=R8</formula>
    </cfRule>
  </conditionalFormatting>
  <conditionalFormatting sqref="F9:F56">
    <cfRule type="expression" dxfId="26" priority="33">
      <formula>F9&gt;=$R9</formula>
    </cfRule>
  </conditionalFormatting>
  <conditionalFormatting sqref="F7:O56">
    <cfRule type="expression" dxfId="25" priority="1">
      <formula>AND(F7&lt;$R7,F7&gt;1)</formula>
    </cfRule>
    <cfRule type="cellIs" dxfId="24" priority="2" operator="lessThan">
      <formula>1</formula>
    </cfRule>
  </conditionalFormatting>
  <conditionalFormatting sqref="G7:O56">
    <cfRule type="expression" dxfId="23" priority="3">
      <formula>G7&gt;=$R7</formula>
    </cfRule>
  </conditionalFormatting>
  <conditionalFormatting sqref="P7:P56">
    <cfRule type="cellIs" dxfId="22" priority="1931" operator="between">
      <formula>1</formula>
      <formula>0</formula>
    </cfRule>
  </conditionalFormatting>
  <conditionalFormatting sqref="P7:Q56">
    <cfRule type="cellIs" dxfId="21" priority="1966" operator="greaterThan">
      <formula>500</formula>
    </cfRule>
    <cfRule type="cellIs" dxfId="20" priority="1967" operator="equal">
      <formula>0</formula>
    </cfRule>
  </conditionalFormatting>
  <conditionalFormatting sqref="Q7:Q56">
    <cfRule type="cellIs" dxfId="19" priority="1932" operator="equal">
      <formula>-1.5</formula>
    </cfRule>
  </conditionalFormatting>
  <printOptions gridLines="1"/>
  <pageMargins left="0" right="0" top="0" bottom="0" header="0.31496062992125984" footer="0.31496062992125984"/>
  <pageSetup paperSize="9" scale="94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850689-7E6E-4404-AF5E-28AB106CDF2E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00B050"/>
  </sheetPr>
  <dimension ref="A2:AF160"/>
  <sheetViews>
    <sheetView zoomScale="80" zoomScaleNormal="80" workbookViewId="0">
      <pane ySplit="6" topLeftCell="A7" activePane="bottomLeft" state="frozen"/>
      <selection pane="bottomLeft" activeCell="Q13" sqref="Q13"/>
    </sheetView>
  </sheetViews>
  <sheetFormatPr defaultColWidth="8.81640625" defaultRowHeight="14.5" x14ac:dyDescent="0.35"/>
  <cols>
    <col min="1" max="1" width="4.1796875" style="18" bestFit="1" customWidth="1"/>
    <col min="2" max="2" width="6.81640625" style="10" customWidth="1"/>
    <col min="3" max="3" width="7" style="10" customWidth="1"/>
    <col min="4" max="4" width="4.453125" style="10" customWidth="1"/>
    <col min="5" max="5" width="4.81640625" style="10" customWidth="1"/>
    <col min="6" max="6" width="17.54296875" style="10" customWidth="1"/>
    <col min="7" max="7" width="5.453125" style="10" customWidth="1"/>
    <col min="8" max="17" width="7.453125" style="10" customWidth="1"/>
    <col min="18" max="18" width="8.1796875" style="11" bestFit="1" customWidth="1"/>
    <col min="19" max="19" width="7.81640625" style="11" customWidth="1"/>
    <col min="20" max="20" width="7.54296875" style="10" customWidth="1"/>
    <col min="21" max="21" width="4.1796875" style="10" customWidth="1"/>
    <col min="22" max="23" width="4.54296875" style="14" customWidth="1"/>
    <col min="24" max="30" width="4.54296875" style="10" customWidth="1"/>
    <col min="31" max="31" width="3.54296875" style="10" customWidth="1"/>
    <col min="32" max="16384" width="8.81640625" style="10"/>
  </cols>
  <sheetData>
    <row r="2" spans="1:32" ht="31" customHeight="1" x14ac:dyDescent="0.35">
      <c r="F2" s="48" t="s">
        <v>44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32" ht="7.5" customHeight="1" x14ac:dyDescent="0.35"/>
    <row r="4" spans="1:32" ht="21.75" customHeight="1" x14ac:dyDescent="0.35">
      <c r="H4" s="58" t="s">
        <v>16</v>
      </c>
      <c r="I4" s="58"/>
      <c r="J4" s="58"/>
      <c r="K4" s="58"/>
      <c r="L4" s="58"/>
      <c r="M4" s="58"/>
      <c r="N4" s="58"/>
      <c r="O4" s="58"/>
      <c r="P4" s="58"/>
      <c r="Q4" s="58"/>
      <c r="R4" s="7" t="s">
        <v>12</v>
      </c>
    </row>
    <row r="5" spans="1:32" ht="15.75" customHeight="1" x14ac:dyDescent="0.35">
      <c r="B5" s="81" t="s">
        <v>2</v>
      </c>
      <c r="C5" s="81" t="s">
        <v>3</v>
      </c>
      <c r="D5" s="81" t="s">
        <v>7</v>
      </c>
      <c r="E5" s="19"/>
      <c r="F5" s="83" t="s">
        <v>0</v>
      </c>
      <c r="G5" s="84" t="s">
        <v>6</v>
      </c>
      <c r="H5" s="65">
        <v>1</v>
      </c>
      <c r="I5" s="65">
        <v>2</v>
      </c>
      <c r="J5" s="65">
        <v>3</v>
      </c>
      <c r="K5" s="65">
        <v>4</v>
      </c>
      <c r="L5" s="65">
        <v>5</v>
      </c>
      <c r="M5" s="65">
        <v>6</v>
      </c>
      <c r="N5" s="65">
        <v>7</v>
      </c>
      <c r="O5" s="65">
        <v>8</v>
      </c>
      <c r="P5" s="65">
        <v>9</v>
      </c>
      <c r="Q5" s="65">
        <v>10</v>
      </c>
      <c r="R5" s="80" t="s">
        <v>47</v>
      </c>
      <c r="S5" s="67" t="s">
        <v>9</v>
      </c>
      <c r="T5" s="67" t="s">
        <v>17</v>
      </c>
      <c r="V5" s="14" t="s">
        <v>33</v>
      </c>
      <c r="W5" s="14" t="s">
        <v>34</v>
      </c>
      <c r="X5" s="10" t="s">
        <v>35</v>
      </c>
      <c r="Y5" s="14" t="s">
        <v>36</v>
      </c>
      <c r="Z5" s="14" t="s">
        <v>37</v>
      </c>
      <c r="AA5" s="10" t="s">
        <v>38</v>
      </c>
      <c r="AB5" s="10" t="s">
        <v>39</v>
      </c>
      <c r="AC5" s="10" t="s">
        <v>40</v>
      </c>
      <c r="AD5" s="10" t="s">
        <v>41</v>
      </c>
      <c r="AE5" s="10" t="s">
        <v>42</v>
      </c>
    </row>
    <row r="6" spans="1:32" ht="15.75" customHeight="1" x14ac:dyDescent="0.35">
      <c r="B6" s="82"/>
      <c r="C6" s="82"/>
      <c r="D6" s="82"/>
      <c r="E6" s="19" t="s">
        <v>8</v>
      </c>
      <c r="F6" s="83"/>
      <c r="G6" s="85"/>
      <c r="H6" s="66"/>
      <c r="I6" s="66"/>
      <c r="J6" s="66"/>
      <c r="K6" s="66"/>
      <c r="L6" s="66"/>
      <c r="M6" s="66"/>
      <c r="N6" s="66"/>
      <c r="O6" s="66"/>
      <c r="P6" s="66"/>
      <c r="Q6" s="66"/>
      <c r="R6" s="80"/>
      <c r="S6" s="67"/>
      <c r="T6" s="67"/>
    </row>
    <row r="7" spans="1:32" x14ac:dyDescent="0.35">
      <c r="A7" s="18">
        <v>1</v>
      </c>
      <c r="B7" s="20">
        <f>RANK($U7,$U$7:$U$160,1)</f>
        <v>34</v>
      </c>
      <c r="C7" s="20">
        <f>RANK($S7,$S$7:$S$160,0)</f>
        <v>154</v>
      </c>
      <c r="D7" s="14">
        <f t="shared" ref="D7:D70" si="0">_xlfn.RANK.EQ($R7,$R$7:$R$160,0)</f>
        <v>34</v>
      </c>
      <c r="E7" s="14">
        <f>_xlfn.RANK.EQ($R7,$R$7:$R$160,0)</f>
        <v>34</v>
      </c>
      <c r="F7" s="2" t="str">
        <f>IF(results!Y7&lt;&gt;"a","",results!B7)</f>
        <v/>
      </c>
      <c r="G7" s="2" t="str">
        <f>IF(results!$Y7&lt;&gt;"a","",results!W7)</f>
        <v/>
      </c>
      <c r="H7" s="35" t="str">
        <f>IF(results!$Y7&lt;&gt;"a","",V7)</f>
        <v/>
      </c>
      <c r="I7" s="35" t="str">
        <f>IF(results!$Y7&lt;&gt;"a","",IF(W7=V7,W7+0.0001,W7))</f>
        <v/>
      </c>
      <c r="J7" s="35" t="str">
        <f>IF(results!$Y7&lt;&gt;"a","",IF(OR(V7=X7,W7=X7),X7+0.0002,X7))</f>
        <v/>
      </c>
      <c r="K7" s="35" t="str">
        <f>IF(results!$Y7&lt;&gt;"a","",IF(OR(V7=Y7,W7=Y7,X7=Y7),Y7+0.0003,Y7))</f>
        <v/>
      </c>
      <c r="L7" s="35" t="str">
        <f>IF(results!$Y7&lt;&gt;"a","",IF(OR(V7=Z7,W7=Z7,X7=Z7,Y7=Z7),Z7+0.0004,Z7))</f>
        <v/>
      </c>
      <c r="M7" s="35" t="str">
        <f>IF(results!$Y7&lt;&gt;"a","",IF(OR(V7=AA7,W7=AA7,X7=AA7,Y7=AA7,Z7=AA7),AA7+0.0005,AA7))</f>
        <v/>
      </c>
      <c r="N7" s="35" t="str">
        <f>IF(results!$Y7&lt;&gt;"a","",IF(OR(V7=AB7,W7=AB7,X7=AB7,Y7=AB7,Z7=AB7,AA7=AB7),AB7+0.0006,AB7))</f>
        <v/>
      </c>
      <c r="O7" s="35" t="str">
        <f>IF(results!$Y7&lt;&gt;"a","",IF(OR(V7=AC7,W7=AC7,X7=AC7,Y7=AC7,Z7=AC7,AA7=AC7,AB7=AC7),AC7+0.0007,AC7))</f>
        <v/>
      </c>
      <c r="P7" s="35" t="str">
        <f>IF(results!$Y7&lt;&gt;"a","",IF(OR(V7=AD7,W7=AD7,X7=AD7,Y7=AD7,Z7=AD7,AA7=AD7,AB7=AD7,AC7=AD7),AD7+0.0008,AD7))</f>
        <v/>
      </c>
      <c r="Q7" s="35" t="str">
        <f>IF(results!$Y7&lt;&gt;"a","",AE7*2)</f>
        <v/>
      </c>
      <c r="R7" s="47">
        <f>IF(F7&lt;&gt;"",(MAX(H7:Q7)+LARGE(H7:Q7,2)+LARGE(H7:Q7,3)+LARGE(H7:Q7,4)+LARGE(H7:Q7,5)),0)</f>
        <v>0</v>
      </c>
      <c r="S7" s="4">
        <f>R7+0.0000001*ROW()</f>
        <v>6.9999999999999997E-7</v>
      </c>
      <c r="T7" s="4" t="str">
        <f>IF(results!$Y7&lt;&gt;"a","",results!X7)</f>
        <v/>
      </c>
      <c r="U7" s="4">
        <f>IF(results!Y7="A",1,IF(results!Y7="B",2,IF(results!Y7="C",3,99)))</f>
        <v>2</v>
      </c>
      <c r="V7" s="34">
        <f>results!C7+results!D7</f>
        <v>46</v>
      </c>
      <c r="W7" s="34">
        <f>results!E7+results!F7</f>
        <v>47</v>
      </c>
      <c r="X7" s="34">
        <f>results!G7+results!H7</f>
        <v>0</v>
      </c>
      <c r="Y7" s="34">
        <f>results!I7+results!J7</f>
        <v>0</v>
      </c>
      <c r="Z7" s="34">
        <f>results!K7+results!L7</f>
        <v>0</v>
      </c>
      <c r="AA7" s="34">
        <f>results!M7+results!N7</f>
        <v>0</v>
      </c>
      <c r="AB7" s="34">
        <f>results!O7+results!P7</f>
        <v>0</v>
      </c>
      <c r="AC7" s="34">
        <f>results!Q7+results!R7</f>
        <v>0</v>
      </c>
      <c r="AD7" s="34">
        <f>results!S7+results!T7</f>
        <v>0</v>
      </c>
      <c r="AE7" s="34">
        <f>results!U7+results!V7</f>
        <v>0</v>
      </c>
      <c r="AF7" s="10" t="e">
        <f t="shared" ref="AF7:AF38" si="1">LARGE(H7:Q7,3)</f>
        <v>#NUM!</v>
      </c>
    </row>
    <row r="8" spans="1:32" x14ac:dyDescent="0.35">
      <c r="A8" s="18">
        <v>2</v>
      </c>
      <c r="B8" s="20">
        <f t="shared" ref="B8:B71" si="2">RANK($U8,$U$7:$U$160,1)</f>
        <v>34</v>
      </c>
      <c r="C8" s="20">
        <f t="shared" ref="C8:C71" si="3">RANK($S8,$S$7:$S$160,0)</f>
        <v>153</v>
      </c>
      <c r="D8" s="14">
        <f t="shared" si="0"/>
        <v>34</v>
      </c>
      <c r="E8" s="14">
        <f t="shared" ref="E8:E39" si="4">_xlfn.RANK.EQ($R8,$R$7:$R$160,0)</f>
        <v>34</v>
      </c>
      <c r="F8" s="2" t="str">
        <f>IF(results!Y8&lt;&gt;"a","",results!B8)</f>
        <v/>
      </c>
      <c r="G8" s="2" t="str">
        <f>IF(results!$Y8&lt;&gt;"a","",results!W8)</f>
        <v/>
      </c>
      <c r="H8" s="35" t="str">
        <f>IF(results!$Y8&lt;&gt;"a","",V8)</f>
        <v/>
      </c>
      <c r="I8" s="35" t="str">
        <f>IF(results!$Y8&lt;&gt;"a","",IF(W8=V8,W8+0.0001,W8))</f>
        <v/>
      </c>
      <c r="J8" s="35" t="str">
        <f>IF(results!$Y8&lt;&gt;"a","",IF(OR(V8=X8,W8=X8),X8+0.0002,X8))</f>
        <v/>
      </c>
      <c r="K8" s="35" t="str">
        <f>IF(results!$Y8&lt;&gt;"a","",IF(OR(V8=Y8,W8=Y8,X8=Y8),Y8+0.0003,Y8))</f>
        <v/>
      </c>
      <c r="L8" s="35" t="str">
        <f>IF(results!$Y8&lt;&gt;"a","",IF(OR(V8=Z8,W8=Z8,X8=Z8,Y8=Z8),Z8+0.0004,Z8))</f>
        <v/>
      </c>
      <c r="M8" s="35" t="str">
        <f>IF(results!$Y8&lt;&gt;"a","",IF(OR(V8=AA8,W8=AA8,X8=AA8,Y8=AA8,Z8=AA8),AA8+0.0005,AA8))</f>
        <v/>
      </c>
      <c r="N8" s="35" t="str">
        <f>IF(results!$Y8&lt;&gt;"a","",IF(OR(V8=AB8,W8=AB8,X8=AB8,Y8=AB8,Z8=AB8,AA8=AB8),AB8+0.0006,AB8))</f>
        <v/>
      </c>
      <c r="O8" s="35" t="str">
        <f>IF(results!$Y8&lt;&gt;"a","",IF(OR(V8=AC8,W8=AC8,X8=AC8,Y8=AC8,Z8=AC8,AA8=AC8,AB8=AC8),AC8+0.0007,AC8))</f>
        <v/>
      </c>
      <c r="P8" s="35" t="str">
        <f>IF(results!$Y8&lt;&gt;"a","",IF(OR(V8=AD8,W8=AD8,X8=AD8,Y8=AD8,Z8=AD8,AA8=AD8,AB8=AD8,AC8=AD8),AD8+0.0008,AD8))</f>
        <v/>
      </c>
      <c r="Q8" s="35" t="str">
        <f>IF(results!$Y8&lt;&gt;"a","",AE8*2)</f>
        <v/>
      </c>
      <c r="R8" s="47">
        <f t="shared" ref="R8:R71" si="5">IF(F8&lt;&gt;"",(MAX(H8:Q8)+LARGE(H8:Q8,2)+LARGE(H8:Q8,3)+LARGE(H8:Q8,4)+LARGE(H8:Q8,5)),0)</f>
        <v>0</v>
      </c>
      <c r="S8" s="4">
        <f t="shared" ref="S8:S71" si="6">R8+0.0000001*ROW()</f>
        <v>7.9999999999999996E-7</v>
      </c>
      <c r="T8" s="4" t="str">
        <f>IF(results!$Y8&lt;&gt;"a","",results!X8)</f>
        <v/>
      </c>
      <c r="U8" s="4">
        <f>IF(results!Y8="A",1,IF(results!Y8="B",2,IF(results!Y8="C",3,99)))</f>
        <v>2</v>
      </c>
      <c r="V8" s="34">
        <f>results!C8+results!D8</f>
        <v>0</v>
      </c>
      <c r="W8" s="34">
        <f>results!E8+results!F8</f>
        <v>0</v>
      </c>
      <c r="X8" s="34">
        <f>results!G8+results!H8</f>
        <v>0</v>
      </c>
      <c r="Y8" s="34">
        <f>results!I8+results!J8</f>
        <v>0</v>
      </c>
      <c r="Z8" s="34">
        <f>results!K8+results!L8</f>
        <v>41</v>
      </c>
      <c r="AA8" s="34">
        <f>results!M8+results!N8</f>
        <v>48</v>
      </c>
      <c r="AB8" s="34">
        <f>results!O8+results!P8</f>
        <v>52</v>
      </c>
      <c r="AC8" s="34">
        <f>results!Q8+results!R8</f>
        <v>0</v>
      </c>
      <c r="AD8" s="34">
        <f>results!S8+results!T8</f>
        <v>0</v>
      </c>
      <c r="AE8" s="34">
        <f>results!U8+results!V8</f>
        <v>42</v>
      </c>
      <c r="AF8" s="10" t="e">
        <f t="shared" si="1"/>
        <v>#NUM!</v>
      </c>
    </row>
    <row r="9" spans="1:32" x14ac:dyDescent="0.35">
      <c r="A9" s="18">
        <v>3</v>
      </c>
      <c r="B9" s="20">
        <f t="shared" si="2"/>
        <v>101</v>
      </c>
      <c r="C9" s="20">
        <f t="shared" si="3"/>
        <v>152</v>
      </c>
      <c r="D9" s="14">
        <f t="shared" si="0"/>
        <v>34</v>
      </c>
      <c r="E9" s="14">
        <f t="shared" si="4"/>
        <v>34</v>
      </c>
      <c r="F9" s="2" t="str">
        <f>IF(results!Y9&lt;&gt;"a","",results!B9)</f>
        <v/>
      </c>
      <c r="G9" s="2" t="str">
        <f>IF(results!$Y9&lt;&gt;"a","",results!W9)</f>
        <v/>
      </c>
      <c r="H9" s="35" t="str">
        <f>IF(results!$Y9&lt;&gt;"a","",V9)</f>
        <v/>
      </c>
      <c r="I9" s="35" t="str">
        <f>IF(results!$Y9&lt;&gt;"a","",IF(W9=V9,W9+0.0001,W9))</f>
        <v/>
      </c>
      <c r="J9" s="35" t="str">
        <f>IF(results!$Y9&lt;&gt;"a","",IF(OR(V9=X9,W9=X9),X9+0.0002,X9))</f>
        <v/>
      </c>
      <c r="K9" s="35" t="str">
        <f>IF(results!$Y9&lt;&gt;"a","",IF(OR(V9=Y9,W9=Y9,X9=Y9),Y9+0.0003,Y9))</f>
        <v/>
      </c>
      <c r="L9" s="35" t="str">
        <f>IF(results!$Y9&lt;&gt;"a","",IF(OR(V9=Z9,W9=Z9,X9=Z9,Y9=Z9),Z9+0.0004,Z9))</f>
        <v/>
      </c>
      <c r="M9" s="35" t="str">
        <f>IF(results!$Y9&lt;&gt;"a","",IF(OR(V9=AA9,W9=AA9,X9=AA9,Y9=AA9,Z9=AA9),AA9+0.0005,AA9))</f>
        <v/>
      </c>
      <c r="N9" s="35" t="str">
        <f>IF(results!$Y9&lt;&gt;"a","",IF(OR(V9=AB9,W9=AB9,X9=AB9,Y9=AB9,Z9=AB9,AA9=AB9),AB9+0.0006,AB9))</f>
        <v/>
      </c>
      <c r="O9" s="35" t="str">
        <f>IF(results!$Y9&lt;&gt;"a","",IF(OR(V9=AC9,W9=AC9,X9=AC9,Y9=AC9,Z9=AC9,AA9=AC9,AB9=AC9),AC9+0.0007,AC9))</f>
        <v/>
      </c>
      <c r="P9" s="35" t="str">
        <f>IF(results!$Y9&lt;&gt;"a","",IF(OR(V9=AD9,W9=AD9,X9=AD9,Y9=AD9,Z9=AD9,AA9=AD9,AB9=AD9,AC9=AD9),AD9+0.0008,AD9))</f>
        <v/>
      </c>
      <c r="Q9" s="35" t="str">
        <f>IF(results!$Y9&lt;&gt;"a","",AE9*2)</f>
        <v/>
      </c>
      <c r="R9" s="47">
        <f t="shared" si="5"/>
        <v>0</v>
      </c>
      <c r="S9" s="4">
        <f t="shared" si="6"/>
        <v>8.9999999999999996E-7</v>
      </c>
      <c r="T9" s="4" t="str">
        <f>IF(results!$Y9&lt;&gt;"a","",results!X9)</f>
        <v/>
      </c>
      <c r="U9" s="4">
        <f>IF(results!Y9="A",1,IF(results!Y9="B",2,IF(results!Y9="C",3,99)))</f>
        <v>3</v>
      </c>
      <c r="V9" s="34">
        <f>results!C9+results!D9</f>
        <v>0</v>
      </c>
      <c r="W9" s="34">
        <f>results!E9+results!F9</f>
        <v>38</v>
      </c>
      <c r="X9" s="34">
        <f>results!G9+results!H9</f>
        <v>0</v>
      </c>
      <c r="Y9" s="34">
        <f>results!I9+results!J9</f>
        <v>0</v>
      </c>
      <c r="Z9" s="34">
        <f>results!K9+results!L9</f>
        <v>0</v>
      </c>
      <c r="AA9" s="34">
        <f>results!M9+results!N9</f>
        <v>0</v>
      </c>
      <c r="AB9" s="34">
        <f>results!O9+results!P9</f>
        <v>40</v>
      </c>
      <c r="AC9" s="34">
        <f>results!Q9+results!R9</f>
        <v>38</v>
      </c>
      <c r="AD9" s="34">
        <f>results!S9+results!T9</f>
        <v>0</v>
      </c>
      <c r="AE9" s="34">
        <f>results!U9+results!V9</f>
        <v>0</v>
      </c>
      <c r="AF9" s="10" t="e">
        <f t="shared" si="1"/>
        <v>#NUM!</v>
      </c>
    </row>
    <row r="10" spans="1:32" x14ac:dyDescent="0.35">
      <c r="A10" s="18">
        <v>4</v>
      </c>
      <c r="B10" s="20">
        <f t="shared" si="2"/>
        <v>1</v>
      </c>
      <c r="C10" s="20">
        <f t="shared" si="3"/>
        <v>17</v>
      </c>
      <c r="D10" s="14">
        <f t="shared" si="0"/>
        <v>17</v>
      </c>
      <c r="E10" s="14">
        <f t="shared" si="4"/>
        <v>17</v>
      </c>
      <c r="F10" s="2" t="str">
        <f>IF(results!Y10&lt;&gt;"a","",results!B10)</f>
        <v>BENCINA JANEZ</v>
      </c>
      <c r="G10" s="2">
        <f>IF(results!$Y10&lt;&gt;"a","",results!W10)</f>
        <v>2</v>
      </c>
      <c r="H10" s="35">
        <f>IF(results!$Y10&lt;&gt;"a","",V10)</f>
        <v>55</v>
      </c>
      <c r="I10" s="35">
        <f>IF(results!$Y10&lt;&gt;"a","",IF(W10=V10,W10+0.0001,W10))</f>
        <v>0</v>
      </c>
      <c r="J10" s="35">
        <f>IF(results!$Y10&lt;&gt;"a","",IF(OR(V10=X10,W10=X10),X10+0.0002,X10))</f>
        <v>2.0000000000000001E-4</v>
      </c>
      <c r="K10" s="35">
        <f>IF(results!$Y10&lt;&gt;"a","",IF(OR(V10=Y10,W10=Y10,X10=Y10),Y10+0.0003,Y10))</f>
        <v>2.9999999999999997E-4</v>
      </c>
      <c r="L10" s="35">
        <f>IF(results!$Y10&lt;&gt;"a","",IF(OR(V10=Z10,W10=Z10,X10=Z10,Y10=Z10),Z10+0.0004,Z10))</f>
        <v>4.0000000000000002E-4</v>
      </c>
      <c r="M10" s="35">
        <f>IF(results!$Y10&lt;&gt;"a","",IF(OR(V10=AA10,W10=AA10,X10=AA10,Y10=AA10,Z10=AA10),AA10+0.0005,AA10))</f>
        <v>5.0000000000000001E-4</v>
      </c>
      <c r="N10" s="35">
        <f>IF(results!$Y10&lt;&gt;"a","",IF(OR(V10=AB10,W10=AB10,X10=AB10,Y10=AB10,Z10=AB10,AA10=AB10),AB10+0.0006,AB10))</f>
        <v>57</v>
      </c>
      <c r="O10" s="35">
        <f>IF(results!$Y10&lt;&gt;"a","",IF(OR(V10=AC10,W10=AC10,X10=AC10,Y10=AC10,Z10=AC10,AA10=AC10,AB10=AC10),AC10+0.0007,AC10))</f>
        <v>6.9999999999999999E-4</v>
      </c>
      <c r="P10" s="35">
        <f>IF(results!$Y10&lt;&gt;"a","",IF(OR(V10=AD10,W10=AD10,X10=AD10,Y10=AD10,Z10=AD10,AA10=AD10,AB10=AD10,AC10=AD10),AD10+0.0008,AD10))</f>
        <v>8.0000000000000004E-4</v>
      </c>
      <c r="Q10" s="35">
        <f>IF(results!$Y10&lt;&gt;"a","",AE10*2)</f>
        <v>0</v>
      </c>
      <c r="R10" s="47">
        <f t="shared" si="5"/>
        <v>112.002</v>
      </c>
      <c r="S10" s="4">
        <f t="shared" si="6"/>
        <v>112.00200099999999</v>
      </c>
      <c r="T10" s="4">
        <f>IF(results!$Y10&lt;&gt;"a","",results!X10)</f>
        <v>11.7</v>
      </c>
      <c r="U10" s="4">
        <f>IF(results!Y10="A",1,IF(results!Y10="B",2,IF(results!Y10="C",3,99)))</f>
        <v>1</v>
      </c>
      <c r="V10" s="34">
        <f>results!C10+results!D10</f>
        <v>55</v>
      </c>
      <c r="W10" s="34">
        <f>results!E10+results!F10</f>
        <v>0</v>
      </c>
      <c r="X10" s="34">
        <f>results!G10+results!H10</f>
        <v>0</v>
      </c>
      <c r="Y10" s="34">
        <f>results!I10+results!J10</f>
        <v>0</v>
      </c>
      <c r="Z10" s="34">
        <f>results!K10+results!L10</f>
        <v>0</v>
      </c>
      <c r="AA10" s="34">
        <f>results!M10+results!N10</f>
        <v>0</v>
      </c>
      <c r="AB10" s="34">
        <f>results!O10+results!P10</f>
        <v>57</v>
      </c>
      <c r="AC10" s="34">
        <f>results!Q10+results!R10</f>
        <v>0</v>
      </c>
      <c r="AD10" s="34">
        <f>results!S10+results!T10</f>
        <v>0</v>
      </c>
      <c r="AE10" s="34">
        <f>results!U10+results!V10</f>
        <v>0</v>
      </c>
      <c r="AF10" s="10">
        <f t="shared" si="1"/>
        <v>8.0000000000000004E-4</v>
      </c>
    </row>
    <row r="11" spans="1:32" x14ac:dyDescent="0.35">
      <c r="A11" s="18">
        <v>5</v>
      </c>
      <c r="B11" s="20">
        <f t="shared" si="2"/>
        <v>34</v>
      </c>
      <c r="C11" s="20">
        <f t="shared" si="3"/>
        <v>151</v>
      </c>
      <c r="D11" s="14">
        <f t="shared" si="0"/>
        <v>34</v>
      </c>
      <c r="E11" s="14">
        <f t="shared" si="4"/>
        <v>34</v>
      </c>
      <c r="F11" s="2" t="str">
        <f>IF(results!Y11&lt;&gt;"a","",results!B11)</f>
        <v/>
      </c>
      <c r="G11" s="2" t="str">
        <f>IF(results!$Y11&lt;&gt;"a","",results!W11)</f>
        <v/>
      </c>
      <c r="H11" s="35" t="str">
        <f>IF(results!$Y11&lt;&gt;"a","",V11)</f>
        <v/>
      </c>
      <c r="I11" s="35" t="str">
        <f>IF(results!$Y11&lt;&gt;"a","",IF(W11=V11,W11+0.0001,W11))</f>
        <v/>
      </c>
      <c r="J11" s="35" t="str">
        <f>IF(results!$Y11&lt;&gt;"a","",IF(OR(V11=X11,W11=X11),X11+0.0002,X11))</f>
        <v/>
      </c>
      <c r="K11" s="35" t="str">
        <f>IF(results!$Y11&lt;&gt;"a","",IF(OR(V11=Y11,W11=Y11,X11=Y11),Y11+0.0003,Y11))</f>
        <v/>
      </c>
      <c r="L11" s="35" t="str">
        <f>IF(results!$Y11&lt;&gt;"a","",IF(OR(V11=Z11,W11=Z11,X11=Z11,Y11=Z11),Z11+0.0004,Z11))</f>
        <v/>
      </c>
      <c r="M11" s="35" t="str">
        <f>IF(results!$Y11&lt;&gt;"a","",IF(OR(V11=AA11,W11=AA11,X11=AA11,Y11=AA11,Z11=AA11),AA11+0.0005,AA11))</f>
        <v/>
      </c>
      <c r="N11" s="35" t="str">
        <f>IF(results!$Y11&lt;&gt;"a","",IF(OR(V11=AB11,W11=AB11,X11=AB11,Y11=AB11,Z11=AB11,AA11=AB11),AB11+0.0006,AB11))</f>
        <v/>
      </c>
      <c r="O11" s="35" t="str">
        <f>IF(results!$Y11&lt;&gt;"a","",IF(OR(V11=AC11,W11=AC11,X11=AC11,Y11=AC11,Z11=AC11,AA11=AC11,AB11=AC11),AC11+0.0007,AC11))</f>
        <v/>
      </c>
      <c r="P11" s="35" t="str">
        <f>IF(results!$Y11&lt;&gt;"a","",IF(OR(V11=AD11,W11=AD11,X11=AD11,Y11=AD11,Z11=AD11,AA11=AD11,AB11=AD11,AC11=AD11),AD11+0.0008,AD11))</f>
        <v/>
      </c>
      <c r="Q11" s="35" t="str">
        <f>IF(results!$Y11&lt;&gt;"a","",AE11*2)</f>
        <v/>
      </c>
      <c r="R11" s="47">
        <f t="shared" si="5"/>
        <v>0</v>
      </c>
      <c r="S11" s="4">
        <f t="shared" si="6"/>
        <v>1.1000000000000001E-6</v>
      </c>
      <c r="T11" s="4" t="str">
        <f>IF(results!$Y11&lt;&gt;"a","",results!X11)</f>
        <v/>
      </c>
      <c r="U11" s="4">
        <f>IF(results!Y11="A",1,IF(results!Y11="B",2,IF(results!Y11="C",3,99)))</f>
        <v>2</v>
      </c>
      <c r="V11" s="34">
        <f>results!C11+results!D11</f>
        <v>0</v>
      </c>
      <c r="W11" s="34">
        <f>results!E11+results!F11</f>
        <v>0</v>
      </c>
      <c r="X11" s="34">
        <f>results!G11+results!H11</f>
        <v>0</v>
      </c>
      <c r="Y11" s="34">
        <f>results!I11+results!J11</f>
        <v>0</v>
      </c>
      <c r="Z11" s="34">
        <f>results!K11+results!L11</f>
        <v>47</v>
      </c>
      <c r="AA11" s="34">
        <f>results!M11+results!N11</f>
        <v>54</v>
      </c>
      <c r="AB11" s="34">
        <f>results!O11+results!P11</f>
        <v>48</v>
      </c>
      <c r="AC11" s="34">
        <f>results!Q11+results!R11</f>
        <v>0</v>
      </c>
      <c r="AD11" s="34">
        <f>results!S11+results!T11</f>
        <v>0</v>
      </c>
      <c r="AE11" s="34">
        <f>results!U11+results!V11</f>
        <v>0</v>
      </c>
      <c r="AF11" s="10" t="e">
        <f t="shared" si="1"/>
        <v>#NUM!</v>
      </c>
    </row>
    <row r="12" spans="1:32" x14ac:dyDescent="0.35">
      <c r="A12" s="18">
        <v>6</v>
      </c>
      <c r="B12" s="20">
        <f t="shared" si="2"/>
        <v>34</v>
      </c>
      <c r="C12" s="20">
        <f t="shared" si="3"/>
        <v>150</v>
      </c>
      <c r="D12" s="14">
        <f t="shared" si="0"/>
        <v>34</v>
      </c>
      <c r="E12" s="14">
        <f t="shared" si="4"/>
        <v>34</v>
      </c>
      <c r="F12" s="2" t="str">
        <f>IF(results!Y12&lt;&gt;"a","",results!B12)</f>
        <v/>
      </c>
      <c r="G12" s="2" t="str">
        <f>IF(results!$Y12&lt;&gt;"a","",results!W12)</f>
        <v/>
      </c>
      <c r="H12" s="35" t="str">
        <f>IF(results!$Y12&lt;&gt;"a","",V12)</f>
        <v/>
      </c>
      <c r="I12" s="35" t="str">
        <f>IF(results!$Y12&lt;&gt;"a","",IF(W12=V12,W12+0.0001,W12))</f>
        <v/>
      </c>
      <c r="J12" s="35" t="str">
        <f>IF(results!$Y12&lt;&gt;"a","",IF(OR(V12=X12,W12=X12),X12+0.0002,X12))</f>
        <v/>
      </c>
      <c r="K12" s="35" t="str">
        <f>IF(results!$Y12&lt;&gt;"a","",IF(OR(V12=Y12,W12=Y12,X12=Y12),Y12+0.0003,Y12))</f>
        <v/>
      </c>
      <c r="L12" s="35" t="str">
        <f>IF(results!$Y12&lt;&gt;"a","",IF(OR(V12=Z12,W12=Z12,X12=Z12,Y12=Z12),Z12+0.0004,Z12))</f>
        <v/>
      </c>
      <c r="M12" s="35" t="str">
        <f>IF(results!$Y12&lt;&gt;"a","",IF(OR(V12=AA12,W12=AA12,X12=AA12,Y12=AA12,Z12=AA12),AA12+0.0005,AA12))</f>
        <v/>
      </c>
      <c r="N12" s="35" t="str">
        <f>IF(results!$Y12&lt;&gt;"a","",IF(OR(V12=AB12,W12=AB12,X12=AB12,Y12=AB12,Z12=AB12,AA12=AB12),AB12+0.0006,AB12))</f>
        <v/>
      </c>
      <c r="O12" s="35" t="str">
        <f>IF(results!$Y12&lt;&gt;"a","",IF(OR(V12=AC12,W12=AC12,X12=AC12,Y12=AC12,Z12=AC12,AA12=AC12,AB12=AC12),AC12+0.0007,AC12))</f>
        <v/>
      </c>
      <c r="P12" s="35" t="str">
        <f>IF(results!$Y12&lt;&gt;"a","",IF(OR(V12=AD12,W12=AD12,X12=AD12,Y12=AD12,Z12=AD12,AA12=AD12,AB12=AD12,AC12=AD12),AD12+0.0008,AD12))</f>
        <v/>
      </c>
      <c r="Q12" s="35" t="str">
        <f>IF(results!$Y12&lt;&gt;"a","",AE12*2)</f>
        <v/>
      </c>
      <c r="R12" s="47">
        <f t="shared" si="5"/>
        <v>0</v>
      </c>
      <c r="S12" s="4">
        <f t="shared" si="6"/>
        <v>1.1999999999999999E-6</v>
      </c>
      <c r="T12" s="4" t="str">
        <f>IF(results!$Y12&lt;&gt;"a","",results!X12)</f>
        <v/>
      </c>
      <c r="U12" s="4">
        <f>IF(results!Y12="A",1,IF(results!Y12="B",2,IF(results!Y12="C",3,99)))</f>
        <v>2</v>
      </c>
      <c r="V12" s="34">
        <f>results!C12+results!D12</f>
        <v>0</v>
      </c>
      <c r="W12" s="34">
        <f>results!E12+results!F12</f>
        <v>55</v>
      </c>
      <c r="X12" s="34">
        <f>results!G12+results!H12</f>
        <v>0</v>
      </c>
      <c r="Y12" s="34">
        <f>results!I12+results!J12</f>
        <v>54</v>
      </c>
      <c r="Z12" s="34">
        <f>results!K12+results!L12</f>
        <v>56</v>
      </c>
      <c r="AA12" s="34">
        <f>results!M12+results!N12</f>
        <v>56</v>
      </c>
      <c r="AB12" s="34">
        <f>results!O12+results!P12</f>
        <v>61</v>
      </c>
      <c r="AC12" s="34">
        <f>results!Q12+results!R12</f>
        <v>50</v>
      </c>
      <c r="AD12" s="34">
        <f>results!S12+results!T12</f>
        <v>0</v>
      </c>
      <c r="AE12" s="34">
        <f>results!U12+results!V12</f>
        <v>42</v>
      </c>
      <c r="AF12" s="10" t="e">
        <f t="shared" si="1"/>
        <v>#NUM!</v>
      </c>
    </row>
    <row r="13" spans="1:32" x14ac:dyDescent="0.35">
      <c r="A13" s="18">
        <v>7</v>
      </c>
      <c r="B13" s="20">
        <f t="shared" si="2"/>
        <v>101</v>
      </c>
      <c r="C13" s="20">
        <f t="shared" si="3"/>
        <v>149</v>
      </c>
      <c r="D13" s="14">
        <f t="shared" si="0"/>
        <v>34</v>
      </c>
      <c r="E13" s="14">
        <f t="shared" si="4"/>
        <v>34</v>
      </c>
      <c r="F13" s="2" t="str">
        <f>IF(results!Y13&lt;&gt;"a","",results!B13)</f>
        <v/>
      </c>
      <c r="G13" s="2" t="str">
        <f>IF(results!$Y13&lt;&gt;"a","",results!W13)</f>
        <v/>
      </c>
      <c r="H13" s="35" t="str">
        <f>IF(results!$Y13&lt;&gt;"a","",V13)</f>
        <v/>
      </c>
      <c r="I13" s="35" t="str">
        <f>IF(results!$Y13&lt;&gt;"a","",IF(W13=V13,W13+0.0001,W13))</f>
        <v/>
      </c>
      <c r="J13" s="35" t="str">
        <f>IF(results!$Y13&lt;&gt;"a","",IF(OR(V13=X13,W13=X13),X13+0.0002,X13))</f>
        <v/>
      </c>
      <c r="K13" s="35" t="str">
        <f>IF(results!$Y13&lt;&gt;"a","",IF(OR(V13=Y13,W13=Y13,X13=Y13),Y13+0.0003,Y13))</f>
        <v/>
      </c>
      <c r="L13" s="35" t="str">
        <f>IF(results!$Y13&lt;&gt;"a","",IF(OR(V13=Z13,W13=Z13,X13=Z13,Y13=Z13),Z13+0.0004,Z13))</f>
        <v/>
      </c>
      <c r="M13" s="35" t="str">
        <f>IF(results!$Y13&lt;&gt;"a","",IF(OR(V13=AA13,W13=AA13,X13=AA13,Y13=AA13,Z13=AA13),AA13+0.0005,AA13))</f>
        <v/>
      </c>
      <c r="N13" s="35" t="str">
        <f>IF(results!$Y13&lt;&gt;"a","",IF(OR(V13=AB13,W13=AB13,X13=AB13,Y13=AB13,Z13=AB13,AA13=AB13),AB13+0.0006,AB13))</f>
        <v/>
      </c>
      <c r="O13" s="35" t="str">
        <f>IF(results!$Y13&lt;&gt;"a","",IF(OR(V13=AC13,W13=AC13,X13=AC13,Y13=AC13,Z13=AC13,AA13=AC13,AB13=AC13),AC13+0.0007,AC13))</f>
        <v/>
      </c>
      <c r="P13" s="35" t="str">
        <f>IF(results!$Y13&lt;&gt;"a","",IF(OR(V13=AD13,W13=AD13,X13=AD13,Y13=AD13,Z13=AD13,AA13=AD13,AB13=AD13,AC13=AD13),AD13+0.0008,AD13))</f>
        <v/>
      </c>
      <c r="Q13" s="35" t="str">
        <f>IF(results!$Y13&lt;&gt;"a","",AE13*2)</f>
        <v/>
      </c>
      <c r="R13" s="47">
        <f t="shared" si="5"/>
        <v>0</v>
      </c>
      <c r="S13" s="4">
        <f t="shared" si="6"/>
        <v>1.2999999999999998E-6</v>
      </c>
      <c r="T13" s="4" t="str">
        <f>IF(results!$Y13&lt;&gt;"a","",results!X13)</f>
        <v/>
      </c>
      <c r="U13" s="4">
        <f>IF(results!Y13="A",1,IF(results!Y13="B",2,IF(results!Y13="C",3,99)))</f>
        <v>3</v>
      </c>
      <c r="V13" s="34">
        <f>results!C13+results!D13</f>
        <v>52</v>
      </c>
      <c r="W13" s="34">
        <f>results!E13+results!F13</f>
        <v>0</v>
      </c>
      <c r="X13" s="34">
        <f>results!G13+results!H13</f>
        <v>0</v>
      </c>
      <c r="Y13" s="34">
        <f>results!I13+results!J13</f>
        <v>0</v>
      </c>
      <c r="Z13" s="34">
        <f>results!K13+results!L13</f>
        <v>0</v>
      </c>
      <c r="AA13" s="34">
        <f>results!M13+results!N13</f>
        <v>52</v>
      </c>
      <c r="AB13" s="34">
        <f>results!O13+results!P13</f>
        <v>0</v>
      </c>
      <c r="AC13" s="34">
        <f>results!Q13+results!R13</f>
        <v>0</v>
      </c>
      <c r="AD13" s="34">
        <f>results!S13+results!T13</f>
        <v>0</v>
      </c>
      <c r="AE13" s="34">
        <f>results!U13+results!V13</f>
        <v>37</v>
      </c>
      <c r="AF13" s="10" t="e">
        <f t="shared" si="1"/>
        <v>#NUM!</v>
      </c>
    </row>
    <row r="14" spans="1:32" x14ac:dyDescent="0.35">
      <c r="A14" s="18">
        <v>8</v>
      </c>
      <c r="B14" s="20">
        <f t="shared" si="2"/>
        <v>101</v>
      </c>
      <c r="C14" s="20">
        <f t="shared" si="3"/>
        <v>148</v>
      </c>
      <c r="D14" s="14">
        <f t="shared" si="0"/>
        <v>34</v>
      </c>
      <c r="E14" s="14">
        <f t="shared" si="4"/>
        <v>34</v>
      </c>
      <c r="F14" s="2" t="str">
        <f>IF(results!Y14&lt;&gt;"a","",results!B14)</f>
        <v/>
      </c>
      <c r="G14" s="2" t="str">
        <f>IF(results!$Y14&lt;&gt;"a","",results!W14)</f>
        <v/>
      </c>
      <c r="H14" s="35" t="str">
        <f>IF(results!$Y14&lt;&gt;"a","",V14)</f>
        <v/>
      </c>
      <c r="I14" s="35" t="str">
        <f>IF(results!$Y14&lt;&gt;"a","",IF(W14=V14,W14+0.0001,W14))</f>
        <v/>
      </c>
      <c r="J14" s="35" t="str">
        <f>IF(results!$Y14&lt;&gt;"a","",IF(OR(V14=X14,W14=X14),X14+0.0002,X14))</f>
        <v/>
      </c>
      <c r="K14" s="35" t="str">
        <f>IF(results!$Y14&lt;&gt;"a","",IF(OR(V14=Y14,W14=Y14,X14=Y14),Y14+0.0003,Y14))</f>
        <v/>
      </c>
      <c r="L14" s="35" t="str">
        <f>IF(results!$Y14&lt;&gt;"a","",IF(OR(V14=Z14,W14=Z14,X14=Z14,Y14=Z14),Z14+0.0004,Z14))</f>
        <v/>
      </c>
      <c r="M14" s="35" t="str">
        <f>IF(results!$Y14&lt;&gt;"a","",IF(OR(V14=AA14,W14=AA14,X14=AA14,Y14=AA14,Z14=AA14),AA14+0.0005,AA14))</f>
        <v/>
      </c>
      <c r="N14" s="35" t="str">
        <f>IF(results!$Y14&lt;&gt;"a","",IF(OR(V14=AB14,W14=AB14,X14=AB14,Y14=AB14,Z14=AB14,AA14=AB14),AB14+0.0006,AB14))</f>
        <v/>
      </c>
      <c r="O14" s="35" t="str">
        <f>IF(results!$Y14&lt;&gt;"a","",IF(OR(V14=AC14,W14=AC14,X14=AC14,Y14=AC14,Z14=AC14,AA14=AC14,AB14=AC14),AC14+0.0007,AC14))</f>
        <v/>
      </c>
      <c r="P14" s="35" t="str">
        <f>IF(results!$Y14&lt;&gt;"a","",IF(OR(V14=AD14,W14=AD14,X14=AD14,Y14=AD14,Z14=AD14,AA14=AD14,AB14=AD14,AC14=AD14),AD14+0.0008,AD14))</f>
        <v/>
      </c>
      <c r="Q14" s="35" t="str">
        <f>IF(results!$Y14&lt;&gt;"a","",AE14*2)</f>
        <v/>
      </c>
      <c r="R14" s="47">
        <f t="shared" si="5"/>
        <v>0</v>
      </c>
      <c r="S14" s="4">
        <f t="shared" si="6"/>
        <v>1.3999999999999999E-6</v>
      </c>
      <c r="T14" s="4" t="str">
        <f>IF(results!$Y14&lt;&gt;"a","",results!X14)</f>
        <v/>
      </c>
      <c r="U14" s="4">
        <f>IF(results!Y14="A",1,IF(results!Y14="B",2,IF(results!Y14="C",3,99)))</f>
        <v>3</v>
      </c>
      <c r="V14" s="34">
        <f>results!C14+results!D14</f>
        <v>0</v>
      </c>
      <c r="W14" s="34">
        <f>results!E14+results!F14</f>
        <v>0</v>
      </c>
      <c r="X14" s="34">
        <f>results!G14+results!H14</f>
        <v>42</v>
      </c>
      <c r="Y14" s="34">
        <f>results!I14+results!J14</f>
        <v>0</v>
      </c>
      <c r="Z14" s="34">
        <f>results!K14+results!L14</f>
        <v>0</v>
      </c>
      <c r="AA14" s="34">
        <f>results!M14+results!N14</f>
        <v>0</v>
      </c>
      <c r="AB14" s="34">
        <f>results!O14+results!P14</f>
        <v>48</v>
      </c>
      <c r="AC14" s="34">
        <f>results!Q14+results!R14</f>
        <v>0</v>
      </c>
      <c r="AD14" s="34">
        <f>results!S14+results!T14</f>
        <v>0</v>
      </c>
      <c r="AE14" s="34">
        <f>results!U14+results!V14</f>
        <v>0</v>
      </c>
      <c r="AF14" s="10" t="e">
        <f t="shared" si="1"/>
        <v>#NUM!</v>
      </c>
    </row>
    <row r="15" spans="1:32" x14ac:dyDescent="0.35">
      <c r="A15" s="18">
        <v>9</v>
      </c>
      <c r="B15" s="20">
        <f t="shared" si="2"/>
        <v>1</v>
      </c>
      <c r="C15" s="20">
        <f t="shared" si="3"/>
        <v>15</v>
      </c>
      <c r="D15" s="14">
        <f t="shared" si="0"/>
        <v>15</v>
      </c>
      <c r="E15" s="14">
        <f t="shared" si="4"/>
        <v>15</v>
      </c>
      <c r="F15" s="2" t="str">
        <f>IF(results!Y15&lt;&gt;"a","",results!B15)</f>
        <v>BREZIGAR BOGOSLAV</v>
      </c>
      <c r="G15" s="2">
        <f>IF(results!$Y15&lt;&gt;"a","",results!W15)</f>
        <v>2</v>
      </c>
      <c r="H15" s="35">
        <f>IF(results!$Y15&lt;&gt;"a","",V15)</f>
        <v>0</v>
      </c>
      <c r="I15" s="35">
        <f>IF(results!$Y15&lt;&gt;"a","",IF(W15=V15,W15+0.0001,W15))</f>
        <v>1E-4</v>
      </c>
      <c r="J15" s="35">
        <f>IF(results!$Y15&lt;&gt;"a","",IF(OR(V15=X15,W15=X15),X15+0.0002,X15))</f>
        <v>63</v>
      </c>
      <c r="K15" s="35">
        <f>IF(results!$Y15&lt;&gt;"a","",IF(OR(V15=Y15,W15=Y15,X15=Y15),Y15+0.0003,Y15))</f>
        <v>2.9999999999999997E-4</v>
      </c>
      <c r="L15" s="35">
        <f>IF(results!$Y15&lt;&gt;"a","",IF(OR(V15=Z15,W15=Z15,X15=Z15,Y15=Z15),Z15+0.0004,Z15))</f>
        <v>4.0000000000000002E-4</v>
      </c>
      <c r="M15" s="35">
        <f>IF(results!$Y15&lt;&gt;"a","",IF(OR(V15=AA15,W15=AA15,X15=AA15,Y15=AA15,Z15=AA15),AA15+0.0005,AA15))</f>
        <v>5.0000000000000001E-4</v>
      </c>
      <c r="N15" s="35">
        <f>IF(results!$Y15&lt;&gt;"a","",IF(OR(V15=AB15,W15=AB15,X15=AB15,Y15=AB15,Z15=AB15,AA15=AB15),AB15+0.0006,AB15))</f>
        <v>57</v>
      </c>
      <c r="O15" s="35">
        <f>IF(results!$Y15&lt;&gt;"a","",IF(OR(V15=AC15,W15=AC15,X15=AC15,Y15=AC15,Z15=AC15,AA15=AC15,AB15=AC15),AC15+0.0007,AC15))</f>
        <v>6.9999999999999999E-4</v>
      </c>
      <c r="P15" s="35">
        <f>IF(results!$Y15&lt;&gt;"a","",IF(OR(V15=AD15,W15=AD15,X15=AD15,Y15=AD15,Z15=AD15,AA15=AD15,AB15=AD15,AC15=AD15),AD15+0.0008,AD15))</f>
        <v>8.0000000000000004E-4</v>
      </c>
      <c r="Q15" s="35">
        <f>IF(results!$Y15&lt;&gt;"a","",AE15*2)</f>
        <v>0</v>
      </c>
      <c r="R15" s="47">
        <f t="shared" si="5"/>
        <v>120.002</v>
      </c>
      <c r="S15" s="4">
        <f t="shared" si="6"/>
        <v>120.00200149999999</v>
      </c>
      <c r="T15" s="4">
        <f>IF(results!$Y15&lt;&gt;"a","",results!X15)</f>
        <v>12.8</v>
      </c>
      <c r="U15" s="4">
        <f>IF(results!Y15="A",1,IF(results!Y15="B",2,IF(results!Y15="C",3,99)))</f>
        <v>1</v>
      </c>
      <c r="V15" s="34">
        <f>results!C15+results!D15</f>
        <v>0</v>
      </c>
      <c r="W15" s="34">
        <f>results!E15+results!F15</f>
        <v>0</v>
      </c>
      <c r="X15" s="34">
        <f>results!G15+results!H15</f>
        <v>63</v>
      </c>
      <c r="Y15" s="34">
        <f>results!I15+results!J15</f>
        <v>0</v>
      </c>
      <c r="Z15" s="34">
        <f>results!K15+results!L15</f>
        <v>0</v>
      </c>
      <c r="AA15" s="34">
        <f>results!M15+results!N15</f>
        <v>0</v>
      </c>
      <c r="AB15" s="34">
        <f>results!O15+results!P15</f>
        <v>57</v>
      </c>
      <c r="AC15" s="34">
        <f>results!Q15+results!R15</f>
        <v>0</v>
      </c>
      <c r="AD15" s="34">
        <f>results!S15+results!T15</f>
        <v>0</v>
      </c>
      <c r="AE15" s="34">
        <f>results!U15+results!V15</f>
        <v>0</v>
      </c>
      <c r="AF15" s="10">
        <f t="shared" si="1"/>
        <v>8.0000000000000004E-4</v>
      </c>
    </row>
    <row r="16" spans="1:32" x14ac:dyDescent="0.35">
      <c r="A16" s="18">
        <v>10</v>
      </c>
      <c r="B16" s="20">
        <f t="shared" si="2"/>
        <v>1</v>
      </c>
      <c r="C16" s="20">
        <f t="shared" si="3"/>
        <v>29</v>
      </c>
      <c r="D16" s="14">
        <f t="shared" si="0"/>
        <v>29</v>
      </c>
      <c r="E16" s="14">
        <f t="shared" si="4"/>
        <v>29</v>
      </c>
      <c r="F16" s="2" t="str">
        <f>IF(results!Y16&lt;&gt;"a","",results!B16)</f>
        <v>BULJUBASIC JASMIN</v>
      </c>
      <c r="G16" s="2">
        <f>IF(results!$Y16&lt;&gt;"a","",results!W16)</f>
        <v>1</v>
      </c>
      <c r="H16" s="35">
        <f>IF(results!$Y16&lt;&gt;"a","",V16)</f>
        <v>0</v>
      </c>
      <c r="I16" s="35">
        <f>IF(results!$Y16&lt;&gt;"a","",IF(W16=V16,W16+0.0001,W16))</f>
        <v>1E-4</v>
      </c>
      <c r="J16" s="35">
        <f>IF(results!$Y16&lt;&gt;"a","",IF(OR(V16=X16,W16=X16),X16+0.0002,X16))</f>
        <v>2.0000000000000001E-4</v>
      </c>
      <c r="K16" s="35">
        <f>IF(results!$Y16&lt;&gt;"a","",IF(OR(V16=Y16,W16=Y16,X16=Y16),Y16+0.0003,Y16))</f>
        <v>2.9999999999999997E-4</v>
      </c>
      <c r="L16" s="35">
        <f>IF(results!$Y16&lt;&gt;"a","",IF(OR(V16=Z16,W16=Z16,X16=Z16,Y16=Z16),Z16+0.0004,Z16))</f>
        <v>42</v>
      </c>
      <c r="M16" s="35">
        <f>IF(results!$Y16&lt;&gt;"a","",IF(OR(V16=AA16,W16=AA16,X16=AA16,Y16=AA16,Z16=AA16),AA16+0.0005,AA16))</f>
        <v>5.0000000000000001E-4</v>
      </c>
      <c r="N16" s="35">
        <f>IF(results!$Y16&lt;&gt;"a","",IF(OR(V16=AB16,W16=AB16,X16=AB16,Y16=AB16,Z16=AB16,AA16=AB16),AB16+0.0006,AB16))</f>
        <v>5.9999999999999995E-4</v>
      </c>
      <c r="O16" s="35">
        <f>IF(results!$Y16&lt;&gt;"a","",IF(OR(V16=AC16,W16=AC16,X16=AC16,Y16=AC16,Z16=AC16,AA16=AC16,AB16=AC16),AC16+0.0007,AC16))</f>
        <v>6.9999999999999999E-4</v>
      </c>
      <c r="P16" s="35">
        <f>IF(results!$Y16&lt;&gt;"a","",IF(OR(V16=AD16,W16=AD16,X16=AD16,Y16=AD16,Z16=AD16,AA16=AD16,AB16=AD16,AC16=AD16),AD16+0.0008,AD16))</f>
        <v>8.0000000000000004E-4</v>
      </c>
      <c r="Q16" s="35">
        <f>IF(results!$Y16&lt;&gt;"a","",AE16*2)</f>
        <v>0</v>
      </c>
      <c r="R16" s="47">
        <f t="shared" si="5"/>
        <v>42.002600000000001</v>
      </c>
      <c r="S16" s="4">
        <f t="shared" si="6"/>
        <v>42.002601599999998</v>
      </c>
      <c r="T16" s="4">
        <f>IF(results!$Y16&lt;&gt;"a","",results!X16)</f>
        <v>5.4</v>
      </c>
      <c r="U16" s="4">
        <f>IF(results!Y16="A",1,IF(results!Y16="B",2,IF(results!Y16="C",3,99)))</f>
        <v>1</v>
      </c>
      <c r="V16" s="34">
        <f>results!C16+results!D16</f>
        <v>0</v>
      </c>
      <c r="W16" s="34">
        <f>results!E16+results!F16</f>
        <v>0</v>
      </c>
      <c r="X16" s="34">
        <f>results!G16+results!H16</f>
        <v>0</v>
      </c>
      <c r="Y16" s="34">
        <f>results!I16+results!J16</f>
        <v>0</v>
      </c>
      <c r="Z16" s="34">
        <f>results!K16+results!L16</f>
        <v>42</v>
      </c>
      <c r="AA16" s="34">
        <f>results!M16+results!N16</f>
        <v>0</v>
      </c>
      <c r="AB16" s="34">
        <f>results!O16+results!P16</f>
        <v>0</v>
      </c>
      <c r="AC16" s="34">
        <f>results!Q16+results!R16</f>
        <v>0</v>
      </c>
      <c r="AD16" s="34">
        <f>results!S16+results!T16</f>
        <v>0</v>
      </c>
      <c r="AE16" s="34">
        <f>results!U16+results!V16</f>
        <v>0</v>
      </c>
      <c r="AF16" s="10">
        <f t="shared" si="1"/>
        <v>6.9999999999999999E-4</v>
      </c>
    </row>
    <row r="17" spans="1:32" x14ac:dyDescent="0.35">
      <c r="A17" s="18">
        <v>11</v>
      </c>
      <c r="B17" s="20">
        <f t="shared" si="2"/>
        <v>34</v>
      </c>
      <c r="C17" s="20">
        <f t="shared" si="3"/>
        <v>147</v>
      </c>
      <c r="D17" s="14">
        <f t="shared" si="0"/>
        <v>34</v>
      </c>
      <c r="E17" s="14">
        <f t="shared" si="4"/>
        <v>34</v>
      </c>
      <c r="F17" s="2" t="str">
        <f>IF(results!Y17&lt;&gt;"a","",results!B17)</f>
        <v/>
      </c>
      <c r="G17" s="2" t="str">
        <f>IF(results!$Y17&lt;&gt;"a","",results!W17)</f>
        <v/>
      </c>
      <c r="H17" s="35" t="str">
        <f>IF(results!$Y17&lt;&gt;"a","",V17)</f>
        <v/>
      </c>
      <c r="I17" s="35" t="str">
        <f>IF(results!$Y17&lt;&gt;"a","",IF(W17=V17,W17+0.0001,W17))</f>
        <v/>
      </c>
      <c r="J17" s="35" t="str">
        <f>IF(results!$Y17&lt;&gt;"a","",IF(OR(V17=X17,W17=X17),X17+0.0002,X17))</f>
        <v/>
      </c>
      <c r="K17" s="35" t="str">
        <f>IF(results!$Y17&lt;&gt;"a","",IF(OR(V17=Y17,W17=Y17,X17=Y17),Y17+0.0003,Y17))</f>
        <v/>
      </c>
      <c r="L17" s="35" t="str">
        <f>IF(results!$Y17&lt;&gt;"a","",IF(OR(V17=Z17,W17=Z17,X17=Z17,Y17=Z17),Z17+0.0004,Z17))</f>
        <v/>
      </c>
      <c r="M17" s="35" t="str">
        <f>IF(results!$Y17&lt;&gt;"a","",IF(OR(V17=AA17,W17=AA17,X17=AA17,Y17=AA17,Z17=AA17),AA17+0.0005,AA17))</f>
        <v/>
      </c>
      <c r="N17" s="35" t="str">
        <f>IF(results!$Y17&lt;&gt;"a","",IF(OR(V17=AB17,W17=AB17,X17=AB17,Y17=AB17,Z17=AB17,AA17=AB17),AB17+0.0006,AB17))</f>
        <v/>
      </c>
      <c r="O17" s="35" t="str">
        <f>IF(results!$Y17&lt;&gt;"a","",IF(OR(V17=AC17,W17=AC17,X17=AC17,Y17=AC17,Z17=AC17,AA17=AC17,AB17=AC17),AC17+0.0007,AC17))</f>
        <v/>
      </c>
      <c r="P17" s="35" t="str">
        <f>IF(results!$Y17&lt;&gt;"a","",IF(OR(V17=AD17,W17=AD17,X17=AD17,Y17=AD17,Z17=AD17,AA17=AD17,AB17=AD17,AC17=AD17),AD17+0.0008,AD17))</f>
        <v/>
      </c>
      <c r="Q17" s="35" t="str">
        <f>IF(results!$Y17&lt;&gt;"a","",AE17*2)</f>
        <v/>
      </c>
      <c r="R17" s="47">
        <f t="shared" si="5"/>
        <v>0</v>
      </c>
      <c r="S17" s="4">
        <f t="shared" si="6"/>
        <v>1.6999999999999998E-6</v>
      </c>
      <c r="T17" s="4" t="str">
        <f>IF(results!$Y17&lt;&gt;"a","",results!X17)</f>
        <v/>
      </c>
      <c r="U17" s="4">
        <f>IF(results!Y17="A",1,IF(results!Y17="B",2,IF(results!Y17="C",3,99)))</f>
        <v>2</v>
      </c>
      <c r="V17" s="34">
        <f>results!C17+results!D17</f>
        <v>0</v>
      </c>
      <c r="W17" s="34">
        <f>results!E17+results!F17</f>
        <v>0</v>
      </c>
      <c r="X17" s="34">
        <f>results!G17+results!H17</f>
        <v>48</v>
      </c>
      <c r="Y17" s="34">
        <f>results!I17+results!J17</f>
        <v>55</v>
      </c>
      <c r="Z17" s="34">
        <f>results!K17+results!L17</f>
        <v>64</v>
      </c>
      <c r="AA17" s="34">
        <f>results!M17+results!N17</f>
        <v>58</v>
      </c>
      <c r="AB17" s="34">
        <f>results!O17+results!P17</f>
        <v>59</v>
      </c>
      <c r="AC17" s="34">
        <f>results!Q17+results!R17</f>
        <v>72</v>
      </c>
      <c r="AD17" s="34">
        <f>results!S17+results!T17</f>
        <v>0</v>
      </c>
      <c r="AE17" s="34">
        <f>results!U17+results!V17</f>
        <v>47</v>
      </c>
      <c r="AF17" s="10" t="e">
        <f t="shared" si="1"/>
        <v>#NUM!</v>
      </c>
    </row>
    <row r="18" spans="1:32" x14ac:dyDescent="0.35">
      <c r="A18" s="18">
        <v>12</v>
      </c>
      <c r="B18" s="20">
        <f t="shared" si="2"/>
        <v>1</v>
      </c>
      <c r="C18" s="20">
        <f t="shared" si="3"/>
        <v>10</v>
      </c>
      <c r="D18" s="14">
        <f t="shared" si="0"/>
        <v>10</v>
      </c>
      <c r="E18" s="14">
        <f t="shared" si="4"/>
        <v>10</v>
      </c>
      <c r="F18" s="2" t="str">
        <f>IF(results!Y18&lt;&gt;"a","",results!B18)</f>
        <v>CAMPANA MAURIZIO</v>
      </c>
      <c r="G18" s="2">
        <f>IF(results!$Y18&lt;&gt;"a","",results!W18)</f>
        <v>3</v>
      </c>
      <c r="H18" s="35">
        <f>IF(results!$Y18&lt;&gt;"a","",V18)</f>
        <v>0</v>
      </c>
      <c r="I18" s="35">
        <f>IF(results!$Y18&lt;&gt;"a","",IF(W18=V18,W18+0.0001,W18))</f>
        <v>1E-4</v>
      </c>
      <c r="J18" s="35">
        <f>IF(results!$Y18&lt;&gt;"a","",IF(OR(V18=X18,W18=X18),X18+0.0002,X18))</f>
        <v>2.0000000000000001E-4</v>
      </c>
      <c r="K18" s="35">
        <f>IF(results!$Y18&lt;&gt;"a","",IF(OR(V18=Y18,W18=Y18,X18=Y18),Y18+0.0003,Y18))</f>
        <v>2.9999999999999997E-4</v>
      </c>
      <c r="L18" s="35">
        <f>IF(results!$Y18&lt;&gt;"a","",IF(OR(V18=Z18,W18=Z18,X18=Z18,Y18=Z18),Z18+0.0004,Z18))</f>
        <v>69</v>
      </c>
      <c r="M18" s="35">
        <f>IF(results!$Y18&lt;&gt;"a","",IF(OR(V18=AA18,W18=AA18,X18=AA18,Y18=AA18,Z18=AA18),AA18+0.0005,AA18))</f>
        <v>60</v>
      </c>
      <c r="N18" s="35">
        <f>IF(results!$Y18&lt;&gt;"a","",IF(OR(V18=AB18,W18=AB18,X18=AB18,Y18=AB18,Z18=AB18,AA18=AB18),AB18+0.0006,AB18))</f>
        <v>54</v>
      </c>
      <c r="O18" s="35">
        <f>IF(results!$Y18&lt;&gt;"a","",IF(OR(V18=AC18,W18=AC18,X18=AC18,Y18=AC18,Z18=AC18,AA18=AC18,AB18=AC18),AC18+0.0007,AC18))</f>
        <v>6.9999999999999999E-4</v>
      </c>
      <c r="P18" s="35">
        <f>IF(results!$Y18&lt;&gt;"a","",IF(OR(V18=AD18,W18=AD18,X18=AD18,Y18=AD18,Z18=AD18,AA18=AD18,AB18=AD18,AC18=AD18),AD18+0.0008,AD18))</f>
        <v>8.0000000000000004E-4</v>
      </c>
      <c r="Q18" s="35">
        <f>IF(results!$Y18&lt;&gt;"a","",AE18*2)</f>
        <v>0</v>
      </c>
      <c r="R18" s="47">
        <f t="shared" si="5"/>
        <v>183.00149999999999</v>
      </c>
      <c r="S18" s="4">
        <f t="shared" si="6"/>
        <v>183.0015018</v>
      </c>
      <c r="T18" s="4">
        <f>IF(results!$Y18&lt;&gt;"a","",results!X18)</f>
        <v>11.4</v>
      </c>
      <c r="U18" s="4">
        <f>IF(results!Y18="A",1,IF(results!Y18="B",2,IF(results!Y18="C",3,99)))</f>
        <v>1</v>
      </c>
      <c r="V18" s="34">
        <f>results!C18+results!D18</f>
        <v>0</v>
      </c>
      <c r="W18" s="34">
        <f>results!E18+results!F18</f>
        <v>0</v>
      </c>
      <c r="X18" s="34">
        <f>results!G18+results!H18</f>
        <v>0</v>
      </c>
      <c r="Y18" s="34">
        <f>results!I18+results!J18</f>
        <v>0</v>
      </c>
      <c r="Z18" s="34">
        <f>results!K18+results!L18</f>
        <v>69</v>
      </c>
      <c r="AA18" s="34">
        <f>results!M18+results!N18</f>
        <v>60</v>
      </c>
      <c r="AB18" s="34">
        <f>results!O18+results!P18</f>
        <v>54</v>
      </c>
      <c r="AC18" s="34">
        <f>results!Q18+results!R18</f>
        <v>0</v>
      </c>
      <c r="AD18" s="34">
        <f>results!S18+results!T18</f>
        <v>0</v>
      </c>
      <c r="AE18" s="34">
        <f>results!U18+results!V18</f>
        <v>0</v>
      </c>
      <c r="AF18" s="10">
        <f t="shared" si="1"/>
        <v>54</v>
      </c>
    </row>
    <row r="19" spans="1:32" x14ac:dyDescent="0.35">
      <c r="A19" s="18">
        <v>13</v>
      </c>
      <c r="B19" s="20">
        <f t="shared" si="2"/>
        <v>1</v>
      </c>
      <c r="C19" s="20">
        <f t="shared" si="3"/>
        <v>14</v>
      </c>
      <c r="D19" s="14">
        <f t="shared" si="0"/>
        <v>14</v>
      </c>
      <c r="E19" s="14">
        <f t="shared" si="4"/>
        <v>14</v>
      </c>
      <c r="F19" s="2" t="str">
        <f>IF(results!Y19&lt;&gt;"a","",results!B19)</f>
        <v>CIZMAN MIHA</v>
      </c>
      <c r="G19" s="2">
        <f>IF(results!$Y19&lt;&gt;"a","",results!W19)</f>
        <v>3</v>
      </c>
      <c r="H19" s="35">
        <f>IF(results!$Y19&lt;&gt;"a","",V19)</f>
        <v>45</v>
      </c>
      <c r="I19" s="35">
        <f>IF(results!$Y19&lt;&gt;"a","",IF(W19=V19,W19+0.0001,W19))</f>
        <v>32</v>
      </c>
      <c r="J19" s="35">
        <f>IF(results!$Y19&lt;&gt;"a","",IF(OR(V19=X19,W19=X19),X19+0.0002,X19))</f>
        <v>0</v>
      </c>
      <c r="K19" s="35">
        <f>IF(results!$Y19&lt;&gt;"a","",IF(OR(V19=Y19,W19=Y19,X19=Y19),Y19+0.0003,Y19))</f>
        <v>2.9999999999999997E-4</v>
      </c>
      <c r="L19" s="35">
        <f>IF(results!$Y19&lt;&gt;"a","",IF(OR(V19=Z19,W19=Z19,X19=Z19,Y19=Z19),Z19+0.0004,Z19))</f>
        <v>4.0000000000000002E-4</v>
      </c>
      <c r="M19" s="35">
        <f>IF(results!$Y19&lt;&gt;"a","",IF(OR(V19=AA19,W19=AA19,X19=AA19,Y19=AA19,Z19=AA19),AA19+0.0005,AA19))</f>
        <v>50</v>
      </c>
      <c r="N19" s="35">
        <f>IF(results!$Y19&lt;&gt;"a","",IF(OR(V19=AB19,W19=AB19,X19=AB19,Y19=AB19,Z19=AB19,AA19=AB19),AB19+0.0006,AB19))</f>
        <v>5.9999999999999995E-4</v>
      </c>
      <c r="O19" s="35">
        <f>IF(results!$Y19&lt;&gt;"a","",IF(OR(V19=AC19,W19=AC19,X19=AC19,Y19=AC19,Z19=AC19,AA19=AC19,AB19=AC19),AC19+0.0007,AC19))</f>
        <v>6.9999999999999999E-4</v>
      </c>
      <c r="P19" s="35">
        <f>IF(results!$Y19&lt;&gt;"a","",IF(OR(V19=AD19,W19=AD19,X19=AD19,Y19=AD19,Z19=AD19,AA19=AD19,AB19=AD19,AC19=AD19),AD19+0.0008,AD19))</f>
        <v>8.0000000000000004E-4</v>
      </c>
      <c r="Q19" s="35">
        <f>IF(results!$Y19&lt;&gt;"a","",AE19*2)</f>
        <v>0</v>
      </c>
      <c r="R19" s="47">
        <f t="shared" si="5"/>
        <v>127.00149999999999</v>
      </c>
      <c r="S19" s="4">
        <f t="shared" si="6"/>
        <v>127.00150189999999</v>
      </c>
      <c r="T19" s="4">
        <f>IF(results!$Y19&lt;&gt;"a","",results!X19)</f>
        <v>11.9</v>
      </c>
      <c r="U19" s="4">
        <f>IF(results!Y19="A",1,IF(results!Y19="B",2,IF(results!Y19="C",3,99)))</f>
        <v>1</v>
      </c>
      <c r="V19" s="34">
        <f>results!C19+results!D19</f>
        <v>45</v>
      </c>
      <c r="W19" s="34">
        <f>results!E19+results!F19</f>
        <v>32</v>
      </c>
      <c r="X19" s="34">
        <f>results!G19+results!H19</f>
        <v>0</v>
      </c>
      <c r="Y19" s="34">
        <f>results!I19+results!J19</f>
        <v>0</v>
      </c>
      <c r="Z19" s="34">
        <f>results!K19+results!L19</f>
        <v>0</v>
      </c>
      <c r="AA19" s="34">
        <f>results!M19+results!N19</f>
        <v>50</v>
      </c>
      <c r="AB19" s="34">
        <f>results!O19+results!P19</f>
        <v>0</v>
      </c>
      <c r="AC19" s="34">
        <f>results!Q19+results!R19</f>
        <v>0</v>
      </c>
      <c r="AD19" s="34">
        <f>results!S19+results!T19</f>
        <v>0</v>
      </c>
      <c r="AE19" s="34">
        <f>results!U19+results!V19</f>
        <v>0</v>
      </c>
      <c r="AF19" s="10">
        <f t="shared" si="1"/>
        <v>32</v>
      </c>
    </row>
    <row r="20" spans="1:32" x14ac:dyDescent="0.35">
      <c r="A20" s="18">
        <v>14</v>
      </c>
      <c r="B20" s="20">
        <f t="shared" si="2"/>
        <v>34</v>
      </c>
      <c r="C20" s="20">
        <f t="shared" si="3"/>
        <v>146</v>
      </c>
      <c r="D20" s="14">
        <f t="shared" si="0"/>
        <v>34</v>
      </c>
      <c r="E20" s="14">
        <f t="shared" si="4"/>
        <v>34</v>
      </c>
      <c r="F20" s="2" t="str">
        <f>IF(results!Y20&lt;&gt;"a","",results!B20)</f>
        <v/>
      </c>
      <c r="G20" s="2" t="str">
        <f>IF(results!$Y20&lt;&gt;"a","",results!W20)</f>
        <v/>
      </c>
      <c r="H20" s="35" t="str">
        <f>IF(results!$Y20&lt;&gt;"a","",V20)</f>
        <v/>
      </c>
      <c r="I20" s="35" t="str">
        <f>IF(results!$Y20&lt;&gt;"a","",IF(W20=V20,W20+0.0001,W20))</f>
        <v/>
      </c>
      <c r="J20" s="35" t="str">
        <f>IF(results!$Y20&lt;&gt;"a","",IF(OR(V20=X20,W20=X20),X20+0.0002,X20))</f>
        <v/>
      </c>
      <c r="K20" s="35" t="str">
        <f>IF(results!$Y20&lt;&gt;"a","",IF(OR(V20=Y20,W20=Y20,X20=Y20),Y20+0.0003,Y20))</f>
        <v/>
      </c>
      <c r="L20" s="35" t="str">
        <f>IF(results!$Y20&lt;&gt;"a","",IF(OR(V20=Z20,W20=Z20,X20=Z20,Y20=Z20),Z20+0.0004,Z20))</f>
        <v/>
      </c>
      <c r="M20" s="35" t="str">
        <f>IF(results!$Y20&lt;&gt;"a","",IF(OR(V20=AA20,W20=AA20,X20=AA20,Y20=AA20,Z20=AA20),AA20+0.0005,AA20))</f>
        <v/>
      </c>
      <c r="N20" s="35" t="str">
        <f>IF(results!$Y20&lt;&gt;"a","",IF(OR(V20=AB20,W20=AB20,X20=AB20,Y20=AB20,Z20=AB20,AA20=AB20),AB20+0.0006,AB20))</f>
        <v/>
      </c>
      <c r="O20" s="35" t="str">
        <f>IF(results!$Y20&lt;&gt;"a","",IF(OR(V20=AC20,W20=AC20,X20=AC20,Y20=AC20,Z20=AC20,AA20=AC20,AB20=AC20),AC20+0.0007,AC20))</f>
        <v/>
      </c>
      <c r="P20" s="35" t="str">
        <f>IF(results!$Y20&lt;&gt;"a","",IF(OR(V20=AD20,W20=AD20,X20=AD20,Y20=AD20,Z20=AD20,AA20=AD20,AB20=AD20,AC20=AD20),AD20+0.0008,AD20))</f>
        <v/>
      </c>
      <c r="Q20" s="35" t="str">
        <f>IF(results!$Y20&lt;&gt;"a","",AE20*2)</f>
        <v/>
      </c>
      <c r="R20" s="47">
        <f t="shared" si="5"/>
        <v>0</v>
      </c>
      <c r="S20" s="4">
        <f t="shared" si="6"/>
        <v>1.9999999999999999E-6</v>
      </c>
      <c r="T20" s="4" t="str">
        <f>IF(results!$Y20&lt;&gt;"a","",results!X20)</f>
        <v/>
      </c>
      <c r="U20" s="4">
        <f>IF(results!Y20="A",1,IF(results!Y20="B",2,IF(results!Y20="C",3,99)))</f>
        <v>2</v>
      </c>
      <c r="V20" s="34">
        <f>results!C20+results!D20</f>
        <v>0</v>
      </c>
      <c r="W20" s="34">
        <f>results!E20+results!F20</f>
        <v>0</v>
      </c>
      <c r="X20" s="34">
        <f>results!G20+results!H20</f>
        <v>0</v>
      </c>
      <c r="Y20" s="34">
        <f>results!I20+results!J20</f>
        <v>0</v>
      </c>
      <c r="Z20" s="34">
        <f>results!K20+results!L20</f>
        <v>0</v>
      </c>
      <c r="AA20" s="34">
        <f>results!M20+results!N20</f>
        <v>0</v>
      </c>
      <c r="AB20" s="34">
        <f>results!O20+results!P20</f>
        <v>52</v>
      </c>
      <c r="AC20" s="34">
        <f>results!Q20+results!R20</f>
        <v>0</v>
      </c>
      <c r="AD20" s="34">
        <f>results!S20+results!T20</f>
        <v>0</v>
      </c>
      <c r="AE20" s="34">
        <f>results!U20+results!V20</f>
        <v>0</v>
      </c>
      <c r="AF20" s="10" t="e">
        <f t="shared" si="1"/>
        <v>#NUM!</v>
      </c>
    </row>
    <row r="21" spans="1:32" x14ac:dyDescent="0.35">
      <c r="A21" s="18">
        <v>15</v>
      </c>
      <c r="B21" s="20">
        <f t="shared" si="2"/>
        <v>101</v>
      </c>
      <c r="C21" s="20">
        <f t="shared" si="3"/>
        <v>145</v>
      </c>
      <c r="D21" s="14">
        <f t="shared" si="0"/>
        <v>34</v>
      </c>
      <c r="E21" s="14">
        <f t="shared" si="4"/>
        <v>34</v>
      </c>
      <c r="F21" s="2" t="str">
        <f>IF(results!Y21&lt;&gt;"a","",results!B21)</f>
        <v/>
      </c>
      <c r="G21" s="2" t="str">
        <f>IF(results!$Y21&lt;&gt;"a","",results!W21)</f>
        <v/>
      </c>
      <c r="H21" s="35" t="str">
        <f>IF(results!$Y21&lt;&gt;"a","",V21)</f>
        <v/>
      </c>
      <c r="I21" s="35" t="str">
        <f>IF(results!$Y21&lt;&gt;"a","",IF(W21=V21,W21+0.0001,W21))</f>
        <v/>
      </c>
      <c r="J21" s="35" t="str">
        <f>IF(results!$Y21&lt;&gt;"a","",IF(OR(V21=X21,W21=X21),X21+0.0002,X21))</f>
        <v/>
      </c>
      <c r="K21" s="35" t="str">
        <f>IF(results!$Y21&lt;&gt;"a","",IF(OR(V21=Y21,W21=Y21,X21=Y21),Y21+0.0003,Y21))</f>
        <v/>
      </c>
      <c r="L21" s="35" t="str">
        <f>IF(results!$Y21&lt;&gt;"a","",IF(OR(V21=Z21,W21=Z21,X21=Z21,Y21=Z21),Z21+0.0004,Z21))</f>
        <v/>
      </c>
      <c r="M21" s="35" t="str">
        <f>IF(results!$Y21&lt;&gt;"a","",IF(OR(V21=AA21,W21=AA21,X21=AA21,Y21=AA21,Z21=AA21),AA21+0.0005,AA21))</f>
        <v/>
      </c>
      <c r="N21" s="35" t="str">
        <f>IF(results!$Y21&lt;&gt;"a","",IF(OR(V21=AB21,W21=AB21,X21=AB21,Y21=AB21,Z21=AB21,AA21=AB21),AB21+0.0006,AB21))</f>
        <v/>
      </c>
      <c r="O21" s="35" t="str">
        <f>IF(results!$Y21&lt;&gt;"a","",IF(OR(V21=AC21,W21=AC21,X21=AC21,Y21=AC21,Z21=AC21,AA21=AC21,AB21=AC21),AC21+0.0007,AC21))</f>
        <v/>
      </c>
      <c r="P21" s="35" t="str">
        <f>IF(results!$Y21&lt;&gt;"a","",IF(OR(V21=AD21,W21=AD21,X21=AD21,Y21=AD21,Z21=AD21,AA21=AD21,AB21=AD21,AC21=AD21),AD21+0.0008,AD21))</f>
        <v/>
      </c>
      <c r="Q21" s="35" t="str">
        <f>IF(results!$Y21&lt;&gt;"a","",AE21*2)</f>
        <v/>
      </c>
      <c r="R21" s="47">
        <f t="shared" si="5"/>
        <v>0</v>
      </c>
      <c r="S21" s="4">
        <f t="shared" si="6"/>
        <v>2.0999999999999998E-6</v>
      </c>
      <c r="T21" s="4" t="str">
        <f>IF(results!$Y21&lt;&gt;"a","",results!X21)</f>
        <v/>
      </c>
      <c r="U21" s="4">
        <f>IF(results!Y21="A",1,IF(results!Y21="B",2,IF(results!Y21="C",3,99)))</f>
        <v>3</v>
      </c>
      <c r="V21" s="34">
        <f>results!C21+results!D21</f>
        <v>0</v>
      </c>
      <c r="W21" s="34">
        <f>results!E21+results!F21</f>
        <v>0</v>
      </c>
      <c r="X21" s="34">
        <f>results!G21+results!H21</f>
        <v>0</v>
      </c>
      <c r="Y21" s="34">
        <f>results!I21+results!J21</f>
        <v>0</v>
      </c>
      <c r="Z21" s="34">
        <f>results!K21+results!L21</f>
        <v>0</v>
      </c>
      <c r="AA21" s="34">
        <f>results!M21+results!N21</f>
        <v>0</v>
      </c>
      <c r="AB21" s="34">
        <f>results!O21+results!P21</f>
        <v>40</v>
      </c>
      <c r="AC21" s="34">
        <f>results!Q21+results!R21</f>
        <v>0</v>
      </c>
      <c r="AD21" s="34">
        <f>results!S21+results!T21</f>
        <v>0</v>
      </c>
      <c r="AE21" s="34">
        <f>results!U21+results!V21</f>
        <v>0</v>
      </c>
      <c r="AF21" s="10" t="e">
        <f t="shared" si="1"/>
        <v>#NUM!</v>
      </c>
    </row>
    <row r="22" spans="1:32" x14ac:dyDescent="0.35">
      <c r="A22" s="18">
        <v>16</v>
      </c>
      <c r="B22" s="20">
        <f t="shared" si="2"/>
        <v>34</v>
      </c>
      <c r="C22" s="20">
        <f t="shared" si="3"/>
        <v>144</v>
      </c>
      <c r="D22" s="14">
        <f t="shared" si="0"/>
        <v>34</v>
      </c>
      <c r="E22" s="14">
        <f t="shared" si="4"/>
        <v>34</v>
      </c>
      <c r="F22" s="2" t="str">
        <f>IF(results!Y22&lt;&gt;"a","",results!B22)</f>
        <v/>
      </c>
      <c r="G22" s="2" t="str">
        <f>IF(results!$Y22&lt;&gt;"a","",results!W22)</f>
        <v/>
      </c>
      <c r="H22" s="35" t="str">
        <f>IF(results!$Y22&lt;&gt;"a","",V22)</f>
        <v/>
      </c>
      <c r="I22" s="35" t="str">
        <f>IF(results!$Y22&lt;&gt;"a","",IF(W22=V22,W22+0.0001,W22))</f>
        <v/>
      </c>
      <c r="J22" s="35" t="str">
        <f>IF(results!$Y22&lt;&gt;"a","",IF(OR(V22=X22,W22=X22),X22+0.0002,X22))</f>
        <v/>
      </c>
      <c r="K22" s="35" t="str">
        <f>IF(results!$Y22&lt;&gt;"a","",IF(OR(V22=Y22,W22=Y22,X22=Y22),Y22+0.0003,Y22))</f>
        <v/>
      </c>
      <c r="L22" s="35" t="str">
        <f>IF(results!$Y22&lt;&gt;"a","",IF(OR(V22=Z22,W22=Z22,X22=Z22,Y22=Z22),Z22+0.0004,Z22))</f>
        <v/>
      </c>
      <c r="M22" s="35" t="str">
        <f>IF(results!$Y22&lt;&gt;"a","",IF(OR(V22=AA22,W22=AA22,X22=AA22,Y22=AA22,Z22=AA22),AA22+0.0005,AA22))</f>
        <v/>
      </c>
      <c r="N22" s="35" t="str">
        <f>IF(results!$Y22&lt;&gt;"a","",IF(OR(V22=AB22,W22=AB22,X22=AB22,Y22=AB22,Z22=AB22,AA22=AB22),AB22+0.0006,AB22))</f>
        <v/>
      </c>
      <c r="O22" s="35" t="str">
        <f>IF(results!$Y22&lt;&gt;"a","",IF(OR(V22=AC22,W22=AC22,X22=AC22,Y22=AC22,Z22=AC22,AA22=AC22,AB22=AC22),AC22+0.0007,AC22))</f>
        <v/>
      </c>
      <c r="P22" s="35" t="str">
        <f>IF(results!$Y22&lt;&gt;"a","",IF(OR(V22=AD22,W22=AD22,X22=AD22,Y22=AD22,Z22=AD22,AA22=AD22,AB22=AD22,AC22=AD22),AD22+0.0008,AD22))</f>
        <v/>
      </c>
      <c r="Q22" s="35" t="str">
        <f>IF(results!$Y22&lt;&gt;"a","",AE22*2)</f>
        <v/>
      </c>
      <c r="R22" s="47">
        <f t="shared" si="5"/>
        <v>0</v>
      </c>
      <c r="S22" s="4">
        <f t="shared" si="6"/>
        <v>2.2000000000000001E-6</v>
      </c>
      <c r="T22" s="4" t="str">
        <f>IF(results!$Y22&lt;&gt;"a","",results!X22)</f>
        <v/>
      </c>
      <c r="U22" s="4">
        <f>IF(results!Y22="A",1,IF(results!Y22="B",2,IF(results!Y22="C",3,99)))</f>
        <v>2</v>
      </c>
      <c r="V22" s="34">
        <f>results!C22+results!D22</f>
        <v>44</v>
      </c>
      <c r="W22" s="34">
        <f>results!E22+results!F22</f>
        <v>0</v>
      </c>
      <c r="X22" s="34">
        <f>results!G22+results!H22</f>
        <v>15</v>
      </c>
      <c r="Y22" s="34">
        <f>results!I22+results!J22</f>
        <v>51</v>
      </c>
      <c r="Z22" s="34">
        <f>results!K22+results!L22</f>
        <v>64</v>
      </c>
      <c r="AA22" s="34">
        <f>results!M22+results!N22</f>
        <v>0</v>
      </c>
      <c r="AB22" s="34">
        <f>results!O22+results!P22</f>
        <v>37</v>
      </c>
      <c r="AC22" s="34">
        <f>results!Q22+results!R22</f>
        <v>0</v>
      </c>
      <c r="AD22" s="34">
        <f>results!S22+results!T22</f>
        <v>0</v>
      </c>
      <c r="AE22" s="34">
        <f>results!U22+results!V22</f>
        <v>0</v>
      </c>
      <c r="AF22" s="10" t="e">
        <f t="shared" si="1"/>
        <v>#NUM!</v>
      </c>
    </row>
    <row r="23" spans="1:32" x14ac:dyDescent="0.35">
      <c r="A23" s="18">
        <v>17</v>
      </c>
      <c r="B23" s="20">
        <f t="shared" si="2"/>
        <v>101</v>
      </c>
      <c r="C23" s="20">
        <f t="shared" si="3"/>
        <v>143</v>
      </c>
      <c r="D23" s="14">
        <f t="shared" si="0"/>
        <v>34</v>
      </c>
      <c r="E23" s="14">
        <f t="shared" si="4"/>
        <v>34</v>
      </c>
      <c r="F23" s="2" t="str">
        <f>IF(results!Y23&lt;&gt;"a","",results!B23)</f>
        <v/>
      </c>
      <c r="G23" s="2" t="str">
        <f>IF(results!$Y23&lt;&gt;"a","",results!W23)</f>
        <v/>
      </c>
      <c r="H23" s="35" t="str">
        <f>IF(results!$Y23&lt;&gt;"a","",V23)</f>
        <v/>
      </c>
      <c r="I23" s="35" t="str">
        <f>IF(results!$Y23&lt;&gt;"a","",IF(W23=V23,W23+0.0001,W23))</f>
        <v/>
      </c>
      <c r="J23" s="35" t="str">
        <f>IF(results!$Y23&lt;&gt;"a","",IF(OR(V23=X23,W23=X23),X23+0.0002,X23))</f>
        <v/>
      </c>
      <c r="K23" s="35" t="str">
        <f>IF(results!$Y23&lt;&gt;"a","",IF(OR(V23=Y23,W23=Y23,X23=Y23),Y23+0.0003,Y23))</f>
        <v/>
      </c>
      <c r="L23" s="35" t="str">
        <f>IF(results!$Y23&lt;&gt;"a","",IF(OR(V23=Z23,W23=Z23,X23=Z23,Y23=Z23),Z23+0.0004,Z23))</f>
        <v/>
      </c>
      <c r="M23" s="35" t="str">
        <f>IF(results!$Y23&lt;&gt;"a","",IF(OR(V23=AA23,W23=AA23,X23=AA23,Y23=AA23,Z23=AA23),AA23+0.0005,AA23))</f>
        <v/>
      </c>
      <c r="N23" s="35" t="str">
        <f>IF(results!$Y23&lt;&gt;"a","",IF(OR(V23=AB23,W23=AB23,X23=AB23,Y23=AB23,Z23=AB23,AA23=AB23),AB23+0.0006,AB23))</f>
        <v/>
      </c>
      <c r="O23" s="35" t="str">
        <f>IF(results!$Y23&lt;&gt;"a","",IF(OR(V23=AC23,W23=AC23,X23=AC23,Y23=AC23,Z23=AC23,AA23=AC23,AB23=AC23),AC23+0.0007,AC23))</f>
        <v/>
      </c>
      <c r="P23" s="35" t="str">
        <f>IF(results!$Y23&lt;&gt;"a","",IF(OR(V23=AD23,W23=AD23,X23=AD23,Y23=AD23,Z23=AD23,AA23=AD23,AB23=AD23,AC23=AD23),AD23+0.0008,AD23))</f>
        <v/>
      </c>
      <c r="Q23" s="35" t="str">
        <f>IF(results!$Y23&lt;&gt;"a","",AE23*2)</f>
        <v/>
      </c>
      <c r="R23" s="47">
        <f t="shared" si="5"/>
        <v>0</v>
      </c>
      <c r="S23" s="4">
        <f t="shared" si="6"/>
        <v>2.3E-6</v>
      </c>
      <c r="T23" s="4" t="str">
        <f>IF(results!$Y23&lt;&gt;"a","",results!X23)</f>
        <v/>
      </c>
      <c r="U23" s="4">
        <f>IF(results!Y23="A",1,IF(results!Y23="B",2,IF(results!Y23="C",3,99)))</f>
        <v>3</v>
      </c>
      <c r="V23" s="34">
        <f>results!C23+results!D23</f>
        <v>0</v>
      </c>
      <c r="W23" s="34">
        <f>results!E23+results!F23</f>
        <v>30</v>
      </c>
      <c r="X23" s="34">
        <f>results!G23+results!H23</f>
        <v>43</v>
      </c>
      <c r="Y23" s="34">
        <f>results!I23+results!J23</f>
        <v>42</v>
      </c>
      <c r="Z23" s="34">
        <f>results!K23+results!L23</f>
        <v>39</v>
      </c>
      <c r="AA23" s="34">
        <f>results!M23+results!N23</f>
        <v>38</v>
      </c>
      <c r="AB23" s="34">
        <f>results!O23+results!P23</f>
        <v>46</v>
      </c>
      <c r="AC23" s="34">
        <f>results!Q23+results!R23</f>
        <v>40</v>
      </c>
      <c r="AD23" s="34">
        <f>results!S23+results!T23</f>
        <v>0</v>
      </c>
      <c r="AE23" s="34">
        <f>results!U23+results!V23</f>
        <v>0</v>
      </c>
      <c r="AF23" s="10" t="e">
        <f t="shared" si="1"/>
        <v>#NUM!</v>
      </c>
    </row>
    <row r="24" spans="1:32" x14ac:dyDescent="0.35">
      <c r="A24" s="18">
        <v>18</v>
      </c>
      <c r="B24" s="20">
        <f t="shared" si="2"/>
        <v>34</v>
      </c>
      <c r="C24" s="20">
        <f t="shared" si="3"/>
        <v>142</v>
      </c>
      <c r="D24" s="14">
        <f t="shared" si="0"/>
        <v>34</v>
      </c>
      <c r="E24" s="14">
        <f t="shared" si="4"/>
        <v>34</v>
      </c>
      <c r="F24" s="2" t="str">
        <f>IF(results!Y24&lt;&gt;"a","",results!B24)</f>
        <v/>
      </c>
      <c r="G24" s="2" t="str">
        <f>IF(results!$Y24&lt;&gt;"a","",results!W24)</f>
        <v/>
      </c>
      <c r="H24" s="35" t="str">
        <f>IF(results!$Y24&lt;&gt;"a","",V24)</f>
        <v/>
      </c>
      <c r="I24" s="35" t="str">
        <f>IF(results!$Y24&lt;&gt;"a","",IF(W24=V24,W24+0.0001,W24))</f>
        <v/>
      </c>
      <c r="J24" s="35" t="str">
        <f>IF(results!$Y24&lt;&gt;"a","",IF(OR(V24=X24,W24=X24),X24+0.0002,X24))</f>
        <v/>
      </c>
      <c r="K24" s="35" t="str">
        <f>IF(results!$Y24&lt;&gt;"a","",IF(OR(V24=Y24,W24=Y24,X24=Y24),Y24+0.0003,Y24))</f>
        <v/>
      </c>
      <c r="L24" s="35" t="str">
        <f>IF(results!$Y24&lt;&gt;"a","",IF(OR(V24=Z24,W24=Z24,X24=Z24,Y24=Z24),Z24+0.0004,Z24))</f>
        <v/>
      </c>
      <c r="M24" s="35" t="str">
        <f>IF(results!$Y24&lt;&gt;"a","",IF(OR(V24=AA24,W24=AA24,X24=AA24,Y24=AA24,Z24=AA24),AA24+0.0005,AA24))</f>
        <v/>
      </c>
      <c r="N24" s="35" t="str">
        <f>IF(results!$Y24&lt;&gt;"a","",IF(OR(V24=AB24,W24=AB24,X24=AB24,Y24=AB24,Z24=AB24,AA24=AB24),AB24+0.0006,AB24))</f>
        <v/>
      </c>
      <c r="O24" s="35" t="str">
        <f>IF(results!$Y24&lt;&gt;"a","",IF(OR(V24=AC24,W24=AC24,X24=AC24,Y24=AC24,Z24=AC24,AA24=AC24,AB24=AC24),AC24+0.0007,AC24))</f>
        <v/>
      </c>
      <c r="P24" s="35" t="str">
        <f>IF(results!$Y24&lt;&gt;"a","",IF(OR(V24=AD24,W24=AD24,X24=AD24,Y24=AD24,Z24=AD24,AA24=AD24,AB24=AD24,AC24=AD24),AD24+0.0008,AD24))</f>
        <v/>
      </c>
      <c r="Q24" s="35" t="str">
        <f>IF(results!$Y24&lt;&gt;"a","",AE24*2)</f>
        <v/>
      </c>
      <c r="R24" s="47">
        <f t="shared" si="5"/>
        <v>0</v>
      </c>
      <c r="S24" s="4">
        <f t="shared" si="6"/>
        <v>2.3999999999999999E-6</v>
      </c>
      <c r="T24" s="4" t="str">
        <f>IF(results!$Y24&lt;&gt;"a","",results!X24)</f>
        <v/>
      </c>
      <c r="U24" s="4">
        <f>IF(results!Y24="A",1,IF(results!Y24="B",2,IF(results!Y24="C",3,99)))</f>
        <v>2</v>
      </c>
      <c r="V24" s="34">
        <f>results!C24+results!D24</f>
        <v>0</v>
      </c>
      <c r="W24" s="34">
        <f>results!E24+results!F24</f>
        <v>0</v>
      </c>
      <c r="X24" s="34">
        <f>results!G24+results!H24</f>
        <v>0</v>
      </c>
      <c r="Y24" s="34">
        <f>results!I24+results!J24</f>
        <v>0</v>
      </c>
      <c r="Z24" s="34">
        <f>results!K24+results!L24</f>
        <v>42</v>
      </c>
      <c r="AA24" s="34">
        <f>results!M24+results!N24</f>
        <v>0</v>
      </c>
      <c r="AB24" s="34">
        <f>results!O24+results!P24</f>
        <v>0</v>
      </c>
      <c r="AC24" s="34">
        <f>results!Q24+results!R24</f>
        <v>0</v>
      </c>
      <c r="AD24" s="34">
        <f>results!S24+results!T24</f>
        <v>0</v>
      </c>
      <c r="AE24" s="34">
        <f>results!U24+results!V24</f>
        <v>0</v>
      </c>
      <c r="AF24" s="10" t="e">
        <f t="shared" si="1"/>
        <v>#NUM!</v>
      </c>
    </row>
    <row r="25" spans="1:32" x14ac:dyDescent="0.35">
      <c r="A25" s="18">
        <v>19</v>
      </c>
      <c r="B25" s="20">
        <f t="shared" si="2"/>
        <v>101</v>
      </c>
      <c r="C25" s="20">
        <f t="shared" si="3"/>
        <v>141</v>
      </c>
      <c r="D25" s="14">
        <f t="shared" si="0"/>
        <v>34</v>
      </c>
      <c r="E25" s="14">
        <f t="shared" si="4"/>
        <v>34</v>
      </c>
      <c r="F25" s="2" t="str">
        <f>IF(results!Y25&lt;&gt;"a","",results!B25)</f>
        <v/>
      </c>
      <c r="G25" s="2" t="str">
        <f>IF(results!$Y25&lt;&gt;"a","",results!W25)</f>
        <v/>
      </c>
      <c r="H25" s="35" t="str">
        <f>IF(results!$Y25&lt;&gt;"a","",V25)</f>
        <v/>
      </c>
      <c r="I25" s="35" t="str">
        <f>IF(results!$Y25&lt;&gt;"a","",IF(W25=V25,W25+0.0001,W25))</f>
        <v/>
      </c>
      <c r="J25" s="35" t="str">
        <f>IF(results!$Y25&lt;&gt;"a","",IF(OR(V25=X25,W25=X25),X25+0.0002,X25))</f>
        <v/>
      </c>
      <c r="K25" s="35" t="str">
        <f>IF(results!$Y25&lt;&gt;"a","",IF(OR(V25=Y25,W25=Y25,X25=Y25),Y25+0.0003,Y25))</f>
        <v/>
      </c>
      <c r="L25" s="35" t="str">
        <f>IF(results!$Y25&lt;&gt;"a","",IF(OR(V25=Z25,W25=Z25,X25=Z25,Y25=Z25),Z25+0.0004,Z25))</f>
        <v/>
      </c>
      <c r="M25" s="35" t="str">
        <f>IF(results!$Y25&lt;&gt;"a","",IF(OR(V25=AA25,W25=AA25,X25=AA25,Y25=AA25,Z25=AA25),AA25+0.0005,AA25))</f>
        <v/>
      </c>
      <c r="N25" s="35" t="str">
        <f>IF(results!$Y25&lt;&gt;"a","",IF(OR(V25=AB25,W25=AB25,X25=AB25,Y25=AB25,Z25=AB25,AA25=AB25),AB25+0.0006,AB25))</f>
        <v/>
      </c>
      <c r="O25" s="35" t="str">
        <f>IF(results!$Y25&lt;&gt;"a","",IF(OR(V25=AC25,W25=AC25,X25=AC25,Y25=AC25,Z25=AC25,AA25=AC25,AB25=AC25),AC25+0.0007,AC25))</f>
        <v/>
      </c>
      <c r="P25" s="35" t="str">
        <f>IF(results!$Y25&lt;&gt;"a","",IF(OR(V25=AD25,W25=AD25,X25=AD25,Y25=AD25,Z25=AD25,AA25=AD25,AB25=AD25,AC25=AD25),AD25+0.0008,AD25))</f>
        <v/>
      </c>
      <c r="Q25" s="35" t="str">
        <f>IF(results!$Y25&lt;&gt;"a","",AE25*2)</f>
        <v/>
      </c>
      <c r="R25" s="47">
        <f t="shared" si="5"/>
        <v>0</v>
      </c>
      <c r="S25" s="4">
        <f t="shared" si="6"/>
        <v>2.4999999999999998E-6</v>
      </c>
      <c r="T25" s="4" t="str">
        <f>IF(results!$Y25&lt;&gt;"a","",results!X25)</f>
        <v/>
      </c>
      <c r="U25" s="4">
        <f>IF(results!Y25="A",1,IF(results!Y25="B",2,IF(results!Y25="C",3,99)))</f>
        <v>3</v>
      </c>
      <c r="V25" s="34">
        <f>results!C25+results!D25</f>
        <v>0</v>
      </c>
      <c r="W25" s="34">
        <f>results!E25+results!F25</f>
        <v>0</v>
      </c>
      <c r="X25" s="34">
        <f>results!G25+results!H25</f>
        <v>0</v>
      </c>
      <c r="Y25" s="34">
        <f>results!I25+results!J25</f>
        <v>0</v>
      </c>
      <c r="Z25" s="34">
        <f>results!K25+results!L25</f>
        <v>43</v>
      </c>
      <c r="AA25" s="34">
        <f>results!M25+results!N25</f>
        <v>0</v>
      </c>
      <c r="AB25" s="34">
        <f>results!O25+results!P25</f>
        <v>0</v>
      </c>
      <c r="AC25" s="34">
        <f>results!Q25+results!R25</f>
        <v>0</v>
      </c>
      <c r="AD25" s="34">
        <f>results!S25+results!T25</f>
        <v>0</v>
      </c>
      <c r="AE25" s="34">
        <f>results!U25+results!V25</f>
        <v>0</v>
      </c>
      <c r="AF25" s="10" t="e">
        <f t="shared" si="1"/>
        <v>#NUM!</v>
      </c>
    </row>
    <row r="26" spans="1:32" x14ac:dyDescent="0.35">
      <c r="A26" s="18">
        <v>20</v>
      </c>
      <c r="B26" s="20">
        <f t="shared" si="2"/>
        <v>34</v>
      </c>
      <c r="C26" s="20">
        <f t="shared" si="3"/>
        <v>140</v>
      </c>
      <c r="D26" s="14">
        <f t="shared" si="0"/>
        <v>34</v>
      </c>
      <c r="E26" s="14">
        <f t="shared" si="4"/>
        <v>34</v>
      </c>
      <c r="F26" s="2" t="str">
        <f>IF(results!Y26&lt;&gt;"a","",results!B26)</f>
        <v/>
      </c>
      <c r="G26" s="2" t="str">
        <f>IF(results!$Y26&lt;&gt;"a","",results!W26)</f>
        <v/>
      </c>
      <c r="H26" s="35" t="str">
        <f>IF(results!$Y26&lt;&gt;"a","",V26)</f>
        <v/>
      </c>
      <c r="I26" s="35" t="str">
        <f>IF(results!$Y26&lt;&gt;"a","",IF(W26=V26,W26+0.0001,W26))</f>
        <v/>
      </c>
      <c r="J26" s="35" t="str">
        <f>IF(results!$Y26&lt;&gt;"a","",IF(OR(V26=X26,W26=X26),X26+0.0002,X26))</f>
        <v/>
      </c>
      <c r="K26" s="35" t="str">
        <f>IF(results!$Y26&lt;&gt;"a","",IF(OR(V26=Y26,W26=Y26,X26=Y26),Y26+0.0003,Y26))</f>
        <v/>
      </c>
      <c r="L26" s="35" t="str">
        <f>IF(results!$Y26&lt;&gt;"a","",IF(OR(V26=Z26,W26=Z26,X26=Z26,Y26=Z26),Z26+0.0004,Z26))</f>
        <v/>
      </c>
      <c r="M26" s="35" t="str">
        <f>IF(results!$Y26&lt;&gt;"a","",IF(OR(V26=AA26,W26=AA26,X26=AA26,Y26=AA26,Z26=AA26),AA26+0.0005,AA26))</f>
        <v/>
      </c>
      <c r="N26" s="35" t="str">
        <f>IF(results!$Y26&lt;&gt;"a","",IF(OR(V26=AB26,W26=AB26,X26=AB26,Y26=AB26,Z26=AB26,AA26=AB26),AB26+0.0006,AB26))</f>
        <v/>
      </c>
      <c r="O26" s="35" t="str">
        <f>IF(results!$Y26&lt;&gt;"a","",IF(OR(V26=AC26,W26=AC26,X26=AC26,Y26=AC26,Z26=AC26,AA26=AC26,AB26=AC26),AC26+0.0007,AC26))</f>
        <v/>
      </c>
      <c r="P26" s="35" t="str">
        <f>IF(results!$Y26&lt;&gt;"a","",IF(OR(V26=AD26,W26=AD26,X26=AD26,Y26=AD26,Z26=AD26,AA26=AD26,AB26=AD26,AC26=AD26),AD26+0.0008,AD26))</f>
        <v/>
      </c>
      <c r="Q26" s="35" t="str">
        <f>IF(results!$Y26&lt;&gt;"a","",AE26*2)</f>
        <v/>
      </c>
      <c r="R26" s="47">
        <f t="shared" si="5"/>
        <v>0</v>
      </c>
      <c r="S26" s="4">
        <f t="shared" si="6"/>
        <v>2.5999999999999997E-6</v>
      </c>
      <c r="T26" s="4" t="str">
        <f>IF(results!$Y26&lt;&gt;"a","",results!X26)</f>
        <v/>
      </c>
      <c r="U26" s="4">
        <f>IF(results!Y26="A",1,IF(results!Y26="B",2,IF(results!Y26="C",3,99)))</f>
        <v>2</v>
      </c>
      <c r="V26" s="34">
        <f>results!C26+results!D26</f>
        <v>0</v>
      </c>
      <c r="W26" s="34">
        <f>results!E26+results!F26</f>
        <v>0</v>
      </c>
      <c r="X26" s="34">
        <f>results!G26+results!H26</f>
        <v>0</v>
      </c>
      <c r="Y26" s="34">
        <f>results!I26+results!J26</f>
        <v>48</v>
      </c>
      <c r="Z26" s="34">
        <f>results!K26+results!L26</f>
        <v>0</v>
      </c>
      <c r="AA26" s="34">
        <f>results!M26+results!N26</f>
        <v>0</v>
      </c>
      <c r="AB26" s="34">
        <f>results!O26+results!P26</f>
        <v>0</v>
      </c>
      <c r="AC26" s="34">
        <f>results!Q26+results!R26</f>
        <v>0</v>
      </c>
      <c r="AD26" s="34">
        <f>results!S26+results!T26</f>
        <v>0</v>
      </c>
      <c r="AE26" s="34">
        <f>results!U26+results!V26</f>
        <v>0</v>
      </c>
      <c r="AF26" s="10" t="e">
        <f t="shared" si="1"/>
        <v>#NUM!</v>
      </c>
    </row>
    <row r="27" spans="1:32" x14ac:dyDescent="0.35">
      <c r="A27" s="18">
        <v>21</v>
      </c>
      <c r="B27" s="20">
        <f t="shared" si="2"/>
        <v>34</v>
      </c>
      <c r="C27" s="20">
        <f t="shared" si="3"/>
        <v>139</v>
      </c>
      <c r="D27" s="14">
        <f t="shared" si="0"/>
        <v>34</v>
      </c>
      <c r="E27" s="14">
        <f t="shared" si="4"/>
        <v>34</v>
      </c>
      <c r="F27" s="2" t="str">
        <f>IF(results!Y27&lt;&gt;"a","",results!B27)</f>
        <v/>
      </c>
      <c r="G27" s="2" t="str">
        <f>IF(results!$Y27&lt;&gt;"a","",results!W27)</f>
        <v/>
      </c>
      <c r="H27" s="35" t="str">
        <f>IF(results!$Y27&lt;&gt;"a","",V27)</f>
        <v/>
      </c>
      <c r="I27" s="35" t="str">
        <f>IF(results!$Y27&lt;&gt;"a","",IF(W27=V27,W27+0.0001,W27))</f>
        <v/>
      </c>
      <c r="J27" s="35" t="str">
        <f>IF(results!$Y27&lt;&gt;"a","",IF(OR(V27=X27,W27=X27),X27+0.0002,X27))</f>
        <v/>
      </c>
      <c r="K27" s="35" t="str">
        <f>IF(results!$Y27&lt;&gt;"a","",IF(OR(V27=Y27,W27=Y27,X27=Y27),Y27+0.0003,Y27))</f>
        <v/>
      </c>
      <c r="L27" s="35" t="str">
        <f>IF(results!$Y27&lt;&gt;"a","",IF(OR(V27=Z27,W27=Z27,X27=Z27,Y27=Z27),Z27+0.0004,Z27))</f>
        <v/>
      </c>
      <c r="M27" s="35" t="str">
        <f>IF(results!$Y27&lt;&gt;"a","",IF(OR(V27=AA27,W27=AA27,X27=AA27,Y27=AA27,Z27=AA27),AA27+0.0005,AA27))</f>
        <v/>
      </c>
      <c r="N27" s="35" t="str">
        <f>IF(results!$Y27&lt;&gt;"a","",IF(OR(V27=AB27,W27=AB27,X27=AB27,Y27=AB27,Z27=AB27,AA27=AB27),AB27+0.0006,AB27))</f>
        <v/>
      </c>
      <c r="O27" s="35" t="str">
        <f>IF(results!$Y27&lt;&gt;"a","",IF(OR(V27=AC27,W27=AC27,X27=AC27,Y27=AC27,Z27=AC27,AA27=AC27,AB27=AC27),AC27+0.0007,AC27))</f>
        <v/>
      </c>
      <c r="P27" s="35" t="str">
        <f>IF(results!$Y27&lt;&gt;"a","",IF(OR(V27=AD27,W27=AD27,X27=AD27,Y27=AD27,Z27=AD27,AA27=AD27,AB27=AD27,AC27=AD27),AD27+0.0008,AD27))</f>
        <v/>
      </c>
      <c r="Q27" s="35" t="str">
        <f>IF(results!$Y27&lt;&gt;"a","",AE27*2)</f>
        <v/>
      </c>
      <c r="R27" s="47">
        <f t="shared" si="5"/>
        <v>0</v>
      </c>
      <c r="S27" s="4">
        <f t="shared" si="6"/>
        <v>2.7E-6</v>
      </c>
      <c r="T27" s="4" t="str">
        <f>IF(results!$Y27&lt;&gt;"a","",results!X27)</f>
        <v/>
      </c>
      <c r="U27" s="4">
        <f>IF(results!Y27="A",1,IF(results!Y27="B",2,IF(results!Y27="C",3,99)))</f>
        <v>2</v>
      </c>
      <c r="V27" s="34">
        <f>results!C27+results!D27</f>
        <v>0</v>
      </c>
      <c r="W27" s="34">
        <f>results!E27+results!F27</f>
        <v>54</v>
      </c>
      <c r="X27" s="34">
        <f>results!G27+results!H27</f>
        <v>68</v>
      </c>
      <c r="Y27" s="34">
        <f>results!I27+results!J27</f>
        <v>0</v>
      </c>
      <c r="Z27" s="34">
        <f>results!K27+results!L27</f>
        <v>0</v>
      </c>
      <c r="AA27" s="34">
        <f>results!M27+results!N27</f>
        <v>0</v>
      </c>
      <c r="AB27" s="34">
        <f>results!O27+results!P27</f>
        <v>0</v>
      </c>
      <c r="AC27" s="34">
        <f>results!Q27+results!R27</f>
        <v>68</v>
      </c>
      <c r="AD27" s="34">
        <f>results!S27+results!T27</f>
        <v>0</v>
      </c>
      <c r="AE27" s="34">
        <f>results!U27+results!V27</f>
        <v>0</v>
      </c>
      <c r="AF27" s="10" t="e">
        <f t="shared" si="1"/>
        <v>#NUM!</v>
      </c>
    </row>
    <row r="28" spans="1:32" x14ac:dyDescent="0.35">
      <c r="A28" s="18">
        <v>22</v>
      </c>
      <c r="B28" s="20">
        <f t="shared" si="2"/>
        <v>101</v>
      </c>
      <c r="C28" s="20">
        <f t="shared" si="3"/>
        <v>138</v>
      </c>
      <c r="D28" s="14">
        <f t="shared" si="0"/>
        <v>34</v>
      </c>
      <c r="E28" s="14">
        <f t="shared" si="4"/>
        <v>34</v>
      </c>
      <c r="F28" s="2" t="str">
        <f>IF(results!Y28&lt;&gt;"a","",results!B28)</f>
        <v/>
      </c>
      <c r="G28" s="2" t="str">
        <f>IF(results!$Y28&lt;&gt;"a","",results!W28)</f>
        <v/>
      </c>
      <c r="H28" s="35" t="str">
        <f>IF(results!$Y28&lt;&gt;"a","",V28)</f>
        <v/>
      </c>
      <c r="I28" s="35" t="str">
        <f>IF(results!$Y28&lt;&gt;"a","",IF(W28=V28,W28+0.0001,W28))</f>
        <v/>
      </c>
      <c r="J28" s="35" t="str">
        <f>IF(results!$Y28&lt;&gt;"a","",IF(OR(V28=X28,W28=X28),X28+0.0002,X28))</f>
        <v/>
      </c>
      <c r="K28" s="35" t="str">
        <f>IF(results!$Y28&lt;&gt;"a","",IF(OR(V28=Y28,W28=Y28,X28=Y28),Y28+0.0003,Y28))</f>
        <v/>
      </c>
      <c r="L28" s="35" t="str">
        <f>IF(results!$Y28&lt;&gt;"a","",IF(OR(V28=Z28,W28=Z28,X28=Z28,Y28=Z28),Z28+0.0004,Z28))</f>
        <v/>
      </c>
      <c r="M28" s="35" t="str">
        <f>IF(results!$Y28&lt;&gt;"a","",IF(OR(V28=AA28,W28=AA28,X28=AA28,Y28=AA28,Z28=AA28),AA28+0.0005,AA28))</f>
        <v/>
      </c>
      <c r="N28" s="35" t="str">
        <f>IF(results!$Y28&lt;&gt;"a","",IF(OR(V28=AB28,W28=AB28,X28=AB28,Y28=AB28,Z28=AB28,AA28=AB28),AB28+0.0006,AB28))</f>
        <v/>
      </c>
      <c r="O28" s="35" t="str">
        <f>IF(results!$Y28&lt;&gt;"a","",IF(OR(V28=AC28,W28=AC28,X28=AC28,Y28=AC28,Z28=AC28,AA28=AC28,AB28=AC28),AC28+0.0007,AC28))</f>
        <v/>
      </c>
      <c r="P28" s="35" t="str">
        <f>IF(results!$Y28&lt;&gt;"a","",IF(OR(V28=AD28,W28=AD28,X28=AD28,Y28=AD28,Z28=AD28,AA28=AD28,AB28=AD28,AC28=AD28),AD28+0.0008,AD28))</f>
        <v/>
      </c>
      <c r="Q28" s="35" t="str">
        <f>IF(results!$Y28&lt;&gt;"a","",AE28*2)</f>
        <v/>
      </c>
      <c r="R28" s="47">
        <f t="shared" si="5"/>
        <v>0</v>
      </c>
      <c r="S28" s="4">
        <f t="shared" si="6"/>
        <v>2.7999999999999999E-6</v>
      </c>
      <c r="T28" s="4" t="str">
        <f>IF(results!$Y28&lt;&gt;"a","",results!X28)</f>
        <v/>
      </c>
      <c r="U28" s="4">
        <f>IF(results!Y28="A",1,IF(results!Y28="B",2,IF(results!Y28="C",3,99)))</f>
        <v>3</v>
      </c>
      <c r="V28" s="34">
        <f>results!C28+results!D28</f>
        <v>0</v>
      </c>
      <c r="W28" s="34">
        <f>results!E28+results!F28</f>
        <v>0</v>
      </c>
      <c r="X28" s="34">
        <f>results!G28+results!H28</f>
        <v>0</v>
      </c>
      <c r="Y28" s="34">
        <f>results!I28+results!J28</f>
        <v>0</v>
      </c>
      <c r="Z28" s="34">
        <f>results!K28+results!L28</f>
        <v>0</v>
      </c>
      <c r="AA28" s="34">
        <f>results!M28+results!N28</f>
        <v>0</v>
      </c>
      <c r="AB28" s="34">
        <f>results!O28+results!P28</f>
        <v>0</v>
      </c>
      <c r="AC28" s="34">
        <f>results!Q28+results!R28</f>
        <v>0</v>
      </c>
      <c r="AD28" s="34">
        <f>results!S28+results!T28</f>
        <v>38</v>
      </c>
      <c r="AE28" s="34">
        <f>results!U28+results!V28</f>
        <v>0</v>
      </c>
      <c r="AF28" s="10" t="e">
        <f t="shared" si="1"/>
        <v>#NUM!</v>
      </c>
    </row>
    <row r="29" spans="1:32" x14ac:dyDescent="0.35">
      <c r="A29" s="18">
        <v>23</v>
      </c>
      <c r="B29" s="20">
        <f t="shared" si="2"/>
        <v>101</v>
      </c>
      <c r="C29" s="20">
        <f t="shared" si="3"/>
        <v>137</v>
      </c>
      <c r="D29" s="14">
        <f t="shared" si="0"/>
        <v>34</v>
      </c>
      <c r="E29" s="14">
        <f t="shared" si="4"/>
        <v>34</v>
      </c>
      <c r="F29" s="2" t="str">
        <f>IF(results!Y29&lt;&gt;"a","",results!B29)</f>
        <v/>
      </c>
      <c r="G29" s="2" t="str">
        <f>IF(results!$Y29&lt;&gt;"a","",results!W29)</f>
        <v/>
      </c>
      <c r="H29" s="35" t="str">
        <f>IF(results!$Y29&lt;&gt;"a","",V29)</f>
        <v/>
      </c>
      <c r="I29" s="35" t="str">
        <f>IF(results!$Y29&lt;&gt;"a","",IF(W29=V29,W29+0.0001,W29))</f>
        <v/>
      </c>
      <c r="J29" s="35" t="str">
        <f>IF(results!$Y29&lt;&gt;"a","",IF(OR(V29=X29,W29=X29),X29+0.0002,X29))</f>
        <v/>
      </c>
      <c r="K29" s="35" t="str">
        <f>IF(results!$Y29&lt;&gt;"a","",IF(OR(V29=Y29,W29=Y29,X29=Y29),Y29+0.0003,Y29))</f>
        <v/>
      </c>
      <c r="L29" s="35" t="str">
        <f>IF(results!$Y29&lt;&gt;"a","",IF(OR(V29=Z29,W29=Z29,X29=Z29,Y29=Z29),Z29+0.0004,Z29))</f>
        <v/>
      </c>
      <c r="M29" s="35" t="str">
        <f>IF(results!$Y29&lt;&gt;"a","",IF(OR(V29=AA29,W29=AA29,X29=AA29,Y29=AA29,Z29=AA29),AA29+0.0005,AA29))</f>
        <v/>
      </c>
      <c r="N29" s="35" t="str">
        <f>IF(results!$Y29&lt;&gt;"a","",IF(OR(V29=AB29,W29=AB29,X29=AB29,Y29=AB29,Z29=AB29,AA29=AB29),AB29+0.0006,AB29))</f>
        <v/>
      </c>
      <c r="O29" s="35" t="str">
        <f>IF(results!$Y29&lt;&gt;"a","",IF(OR(V29=AC29,W29=AC29,X29=AC29,Y29=AC29,Z29=AC29,AA29=AC29,AB29=AC29),AC29+0.0007,AC29))</f>
        <v/>
      </c>
      <c r="P29" s="35" t="str">
        <f>IF(results!$Y29&lt;&gt;"a","",IF(OR(V29=AD29,W29=AD29,X29=AD29,Y29=AD29,Z29=AD29,AA29=AD29,AB29=AD29,AC29=AD29),AD29+0.0008,AD29))</f>
        <v/>
      </c>
      <c r="Q29" s="35" t="str">
        <f>IF(results!$Y29&lt;&gt;"a","",AE29*2)</f>
        <v/>
      </c>
      <c r="R29" s="47">
        <f t="shared" si="5"/>
        <v>0</v>
      </c>
      <c r="S29" s="4">
        <f t="shared" si="6"/>
        <v>2.8999999999999998E-6</v>
      </c>
      <c r="T29" s="4" t="str">
        <f>IF(results!$Y29&lt;&gt;"a","",results!X29)</f>
        <v/>
      </c>
      <c r="U29" s="4">
        <f>IF(results!Y29="A",1,IF(results!Y29="B",2,IF(results!Y29="C",3,99)))</f>
        <v>3</v>
      </c>
      <c r="V29" s="34">
        <f>results!C29+results!D29</f>
        <v>0</v>
      </c>
      <c r="W29" s="34">
        <f>results!E29+results!F29</f>
        <v>0</v>
      </c>
      <c r="X29" s="34">
        <f>results!G29+results!H29</f>
        <v>0</v>
      </c>
      <c r="Y29" s="34">
        <f>results!I29+results!J29</f>
        <v>0</v>
      </c>
      <c r="Z29" s="34">
        <f>results!K29+results!L29</f>
        <v>0</v>
      </c>
      <c r="AA29" s="34">
        <f>results!M29+results!N29</f>
        <v>0</v>
      </c>
      <c r="AB29" s="34">
        <f>results!O29+results!P29</f>
        <v>41</v>
      </c>
      <c r="AC29" s="34">
        <f>results!Q29+results!R29</f>
        <v>0</v>
      </c>
      <c r="AD29" s="34">
        <f>results!S29+results!T29</f>
        <v>0</v>
      </c>
      <c r="AE29" s="34">
        <f>results!U29+results!V29</f>
        <v>0</v>
      </c>
      <c r="AF29" s="10" t="e">
        <f t="shared" si="1"/>
        <v>#NUM!</v>
      </c>
    </row>
    <row r="30" spans="1:32" x14ac:dyDescent="0.35">
      <c r="A30" s="18">
        <v>24</v>
      </c>
      <c r="B30" s="20">
        <f t="shared" si="2"/>
        <v>34</v>
      </c>
      <c r="C30" s="20">
        <f t="shared" si="3"/>
        <v>136</v>
      </c>
      <c r="D30" s="14">
        <f t="shared" si="0"/>
        <v>34</v>
      </c>
      <c r="E30" s="14">
        <f t="shared" si="4"/>
        <v>34</v>
      </c>
      <c r="F30" s="2" t="str">
        <f>IF(results!Y30&lt;&gt;"a","",results!B30)</f>
        <v/>
      </c>
      <c r="G30" s="2" t="str">
        <f>IF(results!$Y30&lt;&gt;"a","",results!W30)</f>
        <v/>
      </c>
      <c r="H30" s="35" t="str">
        <f>IF(results!$Y30&lt;&gt;"a","",V30)</f>
        <v/>
      </c>
      <c r="I30" s="35" t="str">
        <f>IF(results!$Y30&lt;&gt;"a","",IF(W30=V30,W30+0.0001,W30))</f>
        <v/>
      </c>
      <c r="J30" s="35" t="str">
        <f>IF(results!$Y30&lt;&gt;"a","",IF(OR(V30=X30,W30=X30),X30+0.0002,X30))</f>
        <v/>
      </c>
      <c r="K30" s="35" t="str">
        <f>IF(results!$Y30&lt;&gt;"a","",IF(OR(V30=Y30,W30=Y30,X30=Y30),Y30+0.0003,Y30))</f>
        <v/>
      </c>
      <c r="L30" s="35" t="str">
        <f>IF(results!$Y30&lt;&gt;"a","",IF(OR(V30=Z30,W30=Z30,X30=Z30,Y30=Z30),Z30+0.0004,Z30))</f>
        <v/>
      </c>
      <c r="M30" s="35" t="str">
        <f>IF(results!$Y30&lt;&gt;"a","",IF(OR(V30=AA30,W30=AA30,X30=AA30,Y30=AA30,Z30=AA30),AA30+0.0005,AA30))</f>
        <v/>
      </c>
      <c r="N30" s="35" t="str">
        <f>IF(results!$Y30&lt;&gt;"a","",IF(OR(V30=AB30,W30=AB30,X30=AB30,Y30=AB30,Z30=AB30,AA30=AB30),AB30+0.0006,AB30))</f>
        <v/>
      </c>
      <c r="O30" s="35" t="str">
        <f>IF(results!$Y30&lt;&gt;"a","",IF(OR(V30=AC30,W30=AC30,X30=AC30,Y30=AC30,Z30=AC30,AA30=AC30,AB30=AC30),AC30+0.0007,AC30))</f>
        <v/>
      </c>
      <c r="P30" s="35" t="str">
        <f>IF(results!$Y30&lt;&gt;"a","",IF(OR(V30=AD30,W30=AD30,X30=AD30,Y30=AD30,Z30=AD30,AA30=AD30,AB30=AD30,AC30=AD30),AD30+0.0008,AD30))</f>
        <v/>
      </c>
      <c r="Q30" s="35" t="str">
        <f>IF(results!$Y30&lt;&gt;"a","",AE30*2)</f>
        <v/>
      </c>
      <c r="R30" s="47">
        <f t="shared" si="5"/>
        <v>0</v>
      </c>
      <c r="S30" s="4">
        <f t="shared" si="6"/>
        <v>3.0000000000000001E-6</v>
      </c>
      <c r="T30" s="4" t="str">
        <f>IF(results!$Y30&lt;&gt;"a","",results!X30)</f>
        <v/>
      </c>
      <c r="U30" s="4">
        <f>IF(results!Y30="A",1,IF(results!Y30="B",2,IF(results!Y30="C",3,99)))</f>
        <v>2</v>
      </c>
      <c r="V30" s="34">
        <f>results!C30+results!D30</f>
        <v>0</v>
      </c>
      <c r="W30" s="34">
        <f>results!E30+results!F30</f>
        <v>0</v>
      </c>
      <c r="X30" s="34">
        <f>results!G30+results!H30</f>
        <v>0</v>
      </c>
      <c r="Y30" s="34">
        <f>results!I30+results!J30</f>
        <v>0</v>
      </c>
      <c r="Z30" s="34">
        <f>results!K30+results!L30</f>
        <v>0</v>
      </c>
      <c r="AA30" s="34">
        <f>results!M30+results!N30</f>
        <v>0</v>
      </c>
      <c r="AB30" s="34">
        <f>results!O30+results!P30</f>
        <v>54</v>
      </c>
      <c r="AC30" s="34">
        <f>results!Q30+results!R30</f>
        <v>0</v>
      </c>
      <c r="AD30" s="34">
        <f>results!S30+results!T30</f>
        <v>0</v>
      </c>
      <c r="AE30" s="34">
        <f>results!U30+results!V30</f>
        <v>0</v>
      </c>
      <c r="AF30" s="10" t="e">
        <f t="shared" si="1"/>
        <v>#NUM!</v>
      </c>
    </row>
    <row r="31" spans="1:32" x14ac:dyDescent="0.35">
      <c r="A31" s="18">
        <v>25</v>
      </c>
      <c r="B31" s="20">
        <f t="shared" si="2"/>
        <v>34</v>
      </c>
      <c r="C31" s="20">
        <f t="shared" si="3"/>
        <v>135</v>
      </c>
      <c r="D31" s="14">
        <f t="shared" si="0"/>
        <v>34</v>
      </c>
      <c r="E31" s="14">
        <f t="shared" si="4"/>
        <v>34</v>
      </c>
      <c r="F31" s="2" t="str">
        <f>IF(results!Y31&lt;&gt;"a","",results!B31)</f>
        <v/>
      </c>
      <c r="G31" s="2" t="str">
        <f>IF(results!$Y31&lt;&gt;"a","",results!W31)</f>
        <v/>
      </c>
      <c r="H31" s="35" t="str">
        <f>IF(results!$Y31&lt;&gt;"a","",V31)</f>
        <v/>
      </c>
      <c r="I31" s="35" t="str">
        <f>IF(results!$Y31&lt;&gt;"a","",IF(W31=V31,W31+0.0001,W31))</f>
        <v/>
      </c>
      <c r="J31" s="35" t="str">
        <f>IF(results!$Y31&lt;&gt;"a","",IF(OR(V31=X31,W31=X31),X31+0.0002,X31))</f>
        <v/>
      </c>
      <c r="K31" s="35" t="str">
        <f>IF(results!$Y31&lt;&gt;"a","",IF(OR(V31=Y31,W31=Y31,X31=Y31),Y31+0.0003,Y31))</f>
        <v/>
      </c>
      <c r="L31" s="35" t="str">
        <f>IF(results!$Y31&lt;&gt;"a","",IF(OR(V31=Z31,W31=Z31,X31=Z31,Y31=Z31),Z31+0.0004,Z31))</f>
        <v/>
      </c>
      <c r="M31" s="35" t="str">
        <f>IF(results!$Y31&lt;&gt;"a","",IF(OR(V31=AA31,W31=AA31,X31=AA31,Y31=AA31,Z31=AA31),AA31+0.0005,AA31))</f>
        <v/>
      </c>
      <c r="N31" s="35" t="str">
        <f>IF(results!$Y31&lt;&gt;"a","",IF(OR(V31=AB31,W31=AB31,X31=AB31,Y31=AB31,Z31=AB31,AA31=AB31),AB31+0.0006,AB31))</f>
        <v/>
      </c>
      <c r="O31" s="35" t="str">
        <f>IF(results!$Y31&lt;&gt;"a","",IF(OR(V31=AC31,W31=AC31,X31=AC31,Y31=AC31,Z31=AC31,AA31=AC31,AB31=AC31),AC31+0.0007,AC31))</f>
        <v/>
      </c>
      <c r="P31" s="35" t="str">
        <f>IF(results!$Y31&lt;&gt;"a","",IF(OR(V31=AD31,W31=AD31,X31=AD31,Y31=AD31,Z31=AD31,AA31=AD31,AB31=AD31,AC31=AD31),AD31+0.0008,AD31))</f>
        <v/>
      </c>
      <c r="Q31" s="35" t="str">
        <f>IF(results!$Y31&lt;&gt;"a","",AE31*2)</f>
        <v/>
      </c>
      <c r="R31" s="47">
        <f t="shared" si="5"/>
        <v>0</v>
      </c>
      <c r="S31" s="4">
        <f t="shared" si="6"/>
        <v>3.1E-6</v>
      </c>
      <c r="T31" s="4" t="str">
        <f>IF(results!$Y31&lt;&gt;"a","",results!X31)</f>
        <v/>
      </c>
      <c r="U31" s="4">
        <f>IF(results!Y31="A",1,IF(results!Y31="B",2,IF(results!Y31="C",3,99)))</f>
        <v>2</v>
      </c>
      <c r="V31" s="34">
        <f>results!C31+results!D31</f>
        <v>38</v>
      </c>
      <c r="W31" s="34">
        <f>results!E31+results!F31</f>
        <v>0</v>
      </c>
      <c r="X31" s="34">
        <f>results!G31+results!H31</f>
        <v>35</v>
      </c>
      <c r="Y31" s="34">
        <f>results!I31+results!J31</f>
        <v>0</v>
      </c>
      <c r="Z31" s="34">
        <f>results!K31+results!L31</f>
        <v>0</v>
      </c>
      <c r="AA31" s="34">
        <f>results!M31+results!N31</f>
        <v>0</v>
      </c>
      <c r="AB31" s="34">
        <f>results!O31+results!P31</f>
        <v>33</v>
      </c>
      <c r="AC31" s="34">
        <f>results!Q31+results!R31</f>
        <v>40</v>
      </c>
      <c r="AD31" s="34">
        <f>results!S31+results!T31</f>
        <v>0</v>
      </c>
      <c r="AE31" s="34">
        <f>results!U31+results!V31</f>
        <v>0</v>
      </c>
      <c r="AF31" s="10" t="e">
        <f t="shared" si="1"/>
        <v>#NUM!</v>
      </c>
    </row>
    <row r="32" spans="1:32" x14ac:dyDescent="0.35">
      <c r="A32" s="18">
        <v>26</v>
      </c>
      <c r="B32" s="20">
        <f t="shared" si="2"/>
        <v>34</v>
      </c>
      <c r="C32" s="20">
        <f t="shared" si="3"/>
        <v>134</v>
      </c>
      <c r="D32" s="14">
        <f t="shared" si="0"/>
        <v>34</v>
      </c>
      <c r="E32" s="14">
        <f t="shared" si="4"/>
        <v>34</v>
      </c>
      <c r="F32" s="2" t="str">
        <f>IF(results!Y32&lt;&gt;"a","",results!B32)</f>
        <v/>
      </c>
      <c r="G32" s="2" t="str">
        <f>IF(results!$Y32&lt;&gt;"a","",results!W32)</f>
        <v/>
      </c>
      <c r="H32" s="35" t="str">
        <f>IF(results!$Y32&lt;&gt;"a","",V32)</f>
        <v/>
      </c>
      <c r="I32" s="35" t="str">
        <f>IF(results!$Y32&lt;&gt;"a","",IF(W32=V32,W32+0.0001,W32))</f>
        <v/>
      </c>
      <c r="J32" s="35" t="str">
        <f>IF(results!$Y32&lt;&gt;"a","",IF(OR(V32=X32,W32=X32),X32+0.0002,X32))</f>
        <v/>
      </c>
      <c r="K32" s="35" t="str">
        <f>IF(results!$Y32&lt;&gt;"a","",IF(OR(V32=Y32,W32=Y32,X32=Y32),Y32+0.0003,Y32))</f>
        <v/>
      </c>
      <c r="L32" s="35" t="str">
        <f>IF(results!$Y32&lt;&gt;"a","",IF(OR(V32=Z32,W32=Z32,X32=Z32,Y32=Z32),Z32+0.0004,Z32))</f>
        <v/>
      </c>
      <c r="M32" s="35" t="str">
        <f>IF(results!$Y32&lt;&gt;"a","",IF(OR(V32=AA32,W32=AA32,X32=AA32,Y32=AA32,Z32=AA32),AA32+0.0005,AA32))</f>
        <v/>
      </c>
      <c r="N32" s="35" t="str">
        <f>IF(results!$Y32&lt;&gt;"a","",IF(OR(V32=AB32,W32=AB32,X32=AB32,Y32=AB32,Z32=AB32,AA32=AB32),AB32+0.0006,AB32))</f>
        <v/>
      </c>
      <c r="O32" s="35" t="str">
        <f>IF(results!$Y32&lt;&gt;"a","",IF(OR(V32=AC32,W32=AC32,X32=AC32,Y32=AC32,Z32=AC32,AA32=AC32,AB32=AC32),AC32+0.0007,AC32))</f>
        <v/>
      </c>
      <c r="P32" s="35" t="str">
        <f>IF(results!$Y32&lt;&gt;"a","",IF(OR(V32=AD32,W32=AD32,X32=AD32,Y32=AD32,Z32=AD32,AA32=AD32,AB32=AD32,AC32=AD32),AD32+0.0008,AD32))</f>
        <v/>
      </c>
      <c r="Q32" s="35" t="str">
        <f>IF(results!$Y32&lt;&gt;"a","",AE32*2)</f>
        <v/>
      </c>
      <c r="R32" s="47">
        <f t="shared" si="5"/>
        <v>0</v>
      </c>
      <c r="S32" s="4">
        <f t="shared" si="6"/>
        <v>3.1999999999999999E-6</v>
      </c>
      <c r="T32" s="4" t="str">
        <f>IF(results!$Y32&lt;&gt;"a","",results!X32)</f>
        <v/>
      </c>
      <c r="U32" s="4">
        <f>IF(results!Y32="A",1,IF(results!Y32="B",2,IF(results!Y32="C",3,99)))</f>
        <v>2</v>
      </c>
      <c r="V32" s="34">
        <f>results!C32+results!D32</f>
        <v>0</v>
      </c>
      <c r="W32" s="34">
        <f>results!E32+results!F32</f>
        <v>0</v>
      </c>
      <c r="X32" s="34">
        <f>results!G32+results!H32</f>
        <v>0</v>
      </c>
      <c r="Y32" s="34">
        <f>results!I32+results!J32</f>
        <v>33</v>
      </c>
      <c r="Z32" s="34">
        <f>results!K32+results!L32</f>
        <v>0</v>
      </c>
      <c r="AA32" s="34">
        <f>results!M32+results!N32</f>
        <v>0</v>
      </c>
      <c r="AB32" s="34">
        <f>results!O32+results!P32</f>
        <v>0</v>
      </c>
      <c r="AC32" s="34">
        <f>results!Q32+results!R32</f>
        <v>0</v>
      </c>
      <c r="AD32" s="34">
        <f>results!S32+results!T32</f>
        <v>0</v>
      </c>
      <c r="AE32" s="34">
        <f>results!U32+results!V32</f>
        <v>0</v>
      </c>
      <c r="AF32" s="10" t="e">
        <f t="shared" si="1"/>
        <v>#NUM!</v>
      </c>
    </row>
    <row r="33" spans="1:32" x14ac:dyDescent="0.35">
      <c r="A33" s="18">
        <v>27</v>
      </c>
      <c r="B33" s="20">
        <f t="shared" si="2"/>
        <v>1</v>
      </c>
      <c r="C33" s="20">
        <f t="shared" si="3"/>
        <v>8</v>
      </c>
      <c r="D33" s="14">
        <f t="shared" si="0"/>
        <v>8</v>
      </c>
      <c r="E33" s="14">
        <f t="shared" si="4"/>
        <v>8</v>
      </c>
      <c r="F33" s="2" t="str">
        <f>IF(results!Y33&lt;&gt;"a","",results!B33)</f>
        <v>INTRIAGO RAUL</v>
      </c>
      <c r="G33" s="2">
        <f>IF(results!$Y33&lt;&gt;"a","",results!W33)</f>
        <v>4</v>
      </c>
      <c r="H33" s="35">
        <f>IF(results!$Y33&lt;&gt;"a","",V33)</f>
        <v>52</v>
      </c>
      <c r="I33" s="35">
        <f>IF(results!$Y33&lt;&gt;"a","",IF(W33=V33,W33+0.0001,W33))</f>
        <v>46</v>
      </c>
      <c r="J33" s="35">
        <f>IF(results!$Y33&lt;&gt;"a","",IF(OR(V33=X33,W33=X33),X33+0.0002,X33))</f>
        <v>0</v>
      </c>
      <c r="K33" s="35">
        <f>IF(results!$Y33&lt;&gt;"a","",IF(OR(V33=Y33,W33=Y33,X33=Y33),Y33+0.0003,Y33))</f>
        <v>44</v>
      </c>
      <c r="L33" s="35">
        <f>IF(results!$Y33&lt;&gt;"a","",IF(OR(V33=Z33,W33=Z33,X33=Z33,Y33=Z33),Z33+0.0004,Z33))</f>
        <v>4.0000000000000002E-4</v>
      </c>
      <c r="M33" s="35">
        <f>IF(results!$Y33&lt;&gt;"a","",IF(OR(V33=AA33,W33=AA33,X33=AA33,Y33=AA33,Z33=AA33),AA33+0.0005,AA33))</f>
        <v>55</v>
      </c>
      <c r="N33" s="35">
        <f>IF(results!$Y33&lt;&gt;"a","",IF(OR(V33=AB33,W33=AB33,X33=AB33,Y33=AB33,Z33=AB33,AA33=AB33),AB33+0.0006,AB33))</f>
        <v>5.9999999999999995E-4</v>
      </c>
      <c r="O33" s="35">
        <f>IF(results!$Y33&lt;&gt;"a","",IF(OR(V33=AC33,W33=AC33,X33=AC33,Y33=AC33,Z33=AC33,AA33=AC33,AB33=AC33),AC33+0.0007,AC33))</f>
        <v>6.9999999999999999E-4</v>
      </c>
      <c r="P33" s="35">
        <f>IF(results!$Y33&lt;&gt;"a","",IF(OR(V33=AD33,W33=AD33,X33=AD33,Y33=AD33,Z33=AD33,AA33=AD33,AB33=AD33,AC33=AD33),AD33+0.0008,AD33))</f>
        <v>8.0000000000000004E-4</v>
      </c>
      <c r="Q33" s="35">
        <f>IF(results!$Y33&lt;&gt;"a","",AE33*2)</f>
        <v>0</v>
      </c>
      <c r="R33" s="47">
        <f t="shared" si="5"/>
        <v>197.0008</v>
      </c>
      <c r="S33" s="4">
        <f t="shared" si="6"/>
        <v>197.0008033</v>
      </c>
      <c r="T33" s="4">
        <f>IF(results!$Y33&lt;&gt;"a","",results!X33)</f>
        <v>14.8</v>
      </c>
      <c r="U33" s="4">
        <f>IF(results!Y33="A",1,IF(results!Y33="B",2,IF(results!Y33="C",3,99)))</f>
        <v>1</v>
      </c>
      <c r="V33" s="34">
        <f>results!C33+results!D33</f>
        <v>52</v>
      </c>
      <c r="W33" s="34">
        <f>results!E33+results!F33</f>
        <v>46</v>
      </c>
      <c r="X33" s="34">
        <f>results!G33+results!H33</f>
        <v>0</v>
      </c>
      <c r="Y33" s="34">
        <f>results!I33+results!J33</f>
        <v>44</v>
      </c>
      <c r="Z33" s="34">
        <f>results!K33+results!L33</f>
        <v>0</v>
      </c>
      <c r="AA33" s="34">
        <f>results!M33+results!N33</f>
        <v>55</v>
      </c>
      <c r="AB33" s="34">
        <f>results!O33+results!P33</f>
        <v>0</v>
      </c>
      <c r="AC33" s="34">
        <f>results!Q33+results!R33</f>
        <v>0</v>
      </c>
      <c r="AD33" s="34">
        <f>results!S33+results!T33</f>
        <v>0</v>
      </c>
      <c r="AE33" s="34">
        <f>results!U33+results!V33</f>
        <v>0</v>
      </c>
      <c r="AF33" s="10">
        <f t="shared" si="1"/>
        <v>46</v>
      </c>
    </row>
    <row r="34" spans="1:32" x14ac:dyDescent="0.35">
      <c r="A34" s="18">
        <v>28</v>
      </c>
      <c r="B34" s="20">
        <f t="shared" si="2"/>
        <v>1</v>
      </c>
      <c r="C34" s="20">
        <f t="shared" si="3"/>
        <v>24</v>
      </c>
      <c r="D34" s="14">
        <f t="shared" si="0"/>
        <v>24</v>
      </c>
      <c r="E34" s="14">
        <f t="shared" si="4"/>
        <v>24</v>
      </c>
      <c r="F34" s="2" t="str">
        <f>IF(results!Y34&lt;&gt;"a","",results!B34)</f>
        <v>JAKSE JERA</v>
      </c>
      <c r="G34" s="2">
        <f>IF(results!$Y34&lt;&gt;"a","",results!W34)</f>
        <v>1</v>
      </c>
      <c r="H34" s="35">
        <f>IF(results!$Y34&lt;&gt;"a","",V34)</f>
        <v>0</v>
      </c>
      <c r="I34" s="35">
        <f>IF(results!$Y34&lt;&gt;"a","",IF(W34=V34,W34+0.0001,W34))</f>
        <v>1E-4</v>
      </c>
      <c r="J34" s="35">
        <f>IF(results!$Y34&lt;&gt;"a","",IF(OR(V34=X34,W34=X34),X34+0.0002,X34))</f>
        <v>2.0000000000000001E-4</v>
      </c>
      <c r="K34" s="35">
        <f>IF(results!$Y34&lt;&gt;"a","",IF(OR(V34=Y34,W34=Y34,X34=Y34),Y34+0.0003,Y34))</f>
        <v>2.9999999999999997E-4</v>
      </c>
      <c r="L34" s="35">
        <f>IF(results!$Y34&lt;&gt;"a","",IF(OR(V34=Z34,W34=Z34,X34=Z34,Y34=Z34),Z34+0.0004,Z34))</f>
        <v>54</v>
      </c>
      <c r="M34" s="35">
        <f>IF(results!$Y34&lt;&gt;"a","",IF(OR(V34=AA34,W34=AA34,X34=AA34,Y34=AA34,Z34=AA34),AA34+0.0005,AA34))</f>
        <v>5.0000000000000001E-4</v>
      </c>
      <c r="N34" s="35">
        <f>IF(results!$Y34&lt;&gt;"a","",IF(OR(V34=AB34,W34=AB34,X34=AB34,Y34=AB34,Z34=AB34,AA34=AB34),AB34+0.0006,AB34))</f>
        <v>5.9999999999999995E-4</v>
      </c>
      <c r="O34" s="35">
        <f>IF(results!$Y34&lt;&gt;"a","",IF(OR(V34=AC34,W34=AC34,X34=AC34,Y34=AC34,Z34=AC34,AA34=AC34,AB34=AC34),AC34+0.0007,AC34))</f>
        <v>6.9999999999999999E-4</v>
      </c>
      <c r="P34" s="35">
        <f>IF(results!$Y34&lt;&gt;"a","",IF(OR(V34=AD34,W34=AD34,X34=AD34,Y34=AD34,Z34=AD34,AA34=AD34,AB34=AD34,AC34=AD34),AD34+0.0008,AD34))</f>
        <v>8.0000000000000004E-4</v>
      </c>
      <c r="Q34" s="35">
        <f>IF(results!$Y34&lt;&gt;"a","",AE34*2)</f>
        <v>0</v>
      </c>
      <c r="R34" s="47">
        <f t="shared" si="5"/>
        <v>54.002600000000001</v>
      </c>
      <c r="S34" s="4">
        <f t="shared" si="6"/>
        <v>54.002603399999998</v>
      </c>
      <c r="T34" s="4">
        <f>IF(results!$Y34&lt;&gt;"a","",results!X34)</f>
        <v>11.3</v>
      </c>
      <c r="U34" s="4">
        <f>IF(results!Y34="A",1,IF(results!Y34="B",2,IF(results!Y34="C",3,99)))</f>
        <v>1</v>
      </c>
      <c r="V34" s="34">
        <f>results!C34+results!D34</f>
        <v>0</v>
      </c>
      <c r="W34" s="34">
        <f>results!E34+results!F34</f>
        <v>0</v>
      </c>
      <c r="X34" s="34">
        <f>results!G34+results!H34</f>
        <v>0</v>
      </c>
      <c r="Y34" s="34">
        <f>results!I34+results!J34</f>
        <v>0</v>
      </c>
      <c r="Z34" s="34">
        <f>results!K34+results!L34</f>
        <v>54</v>
      </c>
      <c r="AA34" s="34">
        <f>results!M34+results!N34</f>
        <v>0</v>
      </c>
      <c r="AB34" s="34">
        <f>results!O34+results!P34</f>
        <v>0</v>
      </c>
      <c r="AC34" s="34">
        <f>results!Q34+results!R34</f>
        <v>0</v>
      </c>
      <c r="AD34" s="34">
        <f>results!S34+results!T34</f>
        <v>0</v>
      </c>
      <c r="AE34" s="34">
        <f>results!U34+results!V34</f>
        <v>0</v>
      </c>
      <c r="AF34" s="10">
        <f t="shared" si="1"/>
        <v>6.9999999999999999E-4</v>
      </c>
    </row>
    <row r="35" spans="1:32" x14ac:dyDescent="0.35">
      <c r="A35" s="18">
        <v>29</v>
      </c>
      <c r="B35" s="20">
        <f t="shared" si="2"/>
        <v>34</v>
      </c>
      <c r="C35" s="20">
        <f t="shared" si="3"/>
        <v>133</v>
      </c>
      <c r="D35" s="14">
        <f t="shared" si="0"/>
        <v>34</v>
      </c>
      <c r="E35" s="14">
        <f t="shared" si="4"/>
        <v>34</v>
      </c>
      <c r="F35" s="2" t="str">
        <f>IF(results!Y35&lt;&gt;"a","",results!B35)</f>
        <v/>
      </c>
      <c r="G35" s="2" t="str">
        <f>IF(results!$Y35&lt;&gt;"a","",results!W35)</f>
        <v/>
      </c>
      <c r="H35" s="35" t="str">
        <f>IF(results!$Y35&lt;&gt;"a","",V35)</f>
        <v/>
      </c>
      <c r="I35" s="35" t="str">
        <f>IF(results!$Y35&lt;&gt;"a","",IF(W35=V35,W35+0.0001,W35))</f>
        <v/>
      </c>
      <c r="J35" s="35" t="str">
        <f>IF(results!$Y35&lt;&gt;"a","",IF(OR(V35=X35,W35=X35),X35+0.0002,X35))</f>
        <v/>
      </c>
      <c r="K35" s="35" t="str">
        <f>IF(results!$Y35&lt;&gt;"a","",IF(OR(V35=Y35,W35=Y35,X35=Y35),Y35+0.0003,Y35))</f>
        <v/>
      </c>
      <c r="L35" s="35" t="str">
        <f>IF(results!$Y35&lt;&gt;"a","",IF(OR(V35=Z35,W35=Z35,X35=Z35,Y35=Z35),Z35+0.0004,Z35))</f>
        <v/>
      </c>
      <c r="M35" s="35" t="str">
        <f>IF(results!$Y35&lt;&gt;"a","",IF(OR(V35=AA35,W35=AA35,X35=AA35,Y35=AA35,Z35=AA35),AA35+0.0005,AA35))</f>
        <v/>
      </c>
      <c r="N35" s="35" t="str">
        <f>IF(results!$Y35&lt;&gt;"a","",IF(OR(V35=AB35,W35=AB35,X35=AB35,Y35=AB35,Z35=AB35,AA35=AB35),AB35+0.0006,AB35))</f>
        <v/>
      </c>
      <c r="O35" s="35" t="str">
        <f>IF(results!$Y35&lt;&gt;"a","",IF(OR(V35=AC35,W35=AC35,X35=AC35,Y35=AC35,Z35=AC35,AA35=AC35,AB35=AC35),AC35+0.0007,AC35))</f>
        <v/>
      </c>
      <c r="P35" s="35" t="str">
        <f>IF(results!$Y35&lt;&gt;"a","",IF(OR(V35=AD35,W35=AD35,X35=AD35,Y35=AD35,Z35=AD35,AA35=AD35,AB35=AD35,AC35=AD35),AD35+0.0008,AD35))</f>
        <v/>
      </c>
      <c r="Q35" s="35" t="str">
        <f>IF(results!$Y35&lt;&gt;"a","",AE35*2)</f>
        <v/>
      </c>
      <c r="R35" s="47">
        <f t="shared" si="5"/>
        <v>0</v>
      </c>
      <c r="S35" s="4">
        <f t="shared" si="6"/>
        <v>3.4999999999999999E-6</v>
      </c>
      <c r="T35" s="4" t="str">
        <f>IF(results!$Y35&lt;&gt;"a","",results!X35)</f>
        <v/>
      </c>
      <c r="U35" s="4">
        <f>IF(results!Y35="A",1,IF(results!Y35="B",2,IF(results!Y35="C",3,99)))</f>
        <v>2</v>
      </c>
      <c r="V35" s="34">
        <f>results!C35+results!D35</f>
        <v>0</v>
      </c>
      <c r="W35" s="34">
        <f>results!E35+results!F35</f>
        <v>0</v>
      </c>
      <c r="X35" s="34">
        <f>results!G35+results!H35</f>
        <v>0</v>
      </c>
      <c r="Y35" s="34">
        <f>results!I35+results!J35</f>
        <v>0</v>
      </c>
      <c r="Z35" s="34">
        <f>results!K35+results!L35</f>
        <v>0</v>
      </c>
      <c r="AA35" s="34">
        <f>results!M35+results!N35</f>
        <v>48</v>
      </c>
      <c r="AB35" s="34">
        <f>results!O35+results!P35</f>
        <v>0</v>
      </c>
      <c r="AC35" s="34">
        <f>results!Q35+results!R35</f>
        <v>0</v>
      </c>
      <c r="AD35" s="34">
        <f>results!S35+results!T35</f>
        <v>0</v>
      </c>
      <c r="AE35" s="34">
        <f>results!U35+results!V35</f>
        <v>0</v>
      </c>
      <c r="AF35" s="10" t="e">
        <f t="shared" si="1"/>
        <v>#NUM!</v>
      </c>
    </row>
    <row r="36" spans="1:32" x14ac:dyDescent="0.35">
      <c r="A36" s="18">
        <v>30</v>
      </c>
      <c r="B36" s="20">
        <f t="shared" si="2"/>
        <v>1</v>
      </c>
      <c r="C36" s="20">
        <f t="shared" si="3"/>
        <v>20</v>
      </c>
      <c r="D36" s="14">
        <f t="shared" si="0"/>
        <v>20</v>
      </c>
      <c r="E36" s="14">
        <f t="shared" si="4"/>
        <v>20</v>
      </c>
      <c r="F36" s="2" t="str">
        <f>IF(results!Y36&lt;&gt;"a","",results!B36)</f>
        <v>JEVNIKAR NATASA</v>
      </c>
      <c r="G36" s="2">
        <f>IF(results!$Y36&lt;&gt;"a","",results!W36)</f>
        <v>1</v>
      </c>
      <c r="H36" s="35">
        <f>IF(results!$Y36&lt;&gt;"a","",V36)</f>
        <v>0</v>
      </c>
      <c r="I36" s="35">
        <f>IF(results!$Y36&lt;&gt;"a","",IF(W36=V36,W36+0.0001,W36))</f>
        <v>1E-4</v>
      </c>
      <c r="J36" s="35">
        <f>IF(results!$Y36&lt;&gt;"a","",IF(OR(V36=X36,W36=X36),X36+0.0002,X36))</f>
        <v>2.0000000000000001E-4</v>
      </c>
      <c r="K36" s="35">
        <f>IF(results!$Y36&lt;&gt;"a","",IF(OR(V36=Y36,W36=Y36,X36=Y36),Y36+0.0003,Y36))</f>
        <v>2.9999999999999997E-4</v>
      </c>
      <c r="L36" s="35">
        <f>IF(results!$Y36&lt;&gt;"a","",IF(OR(V36=Z36,W36=Z36,X36=Z36,Y36=Z36),Z36+0.0004,Z36))</f>
        <v>4.0000000000000002E-4</v>
      </c>
      <c r="M36" s="35">
        <f>IF(results!$Y36&lt;&gt;"a","",IF(OR(V36=AA36,W36=AA36,X36=AA36,Y36=AA36,Z36=AA36),AA36+0.0005,AA36))</f>
        <v>63</v>
      </c>
      <c r="N36" s="35">
        <f>IF(results!$Y36&lt;&gt;"a","",IF(OR(V36=AB36,W36=AB36,X36=AB36,Y36=AB36,Z36=AB36,AA36=AB36),AB36+0.0006,AB36))</f>
        <v>5.9999999999999995E-4</v>
      </c>
      <c r="O36" s="35">
        <f>IF(results!$Y36&lt;&gt;"a","",IF(OR(V36=AC36,W36=AC36,X36=AC36,Y36=AC36,Z36=AC36,AA36=AC36,AB36=AC36),AC36+0.0007,AC36))</f>
        <v>6.9999999999999999E-4</v>
      </c>
      <c r="P36" s="35">
        <f>IF(results!$Y36&lt;&gt;"a","",IF(OR(V36=AD36,W36=AD36,X36=AD36,Y36=AD36,Z36=AD36,AA36=AD36,AB36=AD36,AC36=AD36),AD36+0.0008,AD36))</f>
        <v>8.0000000000000004E-4</v>
      </c>
      <c r="Q36" s="35">
        <f>IF(results!$Y36&lt;&gt;"a","",AE36*2)</f>
        <v>0</v>
      </c>
      <c r="R36" s="47">
        <f t="shared" si="5"/>
        <v>63.002499999999998</v>
      </c>
      <c r="S36" s="4">
        <f t="shared" si="6"/>
        <v>63.002503599999997</v>
      </c>
      <c r="T36" s="4">
        <f>IF(results!$Y36&lt;&gt;"a","",results!X36)</f>
        <v>13.3</v>
      </c>
      <c r="U36" s="4">
        <f>IF(results!Y36="A",1,IF(results!Y36="B",2,IF(results!Y36="C",3,99)))</f>
        <v>1</v>
      </c>
      <c r="V36" s="34">
        <f>results!C36+results!D36</f>
        <v>0</v>
      </c>
      <c r="W36" s="34">
        <f>results!E36+results!F36</f>
        <v>0</v>
      </c>
      <c r="X36" s="34">
        <f>results!G36+results!H36</f>
        <v>0</v>
      </c>
      <c r="Y36" s="34">
        <f>results!I36+results!J36</f>
        <v>0</v>
      </c>
      <c r="Z36" s="34">
        <f>results!K36+results!L36</f>
        <v>0</v>
      </c>
      <c r="AA36" s="34">
        <f>results!M36+results!N36</f>
        <v>63</v>
      </c>
      <c r="AB36" s="34">
        <f>results!O36+results!P36</f>
        <v>0</v>
      </c>
      <c r="AC36" s="34">
        <f>results!Q36+results!R36</f>
        <v>0</v>
      </c>
      <c r="AD36" s="34">
        <f>results!S36+results!T36</f>
        <v>0</v>
      </c>
      <c r="AE36" s="34">
        <f>results!U36+results!V36</f>
        <v>0</v>
      </c>
      <c r="AF36" s="10">
        <f t="shared" si="1"/>
        <v>6.9999999999999999E-4</v>
      </c>
    </row>
    <row r="37" spans="1:32" x14ac:dyDescent="0.35">
      <c r="A37" s="18">
        <v>31</v>
      </c>
      <c r="B37" s="20">
        <f t="shared" si="2"/>
        <v>34</v>
      </c>
      <c r="C37" s="20">
        <f t="shared" si="3"/>
        <v>132</v>
      </c>
      <c r="D37" s="14">
        <f t="shared" si="0"/>
        <v>34</v>
      </c>
      <c r="E37" s="14">
        <f t="shared" si="4"/>
        <v>34</v>
      </c>
      <c r="F37" s="2" t="str">
        <f>IF(results!Y37&lt;&gt;"a","",results!B37)</f>
        <v/>
      </c>
      <c r="G37" s="2" t="str">
        <f>IF(results!$Y37&lt;&gt;"a","",results!W37)</f>
        <v/>
      </c>
      <c r="H37" s="35" t="str">
        <f>IF(results!$Y37&lt;&gt;"a","",V37)</f>
        <v/>
      </c>
      <c r="I37" s="35" t="str">
        <f>IF(results!$Y37&lt;&gt;"a","",IF(W37=V37,W37+0.0001,W37))</f>
        <v/>
      </c>
      <c r="J37" s="35" t="str">
        <f>IF(results!$Y37&lt;&gt;"a","",IF(OR(V37=X37,W37=X37),X37+0.0002,X37))</f>
        <v/>
      </c>
      <c r="K37" s="35" t="str">
        <f>IF(results!$Y37&lt;&gt;"a","",IF(OR(V37=Y37,W37=Y37,X37=Y37),Y37+0.0003,Y37))</f>
        <v/>
      </c>
      <c r="L37" s="35" t="str">
        <f>IF(results!$Y37&lt;&gt;"a","",IF(OR(V37=Z37,W37=Z37,X37=Z37,Y37=Z37),Z37+0.0004,Z37))</f>
        <v/>
      </c>
      <c r="M37" s="35" t="str">
        <f>IF(results!$Y37&lt;&gt;"a","",IF(OR(V37=AA37,W37=AA37,X37=AA37,Y37=AA37,Z37=AA37),AA37+0.0005,AA37))</f>
        <v/>
      </c>
      <c r="N37" s="35" t="str">
        <f>IF(results!$Y37&lt;&gt;"a","",IF(OR(V37=AB37,W37=AB37,X37=AB37,Y37=AB37,Z37=AB37,AA37=AB37),AB37+0.0006,AB37))</f>
        <v/>
      </c>
      <c r="O37" s="35" t="str">
        <f>IF(results!$Y37&lt;&gt;"a","",IF(OR(V37=AC37,W37=AC37,X37=AC37,Y37=AC37,Z37=AC37,AA37=AC37,AB37=AC37),AC37+0.0007,AC37))</f>
        <v/>
      </c>
      <c r="P37" s="35" t="str">
        <f>IF(results!$Y37&lt;&gt;"a","",IF(OR(V37=AD37,W37=AD37,X37=AD37,Y37=AD37,Z37=AD37,AA37=AD37,AB37=AD37,AC37=AD37),AD37+0.0008,AD37))</f>
        <v/>
      </c>
      <c r="Q37" s="35" t="str">
        <f>IF(results!$Y37&lt;&gt;"a","",AE37*2)</f>
        <v/>
      </c>
      <c r="R37" s="47">
        <f t="shared" si="5"/>
        <v>0</v>
      </c>
      <c r="S37" s="4">
        <f t="shared" si="6"/>
        <v>3.6999999999999997E-6</v>
      </c>
      <c r="T37" s="4" t="str">
        <f>IF(results!$Y37&lt;&gt;"a","",results!X37)</f>
        <v/>
      </c>
      <c r="U37" s="4">
        <f>IF(results!Y37="A",1,IF(results!Y37="B",2,IF(results!Y37="C",3,99)))</f>
        <v>2</v>
      </c>
      <c r="V37" s="34">
        <f>results!C37+results!D37</f>
        <v>0</v>
      </c>
      <c r="W37" s="34">
        <f>results!E37+results!F37</f>
        <v>0</v>
      </c>
      <c r="X37" s="34">
        <f>results!G37+results!H37</f>
        <v>0</v>
      </c>
      <c r="Y37" s="34">
        <f>results!I37+results!J37</f>
        <v>0</v>
      </c>
      <c r="Z37" s="34">
        <f>results!K37+results!L37</f>
        <v>0</v>
      </c>
      <c r="AA37" s="34">
        <f>results!M37+results!N37</f>
        <v>0</v>
      </c>
      <c r="AB37" s="34">
        <f>results!O37+results!P37</f>
        <v>42</v>
      </c>
      <c r="AC37" s="34">
        <f>results!Q37+results!R37</f>
        <v>0</v>
      </c>
      <c r="AD37" s="34">
        <f>results!S37+results!T37</f>
        <v>0</v>
      </c>
      <c r="AE37" s="34">
        <f>results!U37+results!V37</f>
        <v>0</v>
      </c>
      <c r="AF37" s="10" t="e">
        <f t="shared" si="1"/>
        <v>#NUM!</v>
      </c>
    </row>
    <row r="38" spans="1:32" x14ac:dyDescent="0.35">
      <c r="A38" s="18">
        <v>32</v>
      </c>
      <c r="B38" s="20">
        <f t="shared" si="2"/>
        <v>1</v>
      </c>
      <c r="C38" s="20">
        <f t="shared" si="3"/>
        <v>4</v>
      </c>
      <c r="D38" s="14">
        <f t="shared" si="0"/>
        <v>4</v>
      </c>
      <c r="E38" s="14">
        <f t="shared" si="4"/>
        <v>4</v>
      </c>
      <c r="F38" s="2" t="str">
        <f>IF(results!Y38&lt;&gt;"a","",results!B38)</f>
        <v>KLANCISAR MATEJA</v>
      </c>
      <c r="G38" s="2">
        <f>IF(results!$Y38&lt;&gt;"a","",results!W38)</f>
        <v>5</v>
      </c>
      <c r="H38" s="35">
        <f>IF(results!$Y38&lt;&gt;"a","",V38)</f>
        <v>56</v>
      </c>
      <c r="I38" s="35">
        <f>IF(results!$Y38&lt;&gt;"a","",IF(W38=V38,W38+0.0001,W38))</f>
        <v>0</v>
      </c>
      <c r="J38" s="35">
        <f>IF(results!$Y38&lt;&gt;"a","",IF(OR(V38=X38,W38=X38),X38+0.0002,X38))</f>
        <v>2.0000000000000001E-4</v>
      </c>
      <c r="K38" s="35">
        <f>IF(results!$Y38&lt;&gt;"a","",IF(OR(V38=Y38,W38=Y38,X38=Y38),Y38+0.0003,Y38))</f>
        <v>60</v>
      </c>
      <c r="L38" s="35">
        <f>IF(results!$Y38&lt;&gt;"a","",IF(OR(V38=Z38,W38=Z38,X38=Z38,Y38=Z38),Z38+0.0004,Z38))</f>
        <v>4.0000000000000002E-4</v>
      </c>
      <c r="M38" s="35">
        <f>IF(results!$Y38&lt;&gt;"a","",IF(OR(V38=AA38,W38=AA38,X38=AA38,Y38=AA38,Z38=AA38),AA38+0.0005,AA38))</f>
        <v>45</v>
      </c>
      <c r="N38" s="35">
        <f>IF(results!$Y38&lt;&gt;"a","",IF(OR(V38=AB38,W38=AB38,X38=AB38,Y38=AB38,Z38=AB38,AA38=AB38),AB38+0.0006,AB38))</f>
        <v>53</v>
      </c>
      <c r="O38" s="35">
        <f>IF(results!$Y38&lt;&gt;"a","",IF(OR(V38=AC38,W38=AC38,X38=AC38,Y38=AC38,Z38=AC38,AA38=AC38,AB38=AC38),AC38+0.0007,AC38))</f>
        <v>6.9999999999999999E-4</v>
      </c>
      <c r="P38" s="35">
        <f>IF(results!$Y38&lt;&gt;"a","",IF(OR(V38=AD38,W38=AD38,X38=AD38,Y38=AD38,Z38=AD38,AA38=AD38,AB38=AD38,AC38=AD38),AD38+0.0008,AD38))</f>
        <v>8.0000000000000004E-4</v>
      </c>
      <c r="Q38" s="35">
        <f>IF(results!$Y38&lt;&gt;"a","",AE38*2)</f>
        <v>72</v>
      </c>
      <c r="R38" s="47">
        <f t="shared" si="5"/>
        <v>286</v>
      </c>
      <c r="S38" s="4">
        <f t="shared" si="6"/>
        <v>286.0000038</v>
      </c>
      <c r="T38" s="4">
        <f>IF(results!$Y38&lt;&gt;"a","",results!X38)</f>
        <v>15</v>
      </c>
      <c r="U38" s="4">
        <f>IF(results!Y38="A",1,IF(results!Y38="B",2,IF(results!Y38="C",3,99)))</f>
        <v>1</v>
      </c>
      <c r="V38" s="34">
        <f>results!C38+results!D38</f>
        <v>56</v>
      </c>
      <c r="W38" s="34">
        <f>results!E38+results!F38</f>
        <v>0</v>
      </c>
      <c r="X38" s="34">
        <f>results!G38+results!H38</f>
        <v>0</v>
      </c>
      <c r="Y38" s="34">
        <f>results!I38+results!J38</f>
        <v>60</v>
      </c>
      <c r="Z38" s="34">
        <f>results!K38+results!L38</f>
        <v>0</v>
      </c>
      <c r="AA38" s="34">
        <f>results!M38+results!N38</f>
        <v>45</v>
      </c>
      <c r="AB38" s="34">
        <f>results!O38+results!P38</f>
        <v>53</v>
      </c>
      <c r="AC38" s="34">
        <f>results!Q38+results!R38</f>
        <v>0</v>
      </c>
      <c r="AD38" s="34">
        <f>results!S38+results!T38</f>
        <v>0</v>
      </c>
      <c r="AE38" s="34">
        <f>results!U38+results!V38</f>
        <v>36</v>
      </c>
      <c r="AF38" s="10">
        <f t="shared" si="1"/>
        <v>56</v>
      </c>
    </row>
    <row r="39" spans="1:32" x14ac:dyDescent="0.35">
      <c r="A39" s="18">
        <v>33</v>
      </c>
      <c r="B39" s="20">
        <f t="shared" si="2"/>
        <v>34</v>
      </c>
      <c r="C39" s="20">
        <f t="shared" si="3"/>
        <v>131</v>
      </c>
      <c r="D39" s="14">
        <f t="shared" si="0"/>
        <v>34</v>
      </c>
      <c r="E39" s="14">
        <f t="shared" si="4"/>
        <v>34</v>
      </c>
      <c r="F39" s="2" t="str">
        <f>IF(results!Y39&lt;&gt;"a","",results!B39)</f>
        <v/>
      </c>
      <c r="G39" s="2" t="str">
        <f>IF(results!$Y39&lt;&gt;"a","",results!W39)</f>
        <v/>
      </c>
      <c r="H39" s="35" t="str">
        <f>IF(results!$Y39&lt;&gt;"a","",V39)</f>
        <v/>
      </c>
      <c r="I39" s="35" t="str">
        <f>IF(results!$Y39&lt;&gt;"a","",IF(W39=V39,W39+0.0001,W39))</f>
        <v/>
      </c>
      <c r="J39" s="35" t="str">
        <f>IF(results!$Y39&lt;&gt;"a","",IF(OR(V39=X39,W39=X39),X39+0.0002,X39))</f>
        <v/>
      </c>
      <c r="K39" s="35" t="str">
        <f>IF(results!$Y39&lt;&gt;"a","",IF(OR(V39=Y39,W39=Y39,X39=Y39),Y39+0.0003,Y39))</f>
        <v/>
      </c>
      <c r="L39" s="35" t="str">
        <f>IF(results!$Y39&lt;&gt;"a","",IF(OR(V39=Z39,W39=Z39,X39=Z39,Y39=Z39),Z39+0.0004,Z39))</f>
        <v/>
      </c>
      <c r="M39" s="35" t="str">
        <f>IF(results!$Y39&lt;&gt;"a","",IF(OR(V39=AA39,W39=AA39,X39=AA39,Y39=AA39,Z39=AA39),AA39+0.0005,AA39))</f>
        <v/>
      </c>
      <c r="N39" s="35" t="str">
        <f>IF(results!$Y39&lt;&gt;"a","",IF(OR(V39=AB39,W39=AB39,X39=AB39,Y39=AB39,Z39=AB39,AA39=AB39),AB39+0.0006,AB39))</f>
        <v/>
      </c>
      <c r="O39" s="35" t="str">
        <f>IF(results!$Y39&lt;&gt;"a","",IF(OR(V39=AC39,W39=AC39,X39=AC39,Y39=AC39,Z39=AC39,AA39=AC39,AB39=AC39),AC39+0.0007,AC39))</f>
        <v/>
      </c>
      <c r="P39" s="35" t="str">
        <f>IF(results!$Y39&lt;&gt;"a","",IF(OR(V39=AD39,W39=AD39,X39=AD39,Y39=AD39,Z39=AD39,AA39=AD39,AB39=AD39,AC39=AD39),AD39+0.0008,AD39))</f>
        <v/>
      </c>
      <c r="Q39" s="35" t="str">
        <f>IF(results!$Y39&lt;&gt;"a","",AE39*2)</f>
        <v/>
      </c>
      <c r="R39" s="47">
        <f t="shared" si="5"/>
        <v>0</v>
      </c>
      <c r="S39" s="4">
        <f t="shared" si="6"/>
        <v>3.8999999999999999E-6</v>
      </c>
      <c r="T39" s="4" t="str">
        <f>IF(results!$Y39&lt;&gt;"a","",results!X39)</f>
        <v/>
      </c>
      <c r="U39" s="4">
        <f>IF(results!Y39="A",1,IF(results!Y39="B",2,IF(results!Y39="C",3,99)))</f>
        <v>2</v>
      </c>
      <c r="V39" s="34">
        <f>results!C39+results!D39</f>
        <v>39</v>
      </c>
      <c r="W39" s="34">
        <f>results!E39+results!F39</f>
        <v>49</v>
      </c>
      <c r="X39" s="34">
        <f>results!G39+results!H39</f>
        <v>57</v>
      </c>
      <c r="Y39" s="34">
        <f>results!I39+results!J39</f>
        <v>43</v>
      </c>
      <c r="Z39" s="34">
        <f>results!K39+results!L39</f>
        <v>37</v>
      </c>
      <c r="AA39" s="34">
        <f>results!M39+results!N39</f>
        <v>45</v>
      </c>
      <c r="AB39" s="34">
        <f>results!O39+results!P39</f>
        <v>61</v>
      </c>
      <c r="AC39" s="34">
        <f>results!Q39+results!R39</f>
        <v>46</v>
      </c>
      <c r="AD39" s="34">
        <f>results!S39+results!T39</f>
        <v>50</v>
      </c>
      <c r="AE39" s="34">
        <f>results!U39+results!V39</f>
        <v>42</v>
      </c>
      <c r="AF39" s="10" t="e">
        <f t="shared" ref="AF39:AF70" si="7">LARGE(H39:Q39,3)</f>
        <v>#NUM!</v>
      </c>
    </row>
    <row r="40" spans="1:32" x14ac:dyDescent="0.35">
      <c r="A40" s="18">
        <v>34</v>
      </c>
      <c r="B40" s="20">
        <f t="shared" si="2"/>
        <v>34</v>
      </c>
      <c r="C40" s="20">
        <f t="shared" si="3"/>
        <v>130</v>
      </c>
      <c r="D40" s="14">
        <f t="shared" si="0"/>
        <v>34</v>
      </c>
      <c r="E40" s="14">
        <f t="shared" ref="E40:E71" si="8">_xlfn.RANK.EQ($R40,$R$7:$R$160,0)</f>
        <v>34</v>
      </c>
      <c r="F40" s="2" t="str">
        <f>IF(results!Y40&lt;&gt;"a","",results!B40)</f>
        <v/>
      </c>
      <c r="G40" s="2" t="str">
        <f>IF(results!$Y40&lt;&gt;"a","",results!W40)</f>
        <v/>
      </c>
      <c r="H40" s="35" t="str">
        <f>IF(results!$Y40&lt;&gt;"a","",V40)</f>
        <v/>
      </c>
      <c r="I40" s="35" t="str">
        <f>IF(results!$Y40&lt;&gt;"a","",IF(W40=V40,W40+0.0001,W40))</f>
        <v/>
      </c>
      <c r="J40" s="35" t="str">
        <f>IF(results!$Y40&lt;&gt;"a","",IF(OR(V40=X40,W40=X40),X40+0.0002,X40))</f>
        <v/>
      </c>
      <c r="K40" s="35" t="str">
        <f>IF(results!$Y40&lt;&gt;"a","",IF(OR(V40=Y40,W40=Y40,X40=Y40),Y40+0.0003,Y40))</f>
        <v/>
      </c>
      <c r="L40" s="35" t="str">
        <f>IF(results!$Y40&lt;&gt;"a","",IF(OR(V40=Z40,W40=Z40,X40=Z40,Y40=Z40),Z40+0.0004,Z40))</f>
        <v/>
      </c>
      <c r="M40" s="35" t="str">
        <f>IF(results!$Y40&lt;&gt;"a","",IF(OR(V40=AA40,W40=AA40,X40=AA40,Y40=AA40,Z40=AA40),AA40+0.0005,AA40))</f>
        <v/>
      </c>
      <c r="N40" s="35" t="str">
        <f>IF(results!$Y40&lt;&gt;"a","",IF(OR(V40=AB40,W40=AB40,X40=AB40,Y40=AB40,Z40=AB40,AA40=AB40),AB40+0.0006,AB40))</f>
        <v/>
      </c>
      <c r="O40" s="35" t="str">
        <f>IF(results!$Y40&lt;&gt;"a","",IF(OR(V40=AC40,W40=AC40,X40=AC40,Y40=AC40,Z40=AC40,AA40=AC40,AB40=AC40),AC40+0.0007,AC40))</f>
        <v/>
      </c>
      <c r="P40" s="35" t="str">
        <f>IF(results!$Y40&lt;&gt;"a","",IF(OR(V40=AD40,W40=AD40,X40=AD40,Y40=AD40,Z40=AD40,AA40=AD40,AB40=AD40,AC40=AD40),AD40+0.0008,AD40))</f>
        <v/>
      </c>
      <c r="Q40" s="35" t="str">
        <f>IF(results!$Y40&lt;&gt;"a","",AE40*2)</f>
        <v/>
      </c>
      <c r="R40" s="47">
        <f t="shared" si="5"/>
        <v>0</v>
      </c>
      <c r="S40" s="4">
        <f t="shared" si="6"/>
        <v>3.9999999999999998E-6</v>
      </c>
      <c r="T40" s="4" t="str">
        <f>IF(results!$Y40&lt;&gt;"a","",results!X40)</f>
        <v/>
      </c>
      <c r="U40" s="4">
        <f>IF(results!Y40="A",1,IF(results!Y40="B",2,IF(results!Y40="C",3,99)))</f>
        <v>2</v>
      </c>
      <c r="V40" s="34">
        <f>results!C40+results!D40</f>
        <v>51</v>
      </c>
      <c r="W40" s="34">
        <f>results!E40+results!F40</f>
        <v>43</v>
      </c>
      <c r="X40" s="34">
        <f>results!G40+results!H40</f>
        <v>0</v>
      </c>
      <c r="Y40" s="34">
        <f>results!I40+results!J40</f>
        <v>0</v>
      </c>
      <c r="Z40" s="34">
        <f>results!K40+results!L40</f>
        <v>29</v>
      </c>
      <c r="AA40" s="34">
        <f>results!M40+results!N40</f>
        <v>29</v>
      </c>
      <c r="AB40" s="34">
        <f>results!O40+results!P40</f>
        <v>0</v>
      </c>
      <c r="AC40" s="34">
        <f>results!Q40+results!R40</f>
        <v>30</v>
      </c>
      <c r="AD40" s="34">
        <f>results!S40+results!T40</f>
        <v>0</v>
      </c>
      <c r="AE40" s="34">
        <f>results!U40+results!V40</f>
        <v>0</v>
      </c>
      <c r="AF40" s="10" t="e">
        <f t="shared" si="7"/>
        <v>#NUM!</v>
      </c>
    </row>
    <row r="41" spans="1:32" x14ac:dyDescent="0.35">
      <c r="A41" s="18">
        <v>35</v>
      </c>
      <c r="B41" s="20">
        <f t="shared" si="2"/>
        <v>34</v>
      </c>
      <c r="C41" s="20">
        <f t="shared" si="3"/>
        <v>129</v>
      </c>
      <c r="D41" s="14">
        <f t="shared" si="0"/>
        <v>34</v>
      </c>
      <c r="E41" s="14">
        <f t="shared" si="8"/>
        <v>34</v>
      </c>
      <c r="F41" s="2" t="str">
        <f>IF(results!Y41&lt;&gt;"a","",results!B41)</f>
        <v/>
      </c>
      <c r="G41" s="2" t="str">
        <f>IF(results!$Y41&lt;&gt;"a","",results!W41)</f>
        <v/>
      </c>
      <c r="H41" s="35" t="str">
        <f>IF(results!$Y41&lt;&gt;"a","",V41)</f>
        <v/>
      </c>
      <c r="I41" s="35" t="str">
        <f>IF(results!$Y41&lt;&gt;"a","",IF(W41=V41,W41+0.0001,W41))</f>
        <v/>
      </c>
      <c r="J41" s="35" t="str">
        <f>IF(results!$Y41&lt;&gt;"a","",IF(OR(V41=X41,W41=X41),X41+0.0002,X41))</f>
        <v/>
      </c>
      <c r="K41" s="35" t="str">
        <f>IF(results!$Y41&lt;&gt;"a","",IF(OR(V41=Y41,W41=Y41,X41=Y41),Y41+0.0003,Y41))</f>
        <v/>
      </c>
      <c r="L41" s="35" t="str">
        <f>IF(results!$Y41&lt;&gt;"a","",IF(OR(V41=Z41,W41=Z41,X41=Z41,Y41=Z41),Z41+0.0004,Z41))</f>
        <v/>
      </c>
      <c r="M41" s="35" t="str">
        <f>IF(results!$Y41&lt;&gt;"a","",IF(OR(V41=AA41,W41=AA41,X41=AA41,Y41=AA41,Z41=AA41),AA41+0.0005,AA41))</f>
        <v/>
      </c>
      <c r="N41" s="35" t="str">
        <f>IF(results!$Y41&lt;&gt;"a","",IF(OR(V41=AB41,W41=AB41,X41=AB41,Y41=AB41,Z41=AB41,AA41=AB41),AB41+0.0006,AB41))</f>
        <v/>
      </c>
      <c r="O41" s="35" t="str">
        <f>IF(results!$Y41&lt;&gt;"a","",IF(OR(V41=AC41,W41=AC41,X41=AC41,Y41=AC41,Z41=AC41,AA41=AC41,AB41=AC41),AC41+0.0007,AC41))</f>
        <v/>
      </c>
      <c r="P41" s="35" t="str">
        <f>IF(results!$Y41&lt;&gt;"a","",IF(OR(V41=AD41,W41=AD41,X41=AD41,Y41=AD41,Z41=AD41,AA41=AD41,AB41=AD41,AC41=AD41),AD41+0.0008,AD41))</f>
        <v/>
      </c>
      <c r="Q41" s="35" t="str">
        <f>IF(results!$Y41&lt;&gt;"a","",AE41*2)</f>
        <v/>
      </c>
      <c r="R41" s="47">
        <f t="shared" si="5"/>
        <v>0</v>
      </c>
      <c r="S41" s="4">
        <f t="shared" si="6"/>
        <v>4.0999999999999997E-6</v>
      </c>
      <c r="T41" s="4" t="str">
        <f>IF(results!$Y41&lt;&gt;"a","",results!X41)</f>
        <v/>
      </c>
      <c r="U41" s="4">
        <f>IF(results!Y41="A",1,IF(results!Y41="B",2,IF(results!Y41="C",3,99)))</f>
        <v>2</v>
      </c>
      <c r="V41" s="34">
        <f>results!C41+results!D41</f>
        <v>42</v>
      </c>
      <c r="W41" s="34">
        <f>results!E41+results!F41</f>
        <v>0</v>
      </c>
      <c r="X41" s="34">
        <f>results!G41+results!H41</f>
        <v>0</v>
      </c>
      <c r="Y41" s="34">
        <f>results!I41+results!J41</f>
        <v>0</v>
      </c>
      <c r="Z41" s="34">
        <f>results!K41+results!L41</f>
        <v>0</v>
      </c>
      <c r="AA41" s="34">
        <f>results!M41+results!N41</f>
        <v>0</v>
      </c>
      <c r="AB41" s="34">
        <f>results!O41+results!P41</f>
        <v>0</v>
      </c>
      <c r="AC41" s="34">
        <f>results!Q41+results!R41</f>
        <v>0</v>
      </c>
      <c r="AD41" s="34">
        <f>results!S41+results!T41</f>
        <v>0</v>
      </c>
      <c r="AE41" s="34">
        <f>results!U41+results!V41</f>
        <v>0</v>
      </c>
      <c r="AF41" s="10" t="e">
        <f t="shared" si="7"/>
        <v>#NUM!</v>
      </c>
    </row>
    <row r="42" spans="1:32" x14ac:dyDescent="0.35">
      <c r="A42" s="18">
        <v>36</v>
      </c>
      <c r="B42" s="20">
        <f t="shared" si="2"/>
        <v>101</v>
      </c>
      <c r="C42" s="20">
        <f t="shared" si="3"/>
        <v>128</v>
      </c>
      <c r="D42" s="14">
        <f t="shared" si="0"/>
        <v>34</v>
      </c>
      <c r="E42" s="14">
        <f t="shared" si="8"/>
        <v>34</v>
      </c>
      <c r="F42" s="2" t="str">
        <f>IF(results!Y42&lt;&gt;"a","",results!B42)</f>
        <v/>
      </c>
      <c r="G42" s="2" t="str">
        <f>IF(results!$Y42&lt;&gt;"a","",results!W42)</f>
        <v/>
      </c>
      <c r="H42" s="35" t="str">
        <f>IF(results!$Y42&lt;&gt;"a","",V42)</f>
        <v/>
      </c>
      <c r="I42" s="35" t="str">
        <f>IF(results!$Y42&lt;&gt;"a","",IF(W42=V42,W42+0.0001,W42))</f>
        <v/>
      </c>
      <c r="J42" s="35" t="str">
        <f>IF(results!$Y42&lt;&gt;"a","",IF(OR(V42=X42,W42=X42),X42+0.0002,X42))</f>
        <v/>
      </c>
      <c r="K42" s="35" t="str">
        <f>IF(results!$Y42&lt;&gt;"a","",IF(OR(V42=Y42,W42=Y42,X42=Y42),Y42+0.0003,Y42))</f>
        <v/>
      </c>
      <c r="L42" s="35" t="str">
        <f>IF(results!$Y42&lt;&gt;"a","",IF(OR(V42=Z42,W42=Z42,X42=Z42,Y42=Z42),Z42+0.0004,Z42))</f>
        <v/>
      </c>
      <c r="M42" s="35" t="str">
        <f>IF(results!$Y42&lt;&gt;"a","",IF(OR(V42=AA42,W42=AA42,X42=AA42,Y42=AA42,Z42=AA42),AA42+0.0005,AA42))</f>
        <v/>
      </c>
      <c r="N42" s="35" t="str">
        <f>IF(results!$Y42&lt;&gt;"a","",IF(OR(V42=AB42,W42=AB42,X42=AB42,Y42=AB42,Z42=AB42,AA42=AB42),AB42+0.0006,AB42))</f>
        <v/>
      </c>
      <c r="O42" s="35" t="str">
        <f>IF(results!$Y42&lt;&gt;"a","",IF(OR(V42=AC42,W42=AC42,X42=AC42,Y42=AC42,Z42=AC42,AA42=AC42,AB42=AC42),AC42+0.0007,AC42))</f>
        <v/>
      </c>
      <c r="P42" s="35" t="str">
        <f>IF(results!$Y42&lt;&gt;"a","",IF(OR(V42=AD42,W42=AD42,X42=AD42,Y42=AD42,Z42=AD42,AA42=AD42,AB42=AD42,AC42=AD42),AD42+0.0008,AD42))</f>
        <v/>
      </c>
      <c r="Q42" s="35" t="str">
        <f>IF(results!$Y42&lt;&gt;"a","",AE42*2)</f>
        <v/>
      </c>
      <c r="R42" s="47">
        <f t="shared" si="5"/>
        <v>0</v>
      </c>
      <c r="S42" s="4">
        <f t="shared" si="6"/>
        <v>4.1999999999999996E-6</v>
      </c>
      <c r="T42" s="4" t="str">
        <f>IF(results!$Y42&lt;&gt;"a","",results!X42)</f>
        <v/>
      </c>
      <c r="U42" s="4">
        <f>IF(results!Y42="A",1,IF(results!Y42="B",2,IF(results!Y42="C",3,99)))</f>
        <v>3</v>
      </c>
      <c r="V42" s="34">
        <f>results!C42+results!D42</f>
        <v>0</v>
      </c>
      <c r="W42" s="34">
        <f>results!E42+results!F42</f>
        <v>0</v>
      </c>
      <c r="X42" s="34">
        <f>results!G42+results!H42</f>
        <v>0</v>
      </c>
      <c r="Y42" s="34">
        <f>results!I42+results!J42</f>
        <v>0</v>
      </c>
      <c r="Z42" s="34">
        <f>results!K42+results!L42</f>
        <v>0</v>
      </c>
      <c r="AA42" s="34">
        <f>results!M42+results!N42</f>
        <v>47</v>
      </c>
      <c r="AB42" s="34">
        <f>results!O42+results!P42</f>
        <v>44</v>
      </c>
      <c r="AC42" s="34">
        <f>results!Q42+results!R42</f>
        <v>0</v>
      </c>
      <c r="AD42" s="34">
        <f>results!S42+results!T42</f>
        <v>0</v>
      </c>
      <c r="AE42" s="34">
        <f>results!U42+results!V42</f>
        <v>0</v>
      </c>
      <c r="AF42" s="10" t="e">
        <f t="shared" si="7"/>
        <v>#NUM!</v>
      </c>
    </row>
    <row r="43" spans="1:32" x14ac:dyDescent="0.35">
      <c r="A43" s="18">
        <v>37</v>
      </c>
      <c r="B43" s="20">
        <f t="shared" si="2"/>
        <v>34</v>
      </c>
      <c r="C43" s="20">
        <f t="shared" si="3"/>
        <v>127</v>
      </c>
      <c r="D43" s="14">
        <f t="shared" si="0"/>
        <v>34</v>
      </c>
      <c r="E43" s="14">
        <f t="shared" si="8"/>
        <v>34</v>
      </c>
      <c r="F43" s="2" t="str">
        <f>IF(results!Y43&lt;&gt;"a","",results!B43)</f>
        <v/>
      </c>
      <c r="G43" s="2" t="str">
        <f>IF(results!$Y43&lt;&gt;"a","",results!W43)</f>
        <v/>
      </c>
      <c r="H43" s="35" t="str">
        <f>IF(results!$Y43&lt;&gt;"a","",V43)</f>
        <v/>
      </c>
      <c r="I43" s="35" t="str">
        <f>IF(results!$Y43&lt;&gt;"a","",IF(W43=V43,W43+0.0001,W43))</f>
        <v/>
      </c>
      <c r="J43" s="35" t="str">
        <f>IF(results!$Y43&lt;&gt;"a","",IF(OR(V43=X43,W43=X43),X43+0.0002,X43))</f>
        <v/>
      </c>
      <c r="K43" s="35" t="str">
        <f>IF(results!$Y43&lt;&gt;"a","",IF(OR(V43=Y43,W43=Y43,X43=Y43),Y43+0.0003,Y43))</f>
        <v/>
      </c>
      <c r="L43" s="35" t="str">
        <f>IF(results!$Y43&lt;&gt;"a","",IF(OR(V43=Z43,W43=Z43,X43=Z43,Y43=Z43),Z43+0.0004,Z43))</f>
        <v/>
      </c>
      <c r="M43" s="35" t="str">
        <f>IF(results!$Y43&lt;&gt;"a","",IF(OR(V43=AA43,W43=AA43,X43=AA43,Y43=AA43,Z43=AA43),AA43+0.0005,AA43))</f>
        <v/>
      </c>
      <c r="N43" s="35" t="str">
        <f>IF(results!$Y43&lt;&gt;"a","",IF(OR(V43=AB43,W43=AB43,X43=AB43,Y43=AB43,Z43=AB43,AA43=AB43),AB43+0.0006,AB43))</f>
        <v/>
      </c>
      <c r="O43" s="35" t="str">
        <f>IF(results!$Y43&lt;&gt;"a","",IF(OR(V43=AC43,W43=AC43,X43=AC43,Y43=AC43,Z43=AC43,AA43=AC43,AB43=AC43),AC43+0.0007,AC43))</f>
        <v/>
      </c>
      <c r="P43" s="35" t="str">
        <f>IF(results!$Y43&lt;&gt;"a","",IF(OR(V43=AD43,W43=AD43,X43=AD43,Y43=AD43,Z43=AD43,AA43=AD43,AB43=AD43,AC43=AD43),AD43+0.0008,AD43))</f>
        <v/>
      </c>
      <c r="Q43" s="35" t="str">
        <f>IF(results!$Y43&lt;&gt;"a","",AE43*2)</f>
        <v/>
      </c>
      <c r="R43" s="47">
        <f t="shared" si="5"/>
        <v>0</v>
      </c>
      <c r="S43" s="4">
        <f t="shared" si="6"/>
        <v>4.2999999999999995E-6</v>
      </c>
      <c r="T43" s="4" t="str">
        <f>IF(results!$Y43&lt;&gt;"a","",results!X43)</f>
        <v/>
      </c>
      <c r="U43" s="4">
        <f>IF(results!Y43="A",1,IF(results!Y43="B",2,IF(results!Y43="C",3,99)))</f>
        <v>2</v>
      </c>
      <c r="V43" s="34">
        <f>results!C43+results!D43</f>
        <v>0</v>
      </c>
      <c r="W43" s="34">
        <f>results!E43+results!F43</f>
        <v>0</v>
      </c>
      <c r="X43" s="34">
        <f>results!G43+results!H43</f>
        <v>0</v>
      </c>
      <c r="Y43" s="34">
        <f>results!I43+results!J43</f>
        <v>0</v>
      </c>
      <c r="Z43" s="34">
        <f>results!K43+results!L43</f>
        <v>0</v>
      </c>
      <c r="AA43" s="34">
        <f>results!M43+results!N43</f>
        <v>0</v>
      </c>
      <c r="AB43" s="34">
        <f>results!O43+results!P43</f>
        <v>53</v>
      </c>
      <c r="AC43" s="34">
        <f>results!Q43+results!R43</f>
        <v>0</v>
      </c>
      <c r="AD43" s="34">
        <f>results!S43+results!T43</f>
        <v>0</v>
      </c>
      <c r="AE43" s="34">
        <f>results!U43+results!V43</f>
        <v>0</v>
      </c>
      <c r="AF43" s="10" t="e">
        <f t="shared" si="7"/>
        <v>#NUM!</v>
      </c>
    </row>
    <row r="44" spans="1:32" x14ac:dyDescent="0.35">
      <c r="A44" s="18">
        <v>38</v>
      </c>
      <c r="B44" s="20">
        <f t="shared" si="2"/>
        <v>1</v>
      </c>
      <c r="C44" s="20">
        <f t="shared" si="3"/>
        <v>18</v>
      </c>
      <c r="D44" s="14">
        <f t="shared" si="0"/>
        <v>18</v>
      </c>
      <c r="E44" s="14">
        <f t="shared" si="8"/>
        <v>18</v>
      </c>
      <c r="F44" s="2" t="str">
        <f>IF(results!Y44&lt;&gt;"a","",results!B44)</f>
        <v>KRÄMMER PETRA</v>
      </c>
      <c r="G44" s="2">
        <f>IF(results!$Y44&lt;&gt;"a","",results!W44)</f>
        <v>1</v>
      </c>
      <c r="H44" s="35">
        <f>IF(results!$Y44&lt;&gt;"a","",V44)</f>
        <v>0</v>
      </c>
      <c r="I44" s="35">
        <f>IF(results!$Y44&lt;&gt;"a","",IF(W44=V44,W44+0.0001,W44))</f>
        <v>1E-4</v>
      </c>
      <c r="J44" s="35">
        <f>IF(results!$Y44&lt;&gt;"a","",IF(OR(V44=X44,W44=X44),X44+0.0002,X44))</f>
        <v>2.0000000000000001E-4</v>
      </c>
      <c r="K44" s="35">
        <f>IF(results!$Y44&lt;&gt;"a","",IF(OR(V44=Y44,W44=Y44,X44=Y44),Y44+0.0003,Y44))</f>
        <v>2.9999999999999997E-4</v>
      </c>
      <c r="L44" s="35">
        <f>IF(results!$Y44&lt;&gt;"a","",IF(OR(V44=Z44,W44=Z44,X44=Z44,Y44=Z44),Z44+0.0004,Z44))</f>
        <v>4.0000000000000002E-4</v>
      </c>
      <c r="M44" s="35">
        <f>IF(results!$Y44&lt;&gt;"a","",IF(OR(V44=AA44,W44=AA44,X44=AA44,Y44=AA44,Z44=AA44),AA44+0.0005,AA44))</f>
        <v>5.0000000000000001E-4</v>
      </c>
      <c r="N44" s="35">
        <f>IF(results!$Y44&lt;&gt;"a","",IF(OR(V44=AB44,W44=AB44,X44=AB44,Y44=AB44,Z44=AB44,AA44=AB44),AB44+0.0006,AB44))</f>
        <v>5.9999999999999995E-4</v>
      </c>
      <c r="O44" s="35">
        <f>IF(results!$Y44&lt;&gt;"a","",IF(OR(V44=AC44,W44=AC44,X44=AC44,Y44=AC44,Z44=AC44,AA44=AC44,AB44=AC44),AC44+0.0007,AC44))</f>
        <v>6.9999999999999999E-4</v>
      </c>
      <c r="P44" s="35">
        <f>IF(results!$Y44&lt;&gt;"a","",IF(OR(V44=AD44,W44=AD44,X44=AD44,Y44=AD44,Z44=AD44,AA44=AD44,AB44=AD44,AC44=AD44),AD44+0.0008,AD44))</f>
        <v>8.0000000000000004E-4</v>
      </c>
      <c r="Q44" s="35">
        <f>IF(results!$Y44&lt;&gt;"a","",AE44*2)</f>
        <v>102</v>
      </c>
      <c r="R44" s="47">
        <f t="shared" si="5"/>
        <v>102.0026</v>
      </c>
      <c r="S44" s="4">
        <f t="shared" si="6"/>
        <v>102.0026044</v>
      </c>
      <c r="T44" s="4">
        <f>IF(results!$Y44&lt;&gt;"a","",results!X44)</f>
        <v>6.5</v>
      </c>
      <c r="U44" s="4">
        <f>IF(results!Y44="A",1,IF(results!Y44="B",2,IF(results!Y44="C",3,99)))</f>
        <v>1</v>
      </c>
      <c r="V44" s="34">
        <f>results!C44+results!D44</f>
        <v>0</v>
      </c>
      <c r="W44" s="34">
        <f>results!E44+results!F44</f>
        <v>0</v>
      </c>
      <c r="X44" s="34">
        <f>results!G44+results!H44</f>
        <v>0</v>
      </c>
      <c r="Y44" s="34">
        <f>results!I44+results!J44</f>
        <v>0</v>
      </c>
      <c r="Z44" s="34">
        <f>results!K44+results!L44</f>
        <v>0</v>
      </c>
      <c r="AA44" s="34">
        <f>results!M44+results!N44</f>
        <v>0</v>
      </c>
      <c r="AB44" s="34">
        <f>results!O44+results!P44</f>
        <v>0</v>
      </c>
      <c r="AC44" s="34">
        <f>results!Q44+results!R44</f>
        <v>0</v>
      </c>
      <c r="AD44" s="34">
        <f>results!S44+results!T44</f>
        <v>0</v>
      </c>
      <c r="AE44" s="34">
        <f>results!U44+results!V44</f>
        <v>51</v>
      </c>
      <c r="AF44" s="10">
        <f t="shared" si="7"/>
        <v>6.9999999999999999E-4</v>
      </c>
    </row>
    <row r="45" spans="1:32" x14ac:dyDescent="0.35">
      <c r="A45" s="18">
        <v>39</v>
      </c>
      <c r="B45" s="20">
        <f t="shared" si="2"/>
        <v>34</v>
      </c>
      <c r="C45" s="20">
        <f t="shared" si="3"/>
        <v>126</v>
      </c>
      <c r="D45" s="14">
        <f t="shared" si="0"/>
        <v>34</v>
      </c>
      <c r="E45" s="14">
        <f t="shared" si="8"/>
        <v>34</v>
      </c>
      <c r="F45" s="2" t="str">
        <f>IF(results!Y45&lt;&gt;"a","",results!B45)</f>
        <v/>
      </c>
      <c r="G45" s="2" t="str">
        <f>IF(results!$Y45&lt;&gt;"a","",results!W45)</f>
        <v/>
      </c>
      <c r="H45" s="35" t="str">
        <f>IF(results!$Y45&lt;&gt;"a","",V45)</f>
        <v/>
      </c>
      <c r="I45" s="35" t="str">
        <f>IF(results!$Y45&lt;&gt;"a","",IF(W45=V45,W45+0.0001,W45))</f>
        <v/>
      </c>
      <c r="J45" s="35" t="str">
        <f>IF(results!$Y45&lt;&gt;"a","",IF(OR(V45=X45,W45=X45),X45+0.0002,X45))</f>
        <v/>
      </c>
      <c r="K45" s="35" t="str">
        <f>IF(results!$Y45&lt;&gt;"a","",IF(OR(V45=Y45,W45=Y45,X45=Y45),Y45+0.0003,Y45))</f>
        <v/>
      </c>
      <c r="L45" s="35" t="str">
        <f>IF(results!$Y45&lt;&gt;"a","",IF(OR(V45=Z45,W45=Z45,X45=Z45,Y45=Z45),Z45+0.0004,Z45))</f>
        <v/>
      </c>
      <c r="M45" s="35" t="str">
        <f>IF(results!$Y45&lt;&gt;"a","",IF(OR(V45=AA45,W45=AA45,X45=AA45,Y45=AA45,Z45=AA45),AA45+0.0005,AA45))</f>
        <v/>
      </c>
      <c r="N45" s="35" t="str">
        <f>IF(results!$Y45&lt;&gt;"a","",IF(OR(V45=AB45,W45=AB45,X45=AB45,Y45=AB45,Z45=AB45,AA45=AB45),AB45+0.0006,AB45))</f>
        <v/>
      </c>
      <c r="O45" s="35" t="str">
        <f>IF(results!$Y45&lt;&gt;"a","",IF(OR(V45=AC45,W45=AC45,X45=AC45,Y45=AC45,Z45=AC45,AA45=AC45,AB45=AC45),AC45+0.0007,AC45))</f>
        <v/>
      </c>
      <c r="P45" s="35" t="str">
        <f>IF(results!$Y45&lt;&gt;"a","",IF(OR(V45=AD45,W45=AD45,X45=AD45,Y45=AD45,Z45=AD45,AA45=AD45,AB45=AD45,AC45=AD45),AD45+0.0008,AD45))</f>
        <v/>
      </c>
      <c r="Q45" s="35" t="str">
        <f>IF(results!$Y45&lt;&gt;"a","",AE45*2)</f>
        <v/>
      </c>
      <c r="R45" s="47">
        <f t="shared" si="5"/>
        <v>0</v>
      </c>
      <c r="S45" s="4">
        <f t="shared" si="6"/>
        <v>4.5000000000000001E-6</v>
      </c>
      <c r="T45" s="4" t="str">
        <f>IF(results!$Y45&lt;&gt;"a","",results!X45)</f>
        <v/>
      </c>
      <c r="U45" s="4">
        <f>IF(results!Y45="A",1,IF(results!Y45="B",2,IF(results!Y45="C",3,99)))</f>
        <v>2</v>
      </c>
      <c r="V45" s="34">
        <f>results!C45+results!D45</f>
        <v>0</v>
      </c>
      <c r="W45" s="34">
        <f>results!E45+results!F45</f>
        <v>0</v>
      </c>
      <c r="X45" s="34">
        <f>results!G45+results!H45</f>
        <v>0</v>
      </c>
      <c r="Y45" s="34">
        <f>results!I45+results!J45</f>
        <v>0</v>
      </c>
      <c r="Z45" s="34">
        <f>results!K45+results!L45</f>
        <v>0</v>
      </c>
      <c r="AA45" s="34">
        <f>results!M45+results!N45</f>
        <v>0</v>
      </c>
      <c r="AB45" s="34">
        <f>results!O45+results!P45</f>
        <v>0</v>
      </c>
      <c r="AC45" s="34">
        <f>results!Q45+results!R45</f>
        <v>0</v>
      </c>
      <c r="AD45" s="34">
        <f>results!S45+results!T45</f>
        <v>0</v>
      </c>
      <c r="AE45" s="34">
        <f>results!U45+results!V45</f>
        <v>43</v>
      </c>
      <c r="AF45" s="10" t="e">
        <f t="shared" si="7"/>
        <v>#NUM!</v>
      </c>
    </row>
    <row r="46" spans="1:32" x14ac:dyDescent="0.35">
      <c r="A46" s="18">
        <v>40</v>
      </c>
      <c r="B46" s="20">
        <f t="shared" si="2"/>
        <v>1</v>
      </c>
      <c r="C46" s="20">
        <f t="shared" si="3"/>
        <v>21</v>
      </c>
      <c r="D46" s="14">
        <f t="shared" si="0"/>
        <v>21</v>
      </c>
      <c r="E46" s="14">
        <f t="shared" si="8"/>
        <v>21</v>
      </c>
      <c r="F46" s="2" t="str">
        <f>IF(results!Y46&lt;&gt;"a","",results!B46)</f>
        <v>KRANJC ANDREJ</v>
      </c>
      <c r="G46" s="2">
        <f>IF(results!$Y46&lt;&gt;"a","",results!W46)</f>
        <v>1</v>
      </c>
      <c r="H46" s="35">
        <f>IF(results!$Y46&lt;&gt;"a","",V46)</f>
        <v>0</v>
      </c>
      <c r="I46" s="35">
        <f>IF(results!$Y46&lt;&gt;"a","",IF(W46=V46,W46+0.0001,W46))</f>
        <v>1E-4</v>
      </c>
      <c r="J46" s="35">
        <f>IF(results!$Y46&lt;&gt;"a","",IF(OR(V46=X46,W46=X46),X46+0.0002,X46))</f>
        <v>57</v>
      </c>
      <c r="K46" s="35">
        <f>IF(results!$Y46&lt;&gt;"a","",IF(OR(V46=Y46,W46=Y46,X46=Y46),Y46+0.0003,Y46))</f>
        <v>2.9999999999999997E-4</v>
      </c>
      <c r="L46" s="35">
        <f>IF(results!$Y46&lt;&gt;"a","",IF(OR(V46=Z46,W46=Z46,X46=Z46,Y46=Z46),Z46+0.0004,Z46))</f>
        <v>4.0000000000000002E-4</v>
      </c>
      <c r="M46" s="35">
        <f>IF(results!$Y46&lt;&gt;"a","",IF(OR(V46=AA46,W46=AA46,X46=AA46,Y46=AA46,Z46=AA46),AA46+0.0005,AA46))</f>
        <v>5.0000000000000001E-4</v>
      </c>
      <c r="N46" s="35">
        <f>IF(results!$Y46&lt;&gt;"a","",IF(OR(V46=AB46,W46=AB46,X46=AB46,Y46=AB46,Z46=AB46,AA46=AB46),AB46+0.0006,AB46))</f>
        <v>5.9999999999999995E-4</v>
      </c>
      <c r="O46" s="35">
        <f>IF(results!$Y46&lt;&gt;"a","",IF(OR(V46=AC46,W46=AC46,X46=AC46,Y46=AC46,Z46=AC46,AA46=AC46,AB46=AC46),AC46+0.0007,AC46))</f>
        <v>6.9999999999999999E-4</v>
      </c>
      <c r="P46" s="35">
        <f>IF(results!$Y46&lt;&gt;"a","",IF(OR(V46=AD46,W46=AD46,X46=AD46,Y46=AD46,Z46=AD46,AA46=AD46,AB46=AD46,AC46=AD46),AD46+0.0008,AD46))</f>
        <v>8.0000000000000004E-4</v>
      </c>
      <c r="Q46" s="35">
        <f>IF(results!$Y46&lt;&gt;"a","",AE46*2)</f>
        <v>0</v>
      </c>
      <c r="R46" s="47">
        <f t="shared" si="5"/>
        <v>57.002600000000001</v>
      </c>
      <c r="S46" s="4">
        <f t="shared" si="6"/>
        <v>57.002604599999998</v>
      </c>
      <c r="T46" s="4">
        <f>IF(results!$Y46&lt;&gt;"a","",results!X46)</f>
        <v>10.7</v>
      </c>
      <c r="U46" s="4">
        <f>IF(results!Y46="A",1,IF(results!Y46="B",2,IF(results!Y46="C",3,99)))</f>
        <v>1</v>
      </c>
      <c r="V46" s="34">
        <f>results!C46+results!D46</f>
        <v>0</v>
      </c>
      <c r="W46" s="34">
        <f>results!E46+results!F46</f>
        <v>0</v>
      </c>
      <c r="X46" s="34">
        <f>results!G46+results!H46</f>
        <v>57</v>
      </c>
      <c r="Y46" s="34">
        <f>results!I46+results!J46</f>
        <v>0</v>
      </c>
      <c r="Z46" s="34">
        <f>results!K46+results!L46</f>
        <v>0</v>
      </c>
      <c r="AA46" s="34">
        <f>results!M46+results!N46</f>
        <v>0</v>
      </c>
      <c r="AB46" s="34">
        <f>results!O46+results!P46</f>
        <v>0</v>
      </c>
      <c r="AC46" s="34">
        <f>results!Q46+results!R46</f>
        <v>0</v>
      </c>
      <c r="AD46" s="34">
        <f>results!S46+results!T46</f>
        <v>0</v>
      </c>
      <c r="AE46" s="34">
        <f>results!U46+results!V46</f>
        <v>0</v>
      </c>
      <c r="AF46" s="10">
        <f t="shared" si="7"/>
        <v>6.9999999999999999E-4</v>
      </c>
    </row>
    <row r="47" spans="1:32" x14ac:dyDescent="0.35">
      <c r="A47" s="18">
        <v>41</v>
      </c>
      <c r="B47" s="20">
        <f t="shared" si="2"/>
        <v>34</v>
      </c>
      <c r="C47" s="20">
        <f t="shared" si="3"/>
        <v>125</v>
      </c>
      <c r="D47" s="14">
        <f t="shared" si="0"/>
        <v>34</v>
      </c>
      <c r="E47" s="14">
        <f t="shared" si="8"/>
        <v>34</v>
      </c>
      <c r="F47" s="2" t="str">
        <f>IF(results!Y47&lt;&gt;"a","",results!B47)</f>
        <v/>
      </c>
      <c r="G47" s="2" t="str">
        <f>IF(results!$Y47&lt;&gt;"a","",results!W47)</f>
        <v/>
      </c>
      <c r="H47" s="35" t="str">
        <f>IF(results!$Y47&lt;&gt;"a","",V47)</f>
        <v/>
      </c>
      <c r="I47" s="35" t="str">
        <f>IF(results!$Y47&lt;&gt;"a","",IF(W47=V47,W47+0.0001,W47))</f>
        <v/>
      </c>
      <c r="J47" s="35" t="str">
        <f>IF(results!$Y47&lt;&gt;"a","",IF(OR(V47=X47,W47=X47),X47+0.0002,X47))</f>
        <v/>
      </c>
      <c r="K47" s="35" t="str">
        <f>IF(results!$Y47&lt;&gt;"a","",IF(OR(V47=Y47,W47=Y47,X47=Y47),Y47+0.0003,Y47))</f>
        <v/>
      </c>
      <c r="L47" s="35" t="str">
        <f>IF(results!$Y47&lt;&gt;"a","",IF(OR(V47=Z47,W47=Z47,X47=Z47,Y47=Z47),Z47+0.0004,Z47))</f>
        <v/>
      </c>
      <c r="M47" s="35" t="str">
        <f>IF(results!$Y47&lt;&gt;"a","",IF(OR(V47=AA47,W47=AA47,X47=AA47,Y47=AA47,Z47=AA47),AA47+0.0005,AA47))</f>
        <v/>
      </c>
      <c r="N47" s="35" t="str">
        <f>IF(results!$Y47&lt;&gt;"a","",IF(OR(V47=AB47,W47=AB47,X47=AB47,Y47=AB47,Z47=AB47,AA47=AB47),AB47+0.0006,AB47))</f>
        <v/>
      </c>
      <c r="O47" s="35" t="str">
        <f>IF(results!$Y47&lt;&gt;"a","",IF(OR(V47=AC47,W47=AC47,X47=AC47,Y47=AC47,Z47=AC47,AA47=AC47,AB47=AC47),AC47+0.0007,AC47))</f>
        <v/>
      </c>
      <c r="P47" s="35" t="str">
        <f>IF(results!$Y47&lt;&gt;"a","",IF(OR(V47=AD47,W47=AD47,X47=AD47,Y47=AD47,Z47=AD47,AA47=AD47,AB47=AD47,AC47=AD47),AD47+0.0008,AD47))</f>
        <v/>
      </c>
      <c r="Q47" s="35" t="str">
        <f>IF(results!$Y47&lt;&gt;"a","",AE47*2)</f>
        <v/>
      </c>
      <c r="R47" s="47">
        <f t="shared" si="5"/>
        <v>0</v>
      </c>
      <c r="S47" s="4">
        <f t="shared" si="6"/>
        <v>4.6999999999999999E-6</v>
      </c>
      <c r="T47" s="4" t="str">
        <f>IF(results!$Y47&lt;&gt;"a","",results!X47)</f>
        <v/>
      </c>
      <c r="U47" s="4">
        <f>IF(results!Y47="A",1,IF(results!Y47="B",2,IF(results!Y47="C",3,99)))</f>
        <v>2</v>
      </c>
      <c r="V47" s="34">
        <f>results!C47+results!D47</f>
        <v>0</v>
      </c>
      <c r="W47" s="34">
        <f>results!E47+results!F47</f>
        <v>56</v>
      </c>
      <c r="X47" s="34">
        <f>results!G47+results!H47</f>
        <v>0</v>
      </c>
      <c r="Y47" s="34">
        <f>results!I47+results!J47</f>
        <v>49</v>
      </c>
      <c r="Z47" s="34">
        <f>results!K47+results!L47</f>
        <v>0</v>
      </c>
      <c r="AA47" s="34">
        <f>results!M47+results!N47</f>
        <v>55</v>
      </c>
      <c r="AB47" s="34">
        <f>results!O47+results!P47</f>
        <v>52</v>
      </c>
      <c r="AC47" s="34">
        <f>results!Q47+results!R47</f>
        <v>58</v>
      </c>
      <c r="AD47" s="34">
        <f>results!S47+results!T47</f>
        <v>60</v>
      </c>
      <c r="AE47" s="34">
        <f>results!U47+results!V47</f>
        <v>59</v>
      </c>
      <c r="AF47" s="10" t="e">
        <f t="shared" si="7"/>
        <v>#NUM!</v>
      </c>
    </row>
    <row r="48" spans="1:32" x14ac:dyDescent="0.35">
      <c r="A48" s="18">
        <v>42</v>
      </c>
      <c r="B48" s="20">
        <f t="shared" si="2"/>
        <v>34</v>
      </c>
      <c r="C48" s="20">
        <f t="shared" si="3"/>
        <v>124</v>
      </c>
      <c r="D48" s="14">
        <f t="shared" si="0"/>
        <v>34</v>
      </c>
      <c r="E48" s="14">
        <f t="shared" si="8"/>
        <v>34</v>
      </c>
      <c r="F48" s="2" t="str">
        <f>IF(results!Y48&lt;&gt;"a","",results!B48)</f>
        <v/>
      </c>
      <c r="G48" s="2" t="str">
        <f>IF(results!$Y48&lt;&gt;"a","",results!W48)</f>
        <v/>
      </c>
      <c r="H48" s="35" t="str">
        <f>IF(results!$Y48&lt;&gt;"a","",V48)</f>
        <v/>
      </c>
      <c r="I48" s="35" t="str">
        <f>IF(results!$Y48&lt;&gt;"a","",IF(W48=V48,W48+0.0001,W48))</f>
        <v/>
      </c>
      <c r="J48" s="35" t="str">
        <f>IF(results!$Y48&lt;&gt;"a","",IF(OR(V48=X48,W48=X48),X48+0.0002,X48))</f>
        <v/>
      </c>
      <c r="K48" s="35" t="str">
        <f>IF(results!$Y48&lt;&gt;"a","",IF(OR(V48=Y48,W48=Y48,X48=Y48),Y48+0.0003,Y48))</f>
        <v/>
      </c>
      <c r="L48" s="35" t="str">
        <f>IF(results!$Y48&lt;&gt;"a","",IF(OR(V48=Z48,W48=Z48,X48=Z48,Y48=Z48),Z48+0.0004,Z48))</f>
        <v/>
      </c>
      <c r="M48" s="35" t="str">
        <f>IF(results!$Y48&lt;&gt;"a","",IF(OR(V48=AA48,W48=AA48,X48=AA48,Y48=AA48,Z48=AA48),AA48+0.0005,AA48))</f>
        <v/>
      </c>
      <c r="N48" s="35" t="str">
        <f>IF(results!$Y48&lt;&gt;"a","",IF(OR(V48=AB48,W48=AB48,X48=AB48,Y48=AB48,Z48=AB48,AA48=AB48),AB48+0.0006,AB48))</f>
        <v/>
      </c>
      <c r="O48" s="35" t="str">
        <f>IF(results!$Y48&lt;&gt;"a","",IF(OR(V48=AC48,W48=AC48,X48=AC48,Y48=AC48,Z48=AC48,AA48=AC48,AB48=AC48),AC48+0.0007,AC48))</f>
        <v/>
      </c>
      <c r="P48" s="35" t="str">
        <f>IF(results!$Y48&lt;&gt;"a","",IF(OR(V48=AD48,W48=AD48,X48=AD48,Y48=AD48,Z48=AD48,AA48=AD48,AB48=AD48,AC48=AD48),AD48+0.0008,AD48))</f>
        <v/>
      </c>
      <c r="Q48" s="35" t="str">
        <f>IF(results!$Y48&lt;&gt;"a","",AE48*2)</f>
        <v/>
      </c>
      <c r="R48" s="47">
        <f t="shared" si="5"/>
        <v>0</v>
      </c>
      <c r="S48" s="4">
        <f t="shared" si="6"/>
        <v>4.7999999999999998E-6</v>
      </c>
      <c r="T48" s="4" t="str">
        <f>IF(results!$Y48&lt;&gt;"a","",results!X48)</f>
        <v/>
      </c>
      <c r="U48" s="4">
        <f>IF(results!Y48="A",1,IF(results!Y48="B",2,IF(results!Y48="C",3,99)))</f>
        <v>2</v>
      </c>
      <c r="V48" s="34">
        <f>results!C48+results!D48</f>
        <v>0</v>
      </c>
      <c r="W48" s="34">
        <f>results!E48+results!F48</f>
        <v>0</v>
      </c>
      <c r="X48" s="34">
        <f>results!G48+results!H48</f>
        <v>0</v>
      </c>
      <c r="Y48" s="34">
        <f>results!I48+results!J48</f>
        <v>41</v>
      </c>
      <c r="Z48" s="34">
        <f>results!K48+results!L48</f>
        <v>33</v>
      </c>
      <c r="AA48" s="34">
        <f>results!M48+results!N48</f>
        <v>42</v>
      </c>
      <c r="AB48" s="34">
        <f>results!O48+results!P48</f>
        <v>0</v>
      </c>
      <c r="AC48" s="34">
        <f>results!Q48+results!R48</f>
        <v>0</v>
      </c>
      <c r="AD48" s="34">
        <f>results!S48+results!T48</f>
        <v>0</v>
      </c>
      <c r="AE48" s="34">
        <f>results!U48+results!V48</f>
        <v>0</v>
      </c>
      <c r="AF48" s="10" t="e">
        <f t="shared" si="7"/>
        <v>#NUM!</v>
      </c>
    </row>
    <row r="49" spans="1:32" x14ac:dyDescent="0.35">
      <c r="A49" s="18">
        <v>43</v>
      </c>
      <c r="B49" s="20">
        <f t="shared" si="2"/>
        <v>34</v>
      </c>
      <c r="C49" s="20">
        <f t="shared" si="3"/>
        <v>123</v>
      </c>
      <c r="D49" s="14">
        <f t="shared" si="0"/>
        <v>34</v>
      </c>
      <c r="E49" s="14">
        <f t="shared" si="8"/>
        <v>34</v>
      </c>
      <c r="F49" s="2" t="str">
        <f>IF(results!Y49&lt;&gt;"a","",results!B49)</f>
        <v/>
      </c>
      <c r="G49" s="2" t="str">
        <f>IF(results!$Y49&lt;&gt;"a","",results!W49)</f>
        <v/>
      </c>
      <c r="H49" s="35" t="str">
        <f>IF(results!$Y49&lt;&gt;"a","",V49)</f>
        <v/>
      </c>
      <c r="I49" s="35" t="str">
        <f>IF(results!$Y49&lt;&gt;"a","",IF(W49=V49,W49+0.0001,W49))</f>
        <v/>
      </c>
      <c r="J49" s="35" t="str">
        <f>IF(results!$Y49&lt;&gt;"a","",IF(OR(V49=X49,W49=X49),X49+0.0002,X49))</f>
        <v/>
      </c>
      <c r="K49" s="35" t="str">
        <f>IF(results!$Y49&lt;&gt;"a","",IF(OR(V49=Y49,W49=Y49,X49=Y49),Y49+0.0003,Y49))</f>
        <v/>
      </c>
      <c r="L49" s="35" t="str">
        <f>IF(results!$Y49&lt;&gt;"a","",IF(OR(V49=Z49,W49=Z49,X49=Z49,Y49=Z49),Z49+0.0004,Z49))</f>
        <v/>
      </c>
      <c r="M49" s="35" t="str">
        <f>IF(results!$Y49&lt;&gt;"a","",IF(OR(V49=AA49,W49=AA49,X49=AA49,Y49=AA49,Z49=AA49),AA49+0.0005,AA49))</f>
        <v/>
      </c>
      <c r="N49" s="35" t="str">
        <f>IF(results!$Y49&lt;&gt;"a","",IF(OR(V49=AB49,W49=AB49,X49=AB49,Y49=AB49,Z49=AB49,AA49=AB49),AB49+0.0006,AB49))</f>
        <v/>
      </c>
      <c r="O49" s="35" t="str">
        <f>IF(results!$Y49&lt;&gt;"a","",IF(OR(V49=AC49,W49=AC49,X49=AC49,Y49=AC49,Z49=AC49,AA49=AC49,AB49=AC49),AC49+0.0007,AC49))</f>
        <v/>
      </c>
      <c r="P49" s="35" t="str">
        <f>IF(results!$Y49&lt;&gt;"a","",IF(OR(V49=AD49,W49=AD49,X49=AD49,Y49=AD49,Z49=AD49,AA49=AD49,AB49=AD49,AC49=AD49),AD49+0.0008,AD49))</f>
        <v/>
      </c>
      <c r="Q49" s="35" t="str">
        <f>IF(results!$Y49&lt;&gt;"a","",AE49*2)</f>
        <v/>
      </c>
      <c r="R49" s="47">
        <f t="shared" si="5"/>
        <v>0</v>
      </c>
      <c r="S49" s="4">
        <f t="shared" si="6"/>
        <v>4.8999999999999997E-6</v>
      </c>
      <c r="T49" s="4" t="str">
        <f>IF(results!$Y49&lt;&gt;"a","",results!X49)</f>
        <v/>
      </c>
      <c r="U49" s="4">
        <f>IF(results!Y49="A",1,IF(results!Y49="B",2,IF(results!Y49="C",3,99)))</f>
        <v>2</v>
      </c>
      <c r="V49" s="34">
        <f>results!C49+results!D49</f>
        <v>0</v>
      </c>
      <c r="W49" s="34">
        <f>results!E49+results!F49</f>
        <v>0</v>
      </c>
      <c r="X49" s="34">
        <f>results!G49+results!H49</f>
        <v>0</v>
      </c>
      <c r="Y49" s="34">
        <f>results!I49+results!J49</f>
        <v>0</v>
      </c>
      <c r="Z49" s="34">
        <f>results!K49+results!L49</f>
        <v>0</v>
      </c>
      <c r="AA49" s="34">
        <f>results!M49+results!N49</f>
        <v>0</v>
      </c>
      <c r="AB49" s="34">
        <f>results!O49+results!P49</f>
        <v>46</v>
      </c>
      <c r="AC49" s="34">
        <f>results!Q49+results!R49</f>
        <v>0</v>
      </c>
      <c r="AD49" s="34">
        <f>results!S49+results!T49</f>
        <v>0</v>
      </c>
      <c r="AE49" s="34">
        <f>results!U49+results!V49</f>
        <v>0</v>
      </c>
      <c r="AF49" s="10" t="e">
        <f t="shared" si="7"/>
        <v>#NUM!</v>
      </c>
    </row>
    <row r="50" spans="1:32" x14ac:dyDescent="0.35">
      <c r="A50" s="18">
        <v>44</v>
      </c>
      <c r="B50" s="20">
        <f t="shared" si="2"/>
        <v>1</v>
      </c>
      <c r="C50" s="20">
        <f t="shared" si="3"/>
        <v>26</v>
      </c>
      <c r="D50" s="14">
        <f t="shared" si="0"/>
        <v>26</v>
      </c>
      <c r="E50" s="14">
        <f t="shared" si="8"/>
        <v>26</v>
      </c>
      <c r="F50" s="2" t="str">
        <f>IF(results!Y50&lt;&gt;"a","",results!B50)</f>
        <v>KRUSIC TOMAZ</v>
      </c>
      <c r="G50" s="2">
        <f>IF(results!$Y50&lt;&gt;"a","",results!W50)</f>
        <v>1</v>
      </c>
      <c r="H50" s="35">
        <f>IF(results!$Y50&lt;&gt;"a","",V50)</f>
        <v>53</v>
      </c>
      <c r="I50" s="35">
        <f>IF(results!$Y50&lt;&gt;"a","",IF(W50=V50,W50+0.0001,W50))</f>
        <v>0</v>
      </c>
      <c r="J50" s="35">
        <f>IF(results!$Y50&lt;&gt;"a","",IF(OR(V50=X50,W50=X50),X50+0.0002,X50))</f>
        <v>2.0000000000000001E-4</v>
      </c>
      <c r="K50" s="35">
        <f>IF(results!$Y50&lt;&gt;"a","",IF(OR(V50=Y50,W50=Y50,X50=Y50),Y50+0.0003,Y50))</f>
        <v>2.9999999999999997E-4</v>
      </c>
      <c r="L50" s="35">
        <f>IF(results!$Y50&lt;&gt;"a","",IF(OR(V50=Z50,W50=Z50,X50=Z50,Y50=Z50),Z50+0.0004,Z50))</f>
        <v>4.0000000000000002E-4</v>
      </c>
      <c r="M50" s="35">
        <f>IF(results!$Y50&lt;&gt;"a","",IF(OR(V50=AA50,W50=AA50,X50=AA50,Y50=AA50,Z50=AA50),AA50+0.0005,AA50))</f>
        <v>5.0000000000000001E-4</v>
      </c>
      <c r="N50" s="35">
        <f>IF(results!$Y50&lt;&gt;"a","",IF(OR(V50=AB50,W50=AB50,X50=AB50,Y50=AB50,Z50=AB50,AA50=AB50),AB50+0.0006,AB50))</f>
        <v>5.9999999999999995E-4</v>
      </c>
      <c r="O50" s="35">
        <f>IF(results!$Y50&lt;&gt;"a","",IF(OR(V50=AC50,W50=AC50,X50=AC50,Y50=AC50,Z50=AC50,AA50=AC50,AB50=AC50),AC50+0.0007,AC50))</f>
        <v>6.9999999999999999E-4</v>
      </c>
      <c r="P50" s="35">
        <f>IF(results!$Y50&lt;&gt;"a","",IF(OR(V50=AD50,W50=AD50,X50=AD50,Y50=AD50,Z50=AD50,AA50=AD50,AB50=AD50,AC50=AD50),AD50+0.0008,AD50))</f>
        <v>8.0000000000000004E-4</v>
      </c>
      <c r="Q50" s="35">
        <f>IF(results!$Y50&lt;&gt;"a","",AE50*2)</f>
        <v>0</v>
      </c>
      <c r="R50" s="47">
        <f t="shared" si="5"/>
        <v>53.002600000000001</v>
      </c>
      <c r="S50" s="4">
        <f t="shared" si="6"/>
        <v>53.002605000000003</v>
      </c>
      <c r="T50" s="4">
        <f>IF(results!$Y50&lt;&gt;"a","",results!X50)</f>
        <v>14.5</v>
      </c>
      <c r="U50" s="4">
        <f>IF(results!Y50="A",1,IF(results!Y50="B",2,IF(results!Y50="C",3,99)))</f>
        <v>1</v>
      </c>
      <c r="V50" s="34">
        <f>results!C50+results!D50</f>
        <v>53</v>
      </c>
      <c r="W50" s="34">
        <f>results!E50+results!F50</f>
        <v>0</v>
      </c>
      <c r="X50" s="34">
        <f>results!G50+results!H50</f>
        <v>0</v>
      </c>
      <c r="Y50" s="34">
        <f>results!I50+results!J50</f>
        <v>0</v>
      </c>
      <c r="Z50" s="34">
        <f>results!K50+results!L50</f>
        <v>0</v>
      </c>
      <c r="AA50" s="34">
        <f>results!M50+results!N50</f>
        <v>0</v>
      </c>
      <c r="AB50" s="34">
        <f>results!O50+results!P50</f>
        <v>0</v>
      </c>
      <c r="AC50" s="34">
        <f>results!Q50+results!R50</f>
        <v>0</v>
      </c>
      <c r="AD50" s="34">
        <f>results!S50+results!T50</f>
        <v>0</v>
      </c>
      <c r="AE50" s="34">
        <f>results!U50+results!V50</f>
        <v>0</v>
      </c>
      <c r="AF50" s="10">
        <f t="shared" si="7"/>
        <v>6.9999999999999999E-4</v>
      </c>
    </row>
    <row r="51" spans="1:32" x14ac:dyDescent="0.35">
      <c r="A51" s="18">
        <v>45</v>
      </c>
      <c r="B51" s="20">
        <f t="shared" si="2"/>
        <v>1</v>
      </c>
      <c r="C51" s="20">
        <f t="shared" si="3"/>
        <v>16</v>
      </c>
      <c r="D51" s="14">
        <f t="shared" si="0"/>
        <v>16</v>
      </c>
      <c r="E51" s="14">
        <f t="shared" si="8"/>
        <v>16</v>
      </c>
      <c r="F51" s="2" t="str">
        <f>IF(results!Y51&lt;&gt;"a","",results!B51)</f>
        <v>KUSAR BOSTJAN</v>
      </c>
      <c r="G51" s="2">
        <f>IF(results!$Y51&lt;&gt;"a","",results!W51)</f>
        <v>2</v>
      </c>
      <c r="H51" s="35">
        <f>IF(results!$Y51&lt;&gt;"a","",V51)</f>
        <v>59</v>
      </c>
      <c r="I51" s="35">
        <f>IF(results!$Y51&lt;&gt;"a","",IF(W51=V51,W51+0.0001,W51))</f>
        <v>0</v>
      </c>
      <c r="J51" s="35">
        <f>IF(results!$Y51&lt;&gt;"a","",IF(OR(V51=X51,W51=X51),X51+0.0002,X51))</f>
        <v>2.0000000000000001E-4</v>
      </c>
      <c r="K51" s="35">
        <f>IF(results!$Y51&lt;&gt;"a","",IF(OR(V51=Y51,W51=Y51,X51=Y51),Y51+0.0003,Y51))</f>
        <v>2.9999999999999997E-4</v>
      </c>
      <c r="L51" s="35">
        <f>IF(results!$Y51&lt;&gt;"a","",IF(OR(V51=Z51,W51=Z51,X51=Z51,Y51=Z51),Z51+0.0004,Z51))</f>
        <v>4.0000000000000002E-4</v>
      </c>
      <c r="M51" s="35">
        <f>IF(results!$Y51&lt;&gt;"a","",IF(OR(V51=AA51,W51=AA51,X51=AA51,Y51=AA51,Z51=AA51),AA51+0.0005,AA51))</f>
        <v>55</v>
      </c>
      <c r="N51" s="35">
        <f>IF(results!$Y51&lt;&gt;"a","",IF(OR(V51=AB51,W51=AB51,X51=AB51,Y51=AB51,Z51=AB51,AA51=AB51),AB51+0.0006,AB51))</f>
        <v>5.9999999999999995E-4</v>
      </c>
      <c r="O51" s="35">
        <f>IF(results!$Y51&lt;&gt;"a","",IF(OR(V51=AC51,W51=AC51,X51=AC51,Y51=AC51,Z51=AC51,AA51=AC51,AB51=AC51),AC51+0.0007,AC51))</f>
        <v>6.9999999999999999E-4</v>
      </c>
      <c r="P51" s="35">
        <f>IF(results!$Y51&lt;&gt;"a","",IF(OR(V51=AD51,W51=AD51,X51=AD51,Y51=AD51,Z51=AD51,AA51=AD51,AB51=AD51,AC51=AD51),AD51+0.0008,AD51))</f>
        <v>8.0000000000000004E-4</v>
      </c>
      <c r="Q51" s="35">
        <f>IF(results!$Y51&lt;&gt;"a","",AE51*2)</f>
        <v>0</v>
      </c>
      <c r="R51" s="47">
        <f t="shared" si="5"/>
        <v>114.0021</v>
      </c>
      <c r="S51" s="4">
        <f t="shared" si="6"/>
        <v>114.00210509999999</v>
      </c>
      <c r="T51" s="4">
        <f>IF(results!$Y51&lt;&gt;"a","",results!X51)</f>
        <v>10.9</v>
      </c>
      <c r="U51" s="4">
        <f>IF(results!Y51="A",1,IF(results!Y51="B",2,IF(results!Y51="C",3,99)))</f>
        <v>1</v>
      </c>
      <c r="V51" s="34">
        <f>results!C51+results!D51</f>
        <v>59</v>
      </c>
      <c r="W51" s="34">
        <f>results!E51+results!F51</f>
        <v>0</v>
      </c>
      <c r="X51" s="34">
        <f>results!G51+results!H51</f>
        <v>0</v>
      </c>
      <c r="Y51" s="34">
        <f>results!I51+results!J51</f>
        <v>0</v>
      </c>
      <c r="Z51" s="34">
        <f>results!K51+results!L51</f>
        <v>0</v>
      </c>
      <c r="AA51" s="34">
        <f>results!M51+results!N51</f>
        <v>55</v>
      </c>
      <c r="AB51" s="34">
        <f>results!O51+results!P51</f>
        <v>0</v>
      </c>
      <c r="AC51" s="34">
        <f>results!Q51+results!R51</f>
        <v>0</v>
      </c>
      <c r="AD51" s="34">
        <f>results!S51+results!T51</f>
        <v>0</v>
      </c>
      <c r="AE51" s="34">
        <f>results!U51+results!V51</f>
        <v>0</v>
      </c>
      <c r="AF51" s="10">
        <f t="shared" si="7"/>
        <v>8.0000000000000004E-4</v>
      </c>
    </row>
    <row r="52" spans="1:32" x14ac:dyDescent="0.35">
      <c r="A52" s="18">
        <v>46</v>
      </c>
      <c r="B52" s="20">
        <f t="shared" si="2"/>
        <v>1</v>
      </c>
      <c r="C52" s="20">
        <f t="shared" si="3"/>
        <v>6</v>
      </c>
      <c r="D52" s="14">
        <f t="shared" si="0"/>
        <v>6</v>
      </c>
      <c r="E52" s="14">
        <f t="shared" si="8"/>
        <v>6</v>
      </c>
      <c r="F52" s="2" t="str">
        <f>IF(results!Y52&lt;&gt;"a","",results!B52)</f>
        <v>KUTTNIG HARALD</v>
      </c>
      <c r="G52" s="2">
        <f>IF(results!$Y52&lt;&gt;"a","",results!W52)</f>
        <v>4</v>
      </c>
      <c r="H52" s="35">
        <f>IF(results!$Y52&lt;&gt;"a","",V52)</f>
        <v>55</v>
      </c>
      <c r="I52" s="35">
        <f>IF(results!$Y52&lt;&gt;"a","",IF(W52=V52,W52+0.0001,W52))</f>
        <v>52</v>
      </c>
      <c r="J52" s="35">
        <f>IF(results!$Y52&lt;&gt;"a","",IF(OR(V52=X52,W52=X52),X52+0.0002,X52))</f>
        <v>0</v>
      </c>
      <c r="K52" s="35">
        <f>IF(results!$Y52&lt;&gt;"a","",IF(OR(V52=Y52,W52=Y52,X52=Y52),Y52+0.0003,Y52))</f>
        <v>2.9999999999999997E-4</v>
      </c>
      <c r="L52" s="35">
        <f>IF(results!$Y52&lt;&gt;"a","",IF(OR(V52=Z52,W52=Z52,X52=Z52,Y52=Z52),Z52+0.0004,Z52))</f>
        <v>4.0000000000000002E-4</v>
      </c>
      <c r="M52" s="35">
        <f>IF(results!$Y52&lt;&gt;"a","",IF(OR(V52=AA52,W52=AA52,X52=AA52,Y52=AA52,Z52=AA52),AA52+0.0005,AA52))</f>
        <v>47</v>
      </c>
      <c r="N52" s="35">
        <f>IF(results!$Y52&lt;&gt;"a","",IF(OR(V52=AB52,W52=AB52,X52=AB52,Y52=AB52,Z52=AB52,AA52=AB52),AB52+0.0006,AB52))</f>
        <v>5.9999999999999995E-4</v>
      </c>
      <c r="O52" s="35">
        <f>IF(results!$Y52&lt;&gt;"a","",IF(OR(V52=AC52,W52=AC52,X52=AC52,Y52=AC52,Z52=AC52,AA52=AC52,AB52=AC52),AC52+0.0007,AC52))</f>
        <v>59</v>
      </c>
      <c r="P52" s="35">
        <f>IF(results!$Y52&lt;&gt;"a","",IF(OR(V52=AD52,W52=AD52,X52=AD52,Y52=AD52,Z52=AD52,AA52=AD52,AB52=AD52,AC52=AD52),AD52+0.0008,AD52))</f>
        <v>8.0000000000000004E-4</v>
      </c>
      <c r="Q52" s="35">
        <f>IF(results!$Y52&lt;&gt;"a","",AE52*2)</f>
        <v>0</v>
      </c>
      <c r="R52" s="47">
        <f t="shared" si="5"/>
        <v>213.0008</v>
      </c>
      <c r="S52" s="4">
        <f t="shared" si="6"/>
        <v>213.0008052</v>
      </c>
      <c r="T52" s="4">
        <f>IF(results!$Y52&lt;&gt;"a","",results!X52)</f>
        <v>13.1</v>
      </c>
      <c r="U52" s="4">
        <f>IF(results!Y52="A",1,IF(results!Y52="B",2,IF(results!Y52="C",3,99)))</f>
        <v>1</v>
      </c>
      <c r="V52" s="34">
        <f>results!C52+results!D52</f>
        <v>55</v>
      </c>
      <c r="W52" s="34">
        <f>results!E52+results!F52</f>
        <v>52</v>
      </c>
      <c r="X52" s="34">
        <f>results!G52+results!H52</f>
        <v>0</v>
      </c>
      <c r="Y52" s="34">
        <f>results!I52+results!J52</f>
        <v>0</v>
      </c>
      <c r="Z52" s="34">
        <f>results!K52+results!L52</f>
        <v>0</v>
      </c>
      <c r="AA52" s="34">
        <f>results!M52+results!N52</f>
        <v>47</v>
      </c>
      <c r="AB52" s="34">
        <f>results!O52+results!P52</f>
        <v>0</v>
      </c>
      <c r="AC52" s="34">
        <f>results!Q52+results!R52</f>
        <v>59</v>
      </c>
      <c r="AD52" s="34">
        <f>results!S52+results!T52</f>
        <v>0</v>
      </c>
      <c r="AE52" s="34">
        <f>results!U52+results!V52</f>
        <v>0</v>
      </c>
      <c r="AF52" s="10">
        <f t="shared" si="7"/>
        <v>52</v>
      </c>
    </row>
    <row r="53" spans="1:32" x14ac:dyDescent="0.35">
      <c r="A53" s="18">
        <v>47</v>
      </c>
      <c r="B53" s="20">
        <f t="shared" si="2"/>
        <v>34</v>
      </c>
      <c r="C53" s="20">
        <f t="shared" si="3"/>
        <v>122</v>
      </c>
      <c r="D53" s="14">
        <f t="shared" si="0"/>
        <v>34</v>
      </c>
      <c r="E53" s="14">
        <f t="shared" si="8"/>
        <v>34</v>
      </c>
      <c r="F53" s="2" t="str">
        <f>IF(results!Y53&lt;&gt;"a","",results!B53)</f>
        <v/>
      </c>
      <c r="G53" s="2" t="str">
        <f>IF(results!$Y53&lt;&gt;"a","",results!W53)</f>
        <v/>
      </c>
      <c r="H53" s="35" t="str">
        <f>IF(results!$Y53&lt;&gt;"a","",V53)</f>
        <v/>
      </c>
      <c r="I53" s="35" t="str">
        <f>IF(results!$Y53&lt;&gt;"a","",IF(W53=V53,W53+0.0001,W53))</f>
        <v/>
      </c>
      <c r="J53" s="35" t="str">
        <f>IF(results!$Y53&lt;&gt;"a","",IF(OR(V53=X53,W53=X53),X53+0.0002,X53))</f>
        <v/>
      </c>
      <c r="K53" s="35" t="str">
        <f>IF(results!$Y53&lt;&gt;"a","",IF(OR(V53=Y53,W53=Y53,X53=Y53),Y53+0.0003,Y53))</f>
        <v/>
      </c>
      <c r="L53" s="35" t="str">
        <f>IF(results!$Y53&lt;&gt;"a","",IF(OR(V53=Z53,W53=Z53,X53=Z53,Y53=Z53),Z53+0.0004,Z53))</f>
        <v/>
      </c>
      <c r="M53" s="35" t="str">
        <f>IF(results!$Y53&lt;&gt;"a","",IF(OR(V53=AA53,W53=AA53,X53=AA53,Y53=AA53,Z53=AA53),AA53+0.0005,AA53))</f>
        <v/>
      </c>
      <c r="N53" s="35" t="str">
        <f>IF(results!$Y53&lt;&gt;"a","",IF(OR(V53=AB53,W53=AB53,X53=AB53,Y53=AB53,Z53=AB53,AA53=AB53),AB53+0.0006,AB53))</f>
        <v/>
      </c>
      <c r="O53" s="35" t="str">
        <f>IF(results!$Y53&lt;&gt;"a","",IF(OR(V53=AC53,W53=AC53,X53=AC53,Y53=AC53,Z53=AC53,AA53=AC53,AB53=AC53),AC53+0.0007,AC53))</f>
        <v/>
      </c>
      <c r="P53" s="35" t="str">
        <f>IF(results!$Y53&lt;&gt;"a","",IF(OR(V53=AD53,W53=AD53,X53=AD53,Y53=AD53,Z53=AD53,AA53=AD53,AB53=AD53,AC53=AD53),AD53+0.0008,AD53))</f>
        <v/>
      </c>
      <c r="Q53" s="35" t="str">
        <f>IF(results!$Y53&lt;&gt;"a","",AE53*2)</f>
        <v/>
      </c>
      <c r="R53" s="47">
        <f t="shared" si="5"/>
        <v>0</v>
      </c>
      <c r="S53" s="4">
        <f t="shared" si="6"/>
        <v>5.3000000000000001E-6</v>
      </c>
      <c r="T53" s="4" t="str">
        <f>IF(results!$Y53&lt;&gt;"a","",results!X53)</f>
        <v/>
      </c>
      <c r="U53" s="4">
        <f>IF(results!Y53="A",1,IF(results!Y53="B",2,IF(results!Y53="C",3,99)))</f>
        <v>2</v>
      </c>
      <c r="V53" s="34">
        <f>results!C53+results!D53</f>
        <v>0</v>
      </c>
      <c r="W53" s="34">
        <f>results!E53+results!F53</f>
        <v>0</v>
      </c>
      <c r="X53" s="34">
        <f>results!G53+results!H53</f>
        <v>0</v>
      </c>
      <c r="Y53" s="34">
        <f>results!I53+results!J53</f>
        <v>0</v>
      </c>
      <c r="Z53" s="34">
        <f>results!K53+results!L53</f>
        <v>0</v>
      </c>
      <c r="AA53" s="34">
        <f>results!M53+results!N53</f>
        <v>0</v>
      </c>
      <c r="AB53" s="34">
        <f>results!O53+results!P53</f>
        <v>47</v>
      </c>
      <c r="AC53" s="34">
        <f>results!Q53+results!R53</f>
        <v>0</v>
      </c>
      <c r="AD53" s="34">
        <f>results!S53+results!T53</f>
        <v>0</v>
      </c>
      <c r="AE53" s="34">
        <f>results!U53+results!V53</f>
        <v>0</v>
      </c>
      <c r="AF53" s="10" t="e">
        <f t="shared" si="7"/>
        <v>#NUM!</v>
      </c>
    </row>
    <row r="54" spans="1:32" x14ac:dyDescent="0.35">
      <c r="A54" s="18">
        <v>48</v>
      </c>
      <c r="B54" s="20">
        <f t="shared" si="2"/>
        <v>1</v>
      </c>
      <c r="C54" s="20">
        <f t="shared" si="3"/>
        <v>32</v>
      </c>
      <c r="D54" s="14">
        <f t="shared" si="0"/>
        <v>32</v>
      </c>
      <c r="E54" s="14">
        <f t="shared" si="8"/>
        <v>32</v>
      </c>
      <c r="F54" s="2" t="str">
        <f>IF(results!Y54&lt;&gt;"a","",results!B54)</f>
        <v>MARTINCIC MATJAZ</v>
      </c>
      <c r="G54" s="2">
        <f>IF(results!$Y54&lt;&gt;"a","",results!W54)</f>
        <v>1</v>
      </c>
      <c r="H54" s="35">
        <f>IF(results!$Y54&lt;&gt;"a","",V54)</f>
        <v>0</v>
      </c>
      <c r="I54" s="35">
        <f>IF(results!$Y54&lt;&gt;"a","",IF(W54=V54,W54+0.0001,W54))</f>
        <v>1E-4</v>
      </c>
      <c r="J54" s="35">
        <f>IF(results!$Y54&lt;&gt;"a","",IF(OR(V54=X54,W54=X54),X54+0.0002,X54))</f>
        <v>2.0000000000000001E-4</v>
      </c>
      <c r="K54" s="35">
        <f>IF(results!$Y54&lt;&gt;"a","",IF(OR(V54=Y54,W54=Y54,X54=Y54),Y54+0.0003,Y54))</f>
        <v>2.9999999999999997E-4</v>
      </c>
      <c r="L54" s="35">
        <f>IF(results!$Y54&lt;&gt;"a","",IF(OR(V54=Z54,W54=Z54,X54=Z54,Y54=Z54),Z54+0.0004,Z54))</f>
        <v>4.0000000000000002E-4</v>
      </c>
      <c r="M54" s="35">
        <f>IF(results!$Y54&lt;&gt;"a","",IF(OR(V54=AA54,W54=AA54,X54=AA54,Y54=AA54,Z54=AA54),AA54+0.0005,AA54))</f>
        <v>5.0000000000000001E-4</v>
      </c>
      <c r="N54" s="35">
        <f>IF(results!$Y54&lt;&gt;"a","",IF(OR(V54=AB54,W54=AB54,X54=AB54,Y54=AB54,Z54=AB54,AA54=AB54),AB54+0.0006,AB54))</f>
        <v>29</v>
      </c>
      <c r="O54" s="35">
        <f>IF(results!$Y54&lt;&gt;"a","",IF(OR(V54=AC54,W54=AC54,X54=AC54,Y54=AC54,Z54=AC54,AA54=AC54,AB54=AC54),AC54+0.0007,AC54))</f>
        <v>6.9999999999999999E-4</v>
      </c>
      <c r="P54" s="35">
        <f>IF(results!$Y54&lt;&gt;"a","",IF(OR(V54=AD54,W54=AD54,X54=AD54,Y54=AD54,Z54=AD54,AA54=AD54,AB54=AD54,AC54=AD54),AD54+0.0008,AD54))</f>
        <v>8.0000000000000004E-4</v>
      </c>
      <c r="Q54" s="35">
        <f>IF(results!$Y54&lt;&gt;"a","",AE54*2)</f>
        <v>0</v>
      </c>
      <c r="R54" s="47">
        <f t="shared" si="5"/>
        <v>29.002399999999998</v>
      </c>
      <c r="S54" s="4">
        <f t="shared" si="6"/>
        <v>29.002405399999997</v>
      </c>
      <c r="T54" s="4">
        <f>IF(results!$Y54&lt;&gt;"a","",results!X54)</f>
        <v>14.6</v>
      </c>
      <c r="U54" s="4">
        <f>IF(results!Y54="A",1,IF(results!Y54="B",2,IF(results!Y54="C",3,99)))</f>
        <v>1</v>
      </c>
      <c r="V54" s="34">
        <f>results!C54+results!D54</f>
        <v>0</v>
      </c>
      <c r="W54" s="34">
        <f>results!E54+results!F54</f>
        <v>0</v>
      </c>
      <c r="X54" s="34">
        <f>results!G54+results!H54</f>
        <v>0</v>
      </c>
      <c r="Y54" s="34">
        <f>results!I54+results!J54</f>
        <v>0</v>
      </c>
      <c r="Z54" s="34">
        <f>results!K54+results!L54</f>
        <v>0</v>
      </c>
      <c r="AA54" s="34">
        <f>results!M54+results!N54</f>
        <v>0</v>
      </c>
      <c r="AB54" s="34">
        <f>results!O54+results!P54</f>
        <v>29</v>
      </c>
      <c r="AC54" s="34">
        <f>results!Q54+results!R54</f>
        <v>0</v>
      </c>
      <c r="AD54" s="34">
        <f>results!S54+results!T54</f>
        <v>0</v>
      </c>
      <c r="AE54" s="34">
        <f>results!U54+results!V54</f>
        <v>0</v>
      </c>
      <c r="AF54" s="10">
        <f t="shared" si="7"/>
        <v>6.9999999999999999E-4</v>
      </c>
    </row>
    <row r="55" spans="1:32" x14ac:dyDescent="0.35">
      <c r="A55" s="18">
        <v>49</v>
      </c>
      <c r="B55" s="20">
        <f t="shared" si="2"/>
        <v>34</v>
      </c>
      <c r="C55" s="20">
        <f t="shared" si="3"/>
        <v>121</v>
      </c>
      <c r="D55" s="14">
        <f t="shared" si="0"/>
        <v>34</v>
      </c>
      <c r="E55" s="14">
        <f t="shared" si="8"/>
        <v>34</v>
      </c>
      <c r="F55" s="2" t="str">
        <f>IF(results!Y55&lt;&gt;"a","",results!B55)</f>
        <v/>
      </c>
      <c r="G55" s="2" t="str">
        <f>IF(results!$Y55&lt;&gt;"a","",results!W55)</f>
        <v/>
      </c>
      <c r="H55" s="35" t="str">
        <f>IF(results!$Y55&lt;&gt;"a","",V55)</f>
        <v/>
      </c>
      <c r="I55" s="35" t="str">
        <f>IF(results!$Y55&lt;&gt;"a","",IF(W55=V55,W55+0.0001,W55))</f>
        <v/>
      </c>
      <c r="J55" s="35" t="str">
        <f>IF(results!$Y55&lt;&gt;"a","",IF(OR(V55=X55,W55=X55),X55+0.0002,X55))</f>
        <v/>
      </c>
      <c r="K55" s="35" t="str">
        <f>IF(results!$Y55&lt;&gt;"a","",IF(OR(V55=Y55,W55=Y55,X55=Y55),Y55+0.0003,Y55))</f>
        <v/>
      </c>
      <c r="L55" s="35" t="str">
        <f>IF(results!$Y55&lt;&gt;"a","",IF(OR(V55=Z55,W55=Z55,X55=Z55,Y55=Z55),Z55+0.0004,Z55))</f>
        <v/>
      </c>
      <c r="M55" s="35" t="str">
        <f>IF(results!$Y55&lt;&gt;"a","",IF(OR(V55=AA55,W55=AA55,X55=AA55,Y55=AA55,Z55=AA55),AA55+0.0005,AA55))</f>
        <v/>
      </c>
      <c r="N55" s="35" t="str">
        <f>IF(results!$Y55&lt;&gt;"a","",IF(OR(V55=AB55,W55=AB55,X55=AB55,Y55=AB55,Z55=AB55,AA55=AB55),AB55+0.0006,AB55))</f>
        <v/>
      </c>
      <c r="O55" s="35" t="str">
        <f>IF(results!$Y55&lt;&gt;"a","",IF(OR(V55=AC55,W55=AC55,X55=AC55,Y55=AC55,Z55=AC55,AA55=AC55,AB55=AC55),AC55+0.0007,AC55))</f>
        <v/>
      </c>
      <c r="P55" s="35" t="str">
        <f>IF(results!$Y55&lt;&gt;"a","",IF(OR(V55=AD55,W55=AD55,X55=AD55,Y55=AD55,Z55=AD55,AA55=AD55,AB55=AD55,AC55=AD55),AD55+0.0008,AD55))</f>
        <v/>
      </c>
      <c r="Q55" s="35" t="str">
        <f>IF(results!$Y55&lt;&gt;"a","",AE55*2)</f>
        <v/>
      </c>
      <c r="R55" s="47">
        <f t="shared" si="5"/>
        <v>0</v>
      </c>
      <c r="S55" s="4">
        <f t="shared" si="6"/>
        <v>5.4999999999999999E-6</v>
      </c>
      <c r="T55" s="4" t="str">
        <f>IF(results!$Y55&lt;&gt;"a","",results!X55)</f>
        <v/>
      </c>
      <c r="U55" s="4">
        <f>IF(results!Y55="A",1,IF(results!Y55="B",2,IF(results!Y55="C",3,99)))</f>
        <v>2</v>
      </c>
      <c r="V55" s="34">
        <f>results!C55+results!D55</f>
        <v>0</v>
      </c>
      <c r="W55" s="34">
        <f>results!E55+results!F55</f>
        <v>0</v>
      </c>
      <c r="X55" s="34">
        <f>results!G55+results!H55</f>
        <v>0</v>
      </c>
      <c r="Y55" s="34">
        <f>results!I55+results!J55</f>
        <v>0</v>
      </c>
      <c r="Z55" s="34">
        <f>results!K55+results!L55</f>
        <v>0</v>
      </c>
      <c r="AA55" s="34">
        <f>results!M55+results!N55</f>
        <v>0</v>
      </c>
      <c r="AB55" s="34">
        <f>results!O55+results!P55</f>
        <v>45</v>
      </c>
      <c r="AC55" s="34">
        <f>results!Q55+results!R55</f>
        <v>0</v>
      </c>
      <c r="AD55" s="34">
        <f>results!S55+results!T55</f>
        <v>0</v>
      </c>
      <c r="AE55" s="34">
        <f>results!U55+results!V55</f>
        <v>0</v>
      </c>
      <c r="AF55" s="10" t="e">
        <f t="shared" si="7"/>
        <v>#NUM!</v>
      </c>
    </row>
    <row r="56" spans="1:32" x14ac:dyDescent="0.35">
      <c r="A56" s="18">
        <v>50</v>
      </c>
      <c r="B56" s="20">
        <f t="shared" si="2"/>
        <v>34</v>
      </c>
      <c r="C56" s="20">
        <f t="shared" si="3"/>
        <v>120</v>
      </c>
      <c r="D56" s="14">
        <f t="shared" si="0"/>
        <v>34</v>
      </c>
      <c r="E56" s="14">
        <f t="shared" si="8"/>
        <v>34</v>
      </c>
      <c r="F56" s="2" t="str">
        <f>IF(results!Y56&lt;&gt;"a","",results!B56)</f>
        <v/>
      </c>
      <c r="G56" s="2" t="str">
        <f>IF(results!$Y56&lt;&gt;"a","",results!W56)</f>
        <v/>
      </c>
      <c r="H56" s="35" t="str">
        <f>IF(results!$Y56&lt;&gt;"a","",V56)</f>
        <v/>
      </c>
      <c r="I56" s="35" t="str">
        <f>IF(results!$Y56&lt;&gt;"a","",IF(W56=V56,W56+0.0001,W56))</f>
        <v/>
      </c>
      <c r="J56" s="35" t="str">
        <f>IF(results!$Y56&lt;&gt;"a","",IF(OR(V56=X56,W56=X56),X56+0.0002,X56))</f>
        <v/>
      </c>
      <c r="K56" s="35" t="str">
        <f>IF(results!$Y56&lt;&gt;"a","",IF(OR(V56=Y56,W56=Y56,X56=Y56),Y56+0.0003,Y56))</f>
        <v/>
      </c>
      <c r="L56" s="35" t="str">
        <f>IF(results!$Y56&lt;&gt;"a","",IF(OR(V56=Z56,W56=Z56,X56=Z56,Y56=Z56),Z56+0.0004,Z56))</f>
        <v/>
      </c>
      <c r="M56" s="35" t="str">
        <f>IF(results!$Y56&lt;&gt;"a","",IF(OR(V56=AA56,W56=AA56,X56=AA56,Y56=AA56,Z56=AA56),AA56+0.0005,AA56))</f>
        <v/>
      </c>
      <c r="N56" s="35" t="str">
        <f>IF(results!$Y56&lt;&gt;"a","",IF(OR(V56=AB56,W56=AB56,X56=AB56,Y56=AB56,Z56=AB56,AA56=AB56),AB56+0.0006,AB56))</f>
        <v/>
      </c>
      <c r="O56" s="35" t="str">
        <f>IF(results!$Y56&lt;&gt;"a","",IF(OR(V56=AC56,W56=AC56,X56=AC56,Y56=AC56,Z56=AC56,AA56=AC56,AB56=AC56),AC56+0.0007,AC56))</f>
        <v/>
      </c>
      <c r="P56" s="35" t="str">
        <f>IF(results!$Y56&lt;&gt;"a","",IF(OR(V56=AD56,W56=AD56,X56=AD56,Y56=AD56,Z56=AD56,AA56=AD56,AB56=AD56,AC56=AD56),AD56+0.0008,AD56))</f>
        <v/>
      </c>
      <c r="Q56" s="35" t="str">
        <f>IF(results!$Y56&lt;&gt;"a","",AE56*2)</f>
        <v/>
      </c>
      <c r="R56" s="47">
        <f t="shared" si="5"/>
        <v>0</v>
      </c>
      <c r="S56" s="4">
        <f t="shared" si="6"/>
        <v>5.5999999999999997E-6</v>
      </c>
      <c r="T56" s="4" t="str">
        <f>IF(results!$Y56&lt;&gt;"a","",results!X56)</f>
        <v/>
      </c>
      <c r="U56" s="4">
        <f>IF(results!Y56="A",1,IF(results!Y56="B",2,IF(results!Y56="C",3,99)))</f>
        <v>2</v>
      </c>
      <c r="V56" s="34">
        <f>results!C56+results!D56</f>
        <v>0</v>
      </c>
      <c r="W56" s="34">
        <f>results!E56+results!F56</f>
        <v>0</v>
      </c>
      <c r="X56" s="34">
        <f>results!G56+results!H56</f>
        <v>0</v>
      </c>
      <c r="Y56" s="34">
        <f>results!I56+results!J56</f>
        <v>0</v>
      </c>
      <c r="Z56" s="34">
        <f>results!K56+results!L56</f>
        <v>0</v>
      </c>
      <c r="AA56" s="34">
        <f>results!M56+results!N56</f>
        <v>40</v>
      </c>
      <c r="AB56" s="34">
        <f>results!O56+results!P56</f>
        <v>51</v>
      </c>
      <c r="AC56" s="34">
        <f>results!Q56+results!R56</f>
        <v>0</v>
      </c>
      <c r="AD56" s="34">
        <f>results!S56+results!T56</f>
        <v>0</v>
      </c>
      <c r="AE56" s="34">
        <f>results!U56+results!V56</f>
        <v>0</v>
      </c>
      <c r="AF56" s="10" t="e">
        <f t="shared" si="7"/>
        <v>#NUM!</v>
      </c>
    </row>
    <row r="57" spans="1:32" x14ac:dyDescent="0.35">
      <c r="A57" s="18">
        <v>51</v>
      </c>
      <c r="B57" s="20">
        <f t="shared" si="2"/>
        <v>34</v>
      </c>
      <c r="C57" s="20">
        <f t="shared" si="3"/>
        <v>119</v>
      </c>
      <c r="D57" s="14">
        <f t="shared" si="0"/>
        <v>34</v>
      </c>
      <c r="E57" s="14">
        <f t="shared" si="8"/>
        <v>34</v>
      </c>
      <c r="F57" s="2" t="str">
        <f>IF(results!Y57&lt;&gt;"a","",results!B57)</f>
        <v/>
      </c>
      <c r="G57" s="2" t="str">
        <f>IF(results!$Y57&lt;&gt;"a","",results!W57)</f>
        <v/>
      </c>
      <c r="H57" s="35" t="str">
        <f>IF(results!$Y57&lt;&gt;"a","",V57)</f>
        <v/>
      </c>
      <c r="I57" s="35" t="str">
        <f>IF(results!$Y57&lt;&gt;"a","",IF(W57=V57,W57+0.0001,W57))</f>
        <v/>
      </c>
      <c r="J57" s="35" t="str">
        <f>IF(results!$Y57&lt;&gt;"a","",IF(OR(V57=X57,W57=X57),X57+0.0002,X57))</f>
        <v/>
      </c>
      <c r="K57" s="35" t="str">
        <f>IF(results!$Y57&lt;&gt;"a","",IF(OR(V57=Y57,W57=Y57,X57=Y57),Y57+0.0003,Y57))</f>
        <v/>
      </c>
      <c r="L57" s="35" t="str">
        <f>IF(results!$Y57&lt;&gt;"a","",IF(OR(V57=Z57,W57=Z57,X57=Z57,Y57=Z57),Z57+0.0004,Z57))</f>
        <v/>
      </c>
      <c r="M57" s="35" t="str">
        <f>IF(results!$Y57&lt;&gt;"a","",IF(OR(V57=AA57,W57=AA57,X57=AA57,Y57=AA57,Z57=AA57),AA57+0.0005,AA57))</f>
        <v/>
      </c>
      <c r="N57" s="35" t="str">
        <f>IF(results!$Y57&lt;&gt;"a","",IF(OR(V57=AB57,W57=AB57,X57=AB57,Y57=AB57,Z57=AB57,AA57=AB57),AB57+0.0006,AB57))</f>
        <v/>
      </c>
      <c r="O57" s="35" t="str">
        <f>IF(results!$Y57&lt;&gt;"a","",IF(OR(V57=AC57,W57=AC57,X57=AC57,Y57=AC57,Z57=AC57,AA57=AC57,AB57=AC57),AC57+0.0007,AC57))</f>
        <v/>
      </c>
      <c r="P57" s="35" t="str">
        <f>IF(results!$Y57&lt;&gt;"a","",IF(OR(V57=AD57,W57=AD57,X57=AD57,Y57=AD57,Z57=AD57,AA57=AD57,AB57=AD57,AC57=AD57),AD57+0.0008,AD57))</f>
        <v/>
      </c>
      <c r="Q57" s="35" t="str">
        <f>IF(results!$Y57&lt;&gt;"a","",AE57*2)</f>
        <v/>
      </c>
      <c r="R57" s="47">
        <f t="shared" si="5"/>
        <v>0</v>
      </c>
      <c r="S57" s="4">
        <f t="shared" si="6"/>
        <v>5.6999999999999996E-6</v>
      </c>
      <c r="T57" s="4" t="str">
        <f>IF(results!$Y57&lt;&gt;"a","",results!X57)</f>
        <v/>
      </c>
      <c r="U57" s="4">
        <f>IF(results!Y57="A",1,IF(results!Y57="B",2,IF(results!Y57="C",3,99)))</f>
        <v>2</v>
      </c>
      <c r="V57" s="34">
        <f>results!C57+results!D57</f>
        <v>0</v>
      </c>
      <c r="W57" s="34">
        <f>results!E57+results!F57</f>
        <v>0</v>
      </c>
      <c r="X57" s="34">
        <f>results!G57+results!H57</f>
        <v>0</v>
      </c>
      <c r="Y57" s="34">
        <f>results!I57+results!J57</f>
        <v>0</v>
      </c>
      <c r="Z57" s="34">
        <f>results!K57+results!L57</f>
        <v>0</v>
      </c>
      <c r="AA57" s="34">
        <f>results!M57+results!N57</f>
        <v>0</v>
      </c>
      <c r="AB57" s="34">
        <f>results!O57+results!P57</f>
        <v>0</v>
      </c>
      <c r="AC57" s="34">
        <f>results!Q57+results!R57</f>
        <v>0</v>
      </c>
      <c r="AD57" s="34">
        <f>results!S57+results!T57</f>
        <v>0</v>
      </c>
      <c r="AE57" s="34">
        <f>results!U57+results!V57</f>
        <v>36</v>
      </c>
      <c r="AF57" s="10" t="e">
        <f t="shared" si="7"/>
        <v>#NUM!</v>
      </c>
    </row>
    <row r="58" spans="1:32" x14ac:dyDescent="0.35">
      <c r="A58" s="18">
        <v>52</v>
      </c>
      <c r="B58" s="20">
        <f t="shared" si="2"/>
        <v>1</v>
      </c>
      <c r="C58" s="20">
        <f t="shared" si="3"/>
        <v>19</v>
      </c>
      <c r="D58" s="14">
        <f t="shared" si="0"/>
        <v>19</v>
      </c>
      <c r="E58" s="14">
        <f t="shared" si="8"/>
        <v>19</v>
      </c>
      <c r="F58" s="2" t="str">
        <f>IF(results!Y58&lt;&gt;"a","",results!B58)</f>
        <v>MESSNER HEIKE</v>
      </c>
      <c r="G58" s="2">
        <f>IF(results!$Y58&lt;&gt;"a","",results!W58)</f>
        <v>1</v>
      </c>
      <c r="H58" s="35">
        <f>IF(results!$Y58&lt;&gt;"a","",V58)</f>
        <v>0</v>
      </c>
      <c r="I58" s="35">
        <f>IF(results!$Y58&lt;&gt;"a","",IF(W58=V58,W58+0.0001,W58))</f>
        <v>1E-4</v>
      </c>
      <c r="J58" s="35">
        <f>IF(results!$Y58&lt;&gt;"a","",IF(OR(V58=X58,W58=X58),X58+0.0002,X58))</f>
        <v>2.0000000000000001E-4</v>
      </c>
      <c r="K58" s="35">
        <f>IF(results!$Y58&lt;&gt;"a","",IF(OR(V58=Y58,W58=Y58,X58=Y58),Y58+0.0003,Y58))</f>
        <v>2.9999999999999997E-4</v>
      </c>
      <c r="L58" s="35">
        <f>IF(results!$Y58&lt;&gt;"a","",IF(OR(V58=Z58,W58=Z58,X58=Z58,Y58=Z58),Z58+0.0004,Z58))</f>
        <v>4.0000000000000002E-4</v>
      </c>
      <c r="M58" s="35">
        <f>IF(results!$Y58&lt;&gt;"a","",IF(OR(V58=AA58,W58=AA58,X58=AA58,Y58=AA58,Z58=AA58),AA58+0.0005,AA58))</f>
        <v>5.0000000000000001E-4</v>
      </c>
      <c r="N58" s="35">
        <f>IF(results!$Y58&lt;&gt;"a","",IF(OR(V58=AB58,W58=AB58,X58=AB58,Y58=AB58,Z58=AB58,AA58=AB58),AB58+0.0006,AB58))</f>
        <v>5.9999999999999995E-4</v>
      </c>
      <c r="O58" s="35">
        <f>IF(results!$Y58&lt;&gt;"a","",IF(OR(V58=AC58,W58=AC58,X58=AC58,Y58=AC58,Z58=AC58,AA58=AC58,AB58=AC58),AC58+0.0007,AC58))</f>
        <v>6.9999999999999999E-4</v>
      </c>
      <c r="P58" s="35">
        <f>IF(results!$Y58&lt;&gt;"a","",IF(OR(V58=AD58,W58=AD58,X58=AD58,Y58=AD58,Z58=AD58,AA58=AD58,AB58=AD58,AC58=AD58),AD58+0.0008,AD58))</f>
        <v>8.0000000000000004E-4</v>
      </c>
      <c r="Q58" s="35">
        <f>IF(results!$Y58&lt;&gt;"a","",AE58*2)</f>
        <v>100</v>
      </c>
      <c r="R58" s="47">
        <f t="shared" si="5"/>
        <v>100.0026</v>
      </c>
      <c r="S58" s="4">
        <f t="shared" si="6"/>
        <v>100.0026058</v>
      </c>
      <c r="T58" s="4">
        <f>IF(results!$Y58&lt;&gt;"a","",results!X58)</f>
        <v>10.3</v>
      </c>
      <c r="U58" s="4">
        <f>IF(results!Y58="A",1,IF(results!Y58="B",2,IF(results!Y58="C",3,99)))</f>
        <v>1</v>
      </c>
      <c r="V58" s="34">
        <f>results!C58+results!D58</f>
        <v>0</v>
      </c>
      <c r="W58" s="34">
        <f>results!E58+results!F58</f>
        <v>0</v>
      </c>
      <c r="X58" s="34">
        <f>results!G58+results!H58</f>
        <v>0</v>
      </c>
      <c r="Y58" s="34">
        <f>results!I58+results!J58</f>
        <v>0</v>
      </c>
      <c r="Z58" s="34">
        <f>results!K58+results!L58</f>
        <v>0</v>
      </c>
      <c r="AA58" s="34">
        <f>results!M58+results!N58</f>
        <v>0</v>
      </c>
      <c r="AB58" s="34">
        <f>results!O58+results!P58</f>
        <v>0</v>
      </c>
      <c r="AC58" s="34">
        <f>results!Q58+results!R58</f>
        <v>0</v>
      </c>
      <c r="AD58" s="34">
        <f>results!S58+results!T58</f>
        <v>0</v>
      </c>
      <c r="AE58" s="34">
        <f>results!U58+results!V58</f>
        <v>50</v>
      </c>
      <c r="AF58" s="10">
        <f t="shared" si="7"/>
        <v>6.9999999999999999E-4</v>
      </c>
    </row>
    <row r="59" spans="1:32" x14ac:dyDescent="0.35">
      <c r="A59" s="18">
        <v>53</v>
      </c>
      <c r="B59" s="20">
        <f t="shared" si="2"/>
        <v>101</v>
      </c>
      <c r="C59" s="20">
        <f t="shared" si="3"/>
        <v>118</v>
      </c>
      <c r="D59" s="14">
        <f t="shared" si="0"/>
        <v>34</v>
      </c>
      <c r="E59" s="14">
        <f t="shared" si="8"/>
        <v>34</v>
      </c>
      <c r="F59" s="2" t="str">
        <f>IF(results!Y59&lt;&gt;"a","",results!B59)</f>
        <v/>
      </c>
      <c r="G59" s="2" t="str">
        <f>IF(results!$Y59&lt;&gt;"a","",results!W59)</f>
        <v/>
      </c>
      <c r="H59" s="35" t="str">
        <f>IF(results!$Y59&lt;&gt;"a","",V59)</f>
        <v/>
      </c>
      <c r="I59" s="35" t="str">
        <f>IF(results!$Y59&lt;&gt;"a","",IF(W59=V59,W59+0.0001,W59))</f>
        <v/>
      </c>
      <c r="J59" s="35" t="str">
        <f>IF(results!$Y59&lt;&gt;"a","",IF(OR(V59=X59,W59=X59),X59+0.0002,X59))</f>
        <v/>
      </c>
      <c r="K59" s="35" t="str">
        <f>IF(results!$Y59&lt;&gt;"a","",IF(OR(V59=Y59,W59=Y59,X59=Y59),Y59+0.0003,Y59))</f>
        <v/>
      </c>
      <c r="L59" s="35" t="str">
        <f>IF(results!$Y59&lt;&gt;"a","",IF(OR(V59=Z59,W59=Z59,X59=Z59,Y59=Z59),Z59+0.0004,Z59))</f>
        <v/>
      </c>
      <c r="M59" s="35" t="str">
        <f>IF(results!$Y59&lt;&gt;"a","",IF(OR(V59=AA59,W59=AA59,X59=AA59,Y59=AA59,Z59=AA59),AA59+0.0005,AA59))</f>
        <v/>
      </c>
      <c r="N59" s="35" t="str">
        <f>IF(results!$Y59&lt;&gt;"a","",IF(OR(V59=AB59,W59=AB59,X59=AB59,Y59=AB59,Z59=AB59,AA59=AB59),AB59+0.0006,AB59))</f>
        <v/>
      </c>
      <c r="O59" s="35" t="str">
        <f>IF(results!$Y59&lt;&gt;"a","",IF(OR(V59=AC59,W59=AC59,X59=AC59,Y59=AC59,Z59=AC59,AA59=AC59,AB59=AC59),AC59+0.0007,AC59))</f>
        <v/>
      </c>
      <c r="P59" s="35" t="str">
        <f>IF(results!$Y59&lt;&gt;"a","",IF(OR(V59=AD59,W59=AD59,X59=AD59,Y59=AD59,Z59=AD59,AA59=AD59,AB59=AD59,AC59=AD59),AD59+0.0008,AD59))</f>
        <v/>
      </c>
      <c r="Q59" s="35" t="str">
        <f>IF(results!$Y59&lt;&gt;"a","",AE59*2)</f>
        <v/>
      </c>
      <c r="R59" s="47">
        <f t="shared" si="5"/>
        <v>0</v>
      </c>
      <c r="S59" s="4">
        <f t="shared" si="6"/>
        <v>5.8999999999999994E-6</v>
      </c>
      <c r="T59" s="4" t="str">
        <f>IF(results!$Y59&lt;&gt;"a","",results!X59)</f>
        <v/>
      </c>
      <c r="U59" s="4">
        <f>IF(results!Y59="A",1,IF(results!Y59="B",2,IF(results!Y59="C",3,99)))</f>
        <v>3</v>
      </c>
      <c r="V59" s="34">
        <f>results!C59+results!D59</f>
        <v>0</v>
      </c>
      <c r="W59" s="34">
        <f>results!E59+results!F59</f>
        <v>0</v>
      </c>
      <c r="X59" s="34">
        <f>results!G59+results!H59</f>
        <v>0</v>
      </c>
      <c r="Y59" s="34">
        <f>results!I59+results!J59</f>
        <v>0</v>
      </c>
      <c r="Z59" s="34">
        <f>results!K59+results!L59</f>
        <v>0</v>
      </c>
      <c r="AA59" s="34">
        <f>results!M59+results!N59</f>
        <v>0</v>
      </c>
      <c r="AB59" s="34">
        <f>results!O59+results!P59</f>
        <v>0</v>
      </c>
      <c r="AC59" s="34">
        <f>results!Q59+results!R59</f>
        <v>0</v>
      </c>
      <c r="AD59" s="34">
        <f>results!S59+results!T59</f>
        <v>62</v>
      </c>
      <c r="AE59" s="34">
        <f>results!U59+results!V59</f>
        <v>0</v>
      </c>
      <c r="AF59" s="10" t="e">
        <f t="shared" si="7"/>
        <v>#NUM!</v>
      </c>
    </row>
    <row r="60" spans="1:32" x14ac:dyDescent="0.35">
      <c r="A60" s="18">
        <v>54</v>
      </c>
      <c r="B60" s="20">
        <f t="shared" si="2"/>
        <v>34</v>
      </c>
      <c r="C60" s="20">
        <f t="shared" si="3"/>
        <v>117</v>
      </c>
      <c r="D60" s="14">
        <f t="shared" si="0"/>
        <v>34</v>
      </c>
      <c r="E60" s="14">
        <f t="shared" si="8"/>
        <v>34</v>
      </c>
      <c r="F60" s="2" t="str">
        <f>IF(results!Y60&lt;&gt;"a","",results!B60)</f>
        <v/>
      </c>
      <c r="G60" s="2" t="str">
        <f>IF(results!$Y60&lt;&gt;"a","",results!W60)</f>
        <v/>
      </c>
      <c r="H60" s="35" t="str">
        <f>IF(results!$Y60&lt;&gt;"a","",V60)</f>
        <v/>
      </c>
      <c r="I60" s="35" t="str">
        <f>IF(results!$Y60&lt;&gt;"a","",IF(W60=V60,W60+0.0001,W60))</f>
        <v/>
      </c>
      <c r="J60" s="35" t="str">
        <f>IF(results!$Y60&lt;&gt;"a","",IF(OR(V60=X60,W60=X60),X60+0.0002,X60))</f>
        <v/>
      </c>
      <c r="K60" s="35" t="str">
        <f>IF(results!$Y60&lt;&gt;"a","",IF(OR(V60=Y60,W60=Y60,X60=Y60),Y60+0.0003,Y60))</f>
        <v/>
      </c>
      <c r="L60" s="35" t="str">
        <f>IF(results!$Y60&lt;&gt;"a","",IF(OR(V60=Z60,W60=Z60,X60=Z60,Y60=Z60),Z60+0.0004,Z60))</f>
        <v/>
      </c>
      <c r="M60" s="35" t="str">
        <f>IF(results!$Y60&lt;&gt;"a","",IF(OR(V60=AA60,W60=AA60,X60=AA60,Y60=AA60,Z60=AA60),AA60+0.0005,AA60))</f>
        <v/>
      </c>
      <c r="N60" s="35" t="str">
        <f>IF(results!$Y60&lt;&gt;"a","",IF(OR(V60=AB60,W60=AB60,X60=AB60,Y60=AB60,Z60=AB60,AA60=AB60),AB60+0.0006,AB60))</f>
        <v/>
      </c>
      <c r="O60" s="35" t="str">
        <f>IF(results!$Y60&lt;&gt;"a","",IF(OR(V60=AC60,W60=AC60,X60=AC60,Y60=AC60,Z60=AC60,AA60=AC60,AB60=AC60),AC60+0.0007,AC60))</f>
        <v/>
      </c>
      <c r="P60" s="35" t="str">
        <f>IF(results!$Y60&lt;&gt;"a","",IF(OR(V60=AD60,W60=AD60,X60=AD60,Y60=AD60,Z60=AD60,AA60=AD60,AB60=AD60,AC60=AD60),AD60+0.0008,AD60))</f>
        <v/>
      </c>
      <c r="Q60" s="35" t="str">
        <f>IF(results!$Y60&lt;&gt;"a","",AE60*2)</f>
        <v/>
      </c>
      <c r="R60" s="47">
        <f t="shared" si="5"/>
        <v>0</v>
      </c>
      <c r="S60" s="4">
        <f t="shared" si="6"/>
        <v>6.0000000000000002E-6</v>
      </c>
      <c r="T60" s="4" t="str">
        <f>IF(results!$Y60&lt;&gt;"a","",results!X60)</f>
        <v/>
      </c>
      <c r="U60" s="4">
        <f>IF(results!Y60="A",1,IF(results!Y60="B",2,IF(results!Y60="C",3,99)))</f>
        <v>2</v>
      </c>
      <c r="V60" s="34">
        <f>results!C60+results!D60</f>
        <v>0</v>
      </c>
      <c r="W60" s="34">
        <f>results!E60+results!F60</f>
        <v>0</v>
      </c>
      <c r="X60" s="34">
        <f>results!G60+results!H60</f>
        <v>0</v>
      </c>
      <c r="Y60" s="34">
        <f>results!I60+results!J60</f>
        <v>0</v>
      </c>
      <c r="Z60" s="34">
        <f>results!K60+results!L60</f>
        <v>0</v>
      </c>
      <c r="AA60" s="34">
        <f>results!M60+results!N60</f>
        <v>0</v>
      </c>
      <c r="AB60" s="34">
        <f>results!O60+results!P60</f>
        <v>0</v>
      </c>
      <c r="AC60" s="34">
        <f>results!Q60+results!R60</f>
        <v>0</v>
      </c>
      <c r="AD60" s="34">
        <f>results!S60+results!T60</f>
        <v>56</v>
      </c>
      <c r="AE60" s="34">
        <f>results!U60+results!V60</f>
        <v>0</v>
      </c>
      <c r="AF60" s="10" t="e">
        <f t="shared" si="7"/>
        <v>#NUM!</v>
      </c>
    </row>
    <row r="61" spans="1:32" x14ac:dyDescent="0.35">
      <c r="A61" s="18">
        <v>55</v>
      </c>
      <c r="B61" s="20">
        <f t="shared" si="2"/>
        <v>34</v>
      </c>
      <c r="C61" s="20">
        <f t="shared" si="3"/>
        <v>116</v>
      </c>
      <c r="D61" s="14">
        <f t="shared" si="0"/>
        <v>34</v>
      </c>
      <c r="E61" s="14">
        <f t="shared" si="8"/>
        <v>34</v>
      </c>
      <c r="F61" s="2" t="str">
        <f>IF(results!Y61&lt;&gt;"a","",results!B61)</f>
        <v/>
      </c>
      <c r="G61" s="2" t="str">
        <f>IF(results!$Y61&lt;&gt;"a","",results!W61)</f>
        <v/>
      </c>
      <c r="H61" s="35" t="str">
        <f>IF(results!$Y61&lt;&gt;"a","",V61)</f>
        <v/>
      </c>
      <c r="I61" s="35" t="str">
        <f>IF(results!$Y61&lt;&gt;"a","",IF(W61=V61,W61+0.0001,W61))</f>
        <v/>
      </c>
      <c r="J61" s="35" t="str">
        <f>IF(results!$Y61&lt;&gt;"a","",IF(OR(V61=X61,W61=X61),X61+0.0002,X61))</f>
        <v/>
      </c>
      <c r="K61" s="35" t="str">
        <f>IF(results!$Y61&lt;&gt;"a","",IF(OR(V61=Y61,W61=Y61,X61=Y61),Y61+0.0003,Y61))</f>
        <v/>
      </c>
      <c r="L61" s="35" t="str">
        <f>IF(results!$Y61&lt;&gt;"a","",IF(OR(V61=Z61,W61=Z61,X61=Z61,Y61=Z61),Z61+0.0004,Z61))</f>
        <v/>
      </c>
      <c r="M61" s="35" t="str">
        <f>IF(results!$Y61&lt;&gt;"a","",IF(OR(V61=AA61,W61=AA61,X61=AA61,Y61=AA61,Z61=AA61),AA61+0.0005,AA61))</f>
        <v/>
      </c>
      <c r="N61" s="35" t="str">
        <f>IF(results!$Y61&lt;&gt;"a","",IF(OR(V61=AB61,W61=AB61,X61=AB61,Y61=AB61,Z61=AB61,AA61=AB61),AB61+0.0006,AB61))</f>
        <v/>
      </c>
      <c r="O61" s="35" t="str">
        <f>IF(results!$Y61&lt;&gt;"a","",IF(OR(V61=AC61,W61=AC61,X61=AC61,Y61=AC61,Z61=AC61,AA61=AC61,AB61=AC61),AC61+0.0007,AC61))</f>
        <v/>
      </c>
      <c r="P61" s="35" t="str">
        <f>IF(results!$Y61&lt;&gt;"a","",IF(OR(V61=AD61,W61=AD61,X61=AD61,Y61=AD61,Z61=AD61,AA61=AD61,AB61=AD61,AC61=AD61),AD61+0.0008,AD61))</f>
        <v/>
      </c>
      <c r="Q61" s="35" t="str">
        <f>IF(results!$Y61&lt;&gt;"a","",AE61*2)</f>
        <v/>
      </c>
      <c r="R61" s="47">
        <f t="shared" si="5"/>
        <v>0</v>
      </c>
      <c r="S61" s="4">
        <f t="shared" si="6"/>
        <v>6.1E-6</v>
      </c>
      <c r="T61" s="4" t="str">
        <f>IF(results!$Y61&lt;&gt;"a","",results!X61)</f>
        <v/>
      </c>
      <c r="U61" s="4">
        <f>IF(results!Y61="A",1,IF(results!Y61="B",2,IF(results!Y61="C",3,99)))</f>
        <v>2</v>
      </c>
      <c r="V61" s="34">
        <f>results!C61+results!D61</f>
        <v>0</v>
      </c>
      <c r="W61" s="34">
        <f>results!E61+results!F61</f>
        <v>0</v>
      </c>
      <c r="X61" s="34">
        <f>results!G61+results!H61</f>
        <v>0</v>
      </c>
      <c r="Y61" s="34">
        <f>results!I61+results!J61</f>
        <v>0</v>
      </c>
      <c r="Z61" s="34">
        <f>results!K61+results!L61</f>
        <v>0</v>
      </c>
      <c r="AA61" s="34">
        <f>results!M61+results!N61</f>
        <v>0</v>
      </c>
      <c r="AB61" s="34">
        <f>results!O61+results!P61</f>
        <v>54</v>
      </c>
      <c r="AC61" s="34">
        <f>results!Q61+results!R61</f>
        <v>0</v>
      </c>
      <c r="AD61" s="34">
        <f>results!S61+results!T61</f>
        <v>0</v>
      </c>
      <c r="AE61" s="34">
        <f>results!U61+results!V61</f>
        <v>0</v>
      </c>
      <c r="AF61" s="10" t="e">
        <f t="shared" si="7"/>
        <v>#NUM!</v>
      </c>
    </row>
    <row r="62" spans="1:32" x14ac:dyDescent="0.35">
      <c r="A62" s="18">
        <v>56</v>
      </c>
      <c r="B62" s="20">
        <f t="shared" si="2"/>
        <v>34</v>
      </c>
      <c r="C62" s="20">
        <f t="shared" si="3"/>
        <v>115</v>
      </c>
      <c r="D62" s="14">
        <f t="shared" si="0"/>
        <v>34</v>
      </c>
      <c r="E62" s="14">
        <f t="shared" si="8"/>
        <v>34</v>
      </c>
      <c r="F62" s="2" t="str">
        <f>IF(results!Y62&lt;&gt;"a","",results!B62)</f>
        <v/>
      </c>
      <c r="G62" s="2" t="str">
        <f>IF(results!$Y62&lt;&gt;"a","",results!W62)</f>
        <v/>
      </c>
      <c r="H62" s="35" t="str">
        <f>IF(results!$Y62&lt;&gt;"a","",V62)</f>
        <v/>
      </c>
      <c r="I62" s="35" t="str">
        <f>IF(results!$Y62&lt;&gt;"a","",IF(W62=V62,W62+0.0001,W62))</f>
        <v/>
      </c>
      <c r="J62" s="35" t="str">
        <f>IF(results!$Y62&lt;&gt;"a","",IF(OR(V62=X62,W62=X62),X62+0.0002,X62))</f>
        <v/>
      </c>
      <c r="K62" s="35" t="str">
        <f>IF(results!$Y62&lt;&gt;"a","",IF(OR(V62=Y62,W62=Y62,X62=Y62),Y62+0.0003,Y62))</f>
        <v/>
      </c>
      <c r="L62" s="35" t="str">
        <f>IF(results!$Y62&lt;&gt;"a","",IF(OR(V62=Z62,W62=Z62,X62=Z62,Y62=Z62),Z62+0.0004,Z62))</f>
        <v/>
      </c>
      <c r="M62" s="35" t="str">
        <f>IF(results!$Y62&lt;&gt;"a","",IF(OR(V62=AA62,W62=AA62,X62=AA62,Y62=AA62,Z62=AA62),AA62+0.0005,AA62))</f>
        <v/>
      </c>
      <c r="N62" s="35" t="str">
        <f>IF(results!$Y62&lt;&gt;"a","",IF(OR(V62=AB62,W62=AB62,X62=AB62,Y62=AB62,Z62=AB62,AA62=AB62),AB62+0.0006,AB62))</f>
        <v/>
      </c>
      <c r="O62" s="35" t="str">
        <f>IF(results!$Y62&lt;&gt;"a","",IF(OR(V62=AC62,W62=AC62,X62=AC62,Y62=AC62,Z62=AC62,AA62=AC62,AB62=AC62),AC62+0.0007,AC62))</f>
        <v/>
      </c>
      <c r="P62" s="35" t="str">
        <f>IF(results!$Y62&lt;&gt;"a","",IF(OR(V62=AD62,W62=AD62,X62=AD62,Y62=AD62,Z62=AD62,AA62=AD62,AB62=AD62,AC62=AD62),AD62+0.0008,AD62))</f>
        <v/>
      </c>
      <c r="Q62" s="35" t="str">
        <f>IF(results!$Y62&lt;&gt;"a","",AE62*2)</f>
        <v/>
      </c>
      <c r="R62" s="47">
        <f t="shared" si="5"/>
        <v>0</v>
      </c>
      <c r="S62" s="4">
        <f t="shared" si="6"/>
        <v>6.1999999999999999E-6</v>
      </c>
      <c r="T62" s="4" t="str">
        <f>IF(results!$Y62&lt;&gt;"a","",results!X62)</f>
        <v/>
      </c>
      <c r="U62" s="4">
        <f>IF(results!Y62="A",1,IF(results!Y62="B",2,IF(results!Y62="C",3,99)))</f>
        <v>2</v>
      </c>
      <c r="V62" s="34">
        <f>results!C62+results!D62</f>
        <v>0</v>
      </c>
      <c r="W62" s="34">
        <f>results!E62+results!F62</f>
        <v>0</v>
      </c>
      <c r="X62" s="34">
        <f>results!G62+results!H62</f>
        <v>0</v>
      </c>
      <c r="Y62" s="34">
        <f>results!I62+results!J62</f>
        <v>34</v>
      </c>
      <c r="Z62" s="34">
        <f>results!K62+results!L62</f>
        <v>0</v>
      </c>
      <c r="AA62" s="34">
        <f>results!M62+results!N62</f>
        <v>0</v>
      </c>
      <c r="AB62" s="34">
        <f>results!O62+results!P62</f>
        <v>0</v>
      </c>
      <c r="AC62" s="34">
        <f>results!Q62+results!R62</f>
        <v>0</v>
      </c>
      <c r="AD62" s="34">
        <f>results!S62+results!T62</f>
        <v>0</v>
      </c>
      <c r="AE62" s="34">
        <f>results!U62+results!V62</f>
        <v>0</v>
      </c>
      <c r="AF62" s="10" t="e">
        <f t="shared" si="7"/>
        <v>#NUM!</v>
      </c>
    </row>
    <row r="63" spans="1:32" x14ac:dyDescent="0.35">
      <c r="A63" s="18">
        <v>57</v>
      </c>
      <c r="B63" s="20">
        <f t="shared" si="2"/>
        <v>1</v>
      </c>
      <c r="C63" s="20">
        <f t="shared" si="3"/>
        <v>31</v>
      </c>
      <c r="D63" s="14">
        <f t="shared" si="0"/>
        <v>31</v>
      </c>
      <c r="E63" s="14">
        <f t="shared" si="8"/>
        <v>31</v>
      </c>
      <c r="F63" s="2" t="str">
        <f>IF(results!Y63&lt;&gt;"a","",results!B63)</f>
        <v>MORENO SANCHEZ</v>
      </c>
      <c r="G63" s="2">
        <f>IF(results!$Y63&lt;&gt;"a","",results!W63)</f>
        <v>1</v>
      </c>
      <c r="H63" s="35">
        <f>IF(results!$Y63&lt;&gt;"a","",V63)</f>
        <v>0</v>
      </c>
      <c r="I63" s="35">
        <f>IF(results!$Y63&lt;&gt;"a","",IF(W63=V63,W63+0.0001,W63))</f>
        <v>1E-4</v>
      </c>
      <c r="J63" s="35">
        <f>IF(results!$Y63&lt;&gt;"a","",IF(OR(V63=X63,W63=X63),X63+0.0002,X63))</f>
        <v>2.0000000000000001E-4</v>
      </c>
      <c r="K63" s="35">
        <f>IF(results!$Y63&lt;&gt;"a","",IF(OR(V63=Y63,W63=Y63,X63=Y63),Y63+0.0003,Y63))</f>
        <v>2.9999999999999997E-4</v>
      </c>
      <c r="L63" s="35">
        <f>IF(results!$Y63&lt;&gt;"a","",IF(OR(V63=Z63,W63=Z63,X63=Z63,Y63=Z63),Z63+0.0004,Z63))</f>
        <v>4.0000000000000002E-4</v>
      </c>
      <c r="M63" s="35">
        <f>IF(results!$Y63&lt;&gt;"a","",IF(OR(V63=AA63,W63=AA63,X63=AA63,Y63=AA63,Z63=AA63),AA63+0.0005,AA63))</f>
        <v>5.0000000000000001E-4</v>
      </c>
      <c r="N63" s="35">
        <f>IF(results!$Y63&lt;&gt;"a","",IF(OR(V63=AB63,W63=AB63,X63=AB63,Y63=AB63,Z63=AB63,AA63=AB63),AB63+0.0006,AB63))</f>
        <v>5.9999999999999995E-4</v>
      </c>
      <c r="O63" s="35">
        <f>IF(results!$Y63&lt;&gt;"a","",IF(OR(V63=AC63,W63=AC63,X63=AC63,Y63=AC63,Z63=AC63,AA63=AC63,AB63=AC63),AC63+0.0007,AC63))</f>
        <v>6.9999999999999999E-4</v>
      </c>
      <c r="P63" s="35">
        <f>IF(results!$Y63&lt;&gt;"a","",IF(OR(V63=AD63,W63=AD63,X63=AD63,Y63=AD63,Z63=AD63,AA63=AD63,AB63=AD63,AC63=AD63),AD63+0.0008,AD63))</f>
        <v>33</v>
      </c>
      <c r="Q63" s="35">
        <f>IF(results!$Y63&lt;&gt;"a","",AE63*2)</f>
        <v>0</v>
      </c>
      <c r="R63" s="47">
        <f t="shared" si="5"/>
        <v>33.002200000000002</v>
      </c>
      <c r="S63" s="4">
        <f t="shared" si="6"/>
        <v>33.002206300000005</v>
      </c>
      <c r="T63" s="4">
        <f>IF(results!$Y63&lt;&gt;"a","",results!X63)</f>
        <v>10.3</v>
      </c>
      <c r="U63" s="4">
        <f>IF(results!Y63="A",1,IF(results!Y63="B",2,IF(results!Y63="C",3,99)))</f>
        <v>1</v>
      </c>
      <c r="V63" s="34">
        <f>results!C63+results!D63</f>
        <v>0</v>
      </c>
      <c r="W63" s="34">
        <f>results!E63+results!F63</f>
        <v>0</v>
      </c>
      <c r="X63" s="34">
        <f>results!G63+results!H63</f>
        <v>0</v>
      </c>
      <c r="Y63" s="34">
        <f>results!I63+results!J63</f>
        <v>0</v>
      </c>
      <c r="Z63" s="34">
        <f>results!K63+results!L63</f>
        <v>0</v>
      </c>
      <c r="AA63" s="34">
        <f>results!M63+results!N63</f>
        <v>0</v>
      </c>
      <c r="AB63" s="34">
        <f>results!O63+results!P63</f>
        <v>0</v>
      </c>
      <c r="AC63" s="34">
        <f>results!Q63+results!R63</f>
        <v>0</v>
      </c>
      <c r="AD63" s="34">
        <f>results!S63+results!T63</f>
        <v>33</v>
      </c>
      <c r="AE63" s="34">
        <f>results!U63+results!V63</f>
        <v>0</v>
      </c>
      <c r="AF63" s="10">
        <f t="shared" si="7"/>
        <v>5.9999999999999995E-4</v>
      </c>
    </row>
    <row r="64" spans="1:32" x14ac:dyDescent="0.35">
      <c r="A64" s="18">
        <v>58</v>
      </c>
      <c r="B64" s="20">
        <f t="shared" si="2"/>
        <v>34</v>
      </c>
      <c r="C64" s="20">
        <f t="shared" si="3"/>
        <v>114</v>
      </c>
      <c r="D64" s="14">
        <f t="shared" si="0"/>
        <v>34</v>
      </c>
      <c r="E64" s="14">
        <f t="shared" si="8"/>
        <v>34</v>
      </c>
      <c r="F64" s="2" t="str">
        <f>IF(results!Y64&lt;&gt;"a","",results!B64)</f>
        <v/>
      </c>
      <c r="G64" s="2" t="str">
        <f>IF(results!$Y64&lt;&gt;"a","",results!W64)</f>
        <v/>
      </c>
      <c r="H64" s="35" t="str">
        <f>IF(results!$Y64&lt;&gt;"a","",V64)</f>
        <v/>
      </c>
      <c r="I64" s="35" t="str">
        <f>IF(results!$Y64&lt;&gt;"a","",IF(W64=V64,W64+0.0001,W64))</f>
        <v/>
      </c>
      <c r="J64" s="35" t="str">
        <f>IF(results!$Y64&lt;&gt;"a","",IF(OR(V64=X64,W64=X64),X64+0.0002,X64))</f>
        <v/>
      </c>
      <c r="K64" s="35" t="str">
        <f>IF(results!$Y64&lt;&gt;"a","",IF(OR(V64=Y64,W64=Y64,X64=Y64),Y64+0.0003,Y64))</f>
        <v/>
      </c>
      <c r="L64" s="35" t="str">
        <f>IF(results!$Y64&lt;&gt;"a","",IF(OR(V64=Z64,W64=Z64,X64=Z64,Y64=Z64),Z64+0.0004,Z64))</f>
        <v/>
      </c>
      <c r="M64" s="35" t="str">
        <f>IF(results!$Y64&lt;&gt;"a","",IF(OR(V64=AA64,W64=AA64,X64=AA64,Y64=AA64,Z64=AA64),AA64+0.0005,AA64))</f>
        <v/>
      </c>
      <c r="N64" s="35" t="str">
        <f>IF(results!$Y64&lt;&gt;"a","",IF(OR(V64=AB64,W64=AB64,X64=AB64,Y64=AB64,Z64=AB64,AA64=AB64),AB64+0.0006,AB64))</f>
        <v/>
      </c>
      <c r="O64" s="35" t="str">
        <f>IF(results!$Y64&lt;&gt;"a","",IF(OR(V64=AC64,W64=AC64,X64=AC64,Y64=AC64,Z64=AC64,AA64=AC64,AB64=AC64),AC64+0.0007,AC64))</f>
        <v/>
      </c>
      <c r="P64" s="35" t="str">
        <f>IF(results!$Y64&lt;&gt;"a","",IF(OR(V64=AD64,W64=AD64,X64=AD64,Y64=AD64,Z64=AD64,AA64=AD64,AB64=AD64,AC64=AD64),AD64+0.0008,AD64))</f>
        <v/>
      </c>
      <c r="Q64" s="35" t="str">
        <f>IF(results!$Y64&lt;&gt;"a","",AE64*2)</f>
        <v/>
      </c>
      <c r="R64" s="47">
        <f t="shared" si="5"/>
        <v>0</v>
      </c>
      <c r="S64" s="4">
        <f t="shared" si="6"/>
        <v>6.3999999999999997E-6</v>
      </c>
      <c r="T64" s="4" t="str">
        <f>IF(results!$Y64&lt;&gt;"a","",results!X64)</f>
        <v/>
      </c>
      <c r="U64" s="4">
        <f>IF(results!Y64="A",1,IF(results!Y64="B",2,IF(results!Y64="C",3,99)))</f>
        <v>2</v>
      </c>
      <c r="V64" s="34">
        <f>results!C64+results!D64</f>
        <v>0</v>
      </c>
      <c r="W64" s="34">
        <f>results!E64+results!F64</f>
        <v>0</v>
      </c>
      <c r="X64" s="34">
        <f>results!G64+results!H64</f>
        <v>0</v>
      </c>
      <c r="Y64" s="34">
        <f>results!I64+results!J64</f>
        <v>0</v>
      </c>
      <c r="Z64" s="34">
        <f>results!K64+results!L64</f>
        <v>0</v>
      </c>
      <c r="AA64" s="34">
        <f>results!M64+results!N64</f>
        <v>51</v>
      </c>
      <c r="AB64" s="34">
        <f>results!O64+results!P64</f>
        <v>47</v>
      </c>
      <c r="AC64" s="34">
        <f>results!Q64+results!R64</f>
        <v>51</v>
      </c>
      <c r="AD64" s="34">
        <f>results!S64+results!T64</f>
        <v>0</v>
      </c>
      <c r="AE64" s="34">
        <f>results!U64+results!V64</f>
        <v>42</v>
      </c>
      <c r="AF64" s="10" t="e">
        <f t="shared" si="7"/>
        <v>#NUM!</v>
      </c>
    </row>
    <row r="65" spans="1:32" x14ac:dyDescent="0.35">
      <c r="A65" s="18">
        <v>59</v>
      </c>
      <c r="B65" s="20">
        <f t="shared" si="2"/>
        <v>101</v>
      </c>
      <c r="C65" s="20">
        <f t="shared" si="3"/>
        <v>113</v>
      </c>
      <c r="D65" s="14">
        <f t="shared" si="0"/>
        <v>34</v>
      </c>
      <c r="E65" s="14">
        <f t="shared" si="8"/>
        <v>34</v>
      </c>
      <c r="F65" s="2" t="str">
        <f>IF(results!Y65&lt;&gt;"a","",results!B65)</f>
        <v/>
      </c>
      <c r="G65" s="2" t="str">
        <f>IF(results!$Y65&lt;&gt;"a","",results!W65)</f>
        <v/>
      </c>
      <c r="H65" s="35" t="str">
        <f>IF(results!$Y65&lt;&gt;"a","",V65)</f>
        <v/>
      </c>
      <c r="I65" s="35" t="str">
        <f>IF(results!$Y65&lt;&gt;"a","",IF(W65=V65,W65+0.0001,W65))</f>
        <v/>
      </c>
      <c r="J65" s="35" t="str">
        <f>IF(results!$Y65&lt;&gt;"a","",IF(OR(V65=X65,W65=X65),X65+0.0002,X65))</f>
        <v/>
      </c>
      <c r="K65" s="35" t="str">
        <f>IF(results!$Y65&lt;&gt;"a","",IF(OR(V65=Y65,W65=Y65,X65=Y65),Y65+0.0003,Y65))</f>
        <v/>
      </c>
      <c r="L65" s="35" t="str">
        <f>IF(results!$Y65&lt;&gt;"a","",IF(OR(V65=Z65,W65=Z65,X65=Z65,Y65=Z65),Z65+0.0004,Z65))</f>
        <v/>
      </c>
      <c r="M65" s="35" t="str">
        <f>IF(results!$Y65&lt;&gt;"a","",IF(OR(V65=AA65,W65=AA65,X65=AA65,Y65=AA65,Z65=AA65),AA65+0.0005,AA65))</f>
        <v/>
      </c>
      <c r="N65" s="35" t="str">
        <f>IF(results!$Y65&lt;&gt;"a","",IF(OR(V65=AB65,W65=AB65,X65=AB65,Y65=AB65,Z65=AB65,AA65=AB65),AB65+0.0006,AB65))</f>
        <v/>
      </c>
      <c r="O65" s="35" t="str">
        <f>IF(results!$Y65&lt;&gt;"a","",IF(OR(V65=AC65,W65=AC65,X65=AC65,Y65=AC65,Z65=AC65,AA65=AC65,AB65=AC65),AC65+0.0007,AC65))</f>
        <v/>
      </c>
      <c r="P65" s="35" t="str">
        <f>IF(results!$Y65&lt;&gt;"a","",IF(OR(V65=AD65,W65=AD65,X65=AD65,Y65=AD65,Z65=AD65,AA65=AD65,AB65=AD65,AC65=AD65),AD65+0.0008,AD65))</f>
        <v/>
      </c>
      <c r="Q65" s="35" t="str">
        <f>IF(results!$Y65&lt;&gt;"a","",AE65*2)</f>
        <v/>
      </c>
      <c r="R65" s="47">
        <f t="shared" si="5"/>
        <v>0</v>
      </c>
      <c r="S65" s="4">
        <f t="shared" si="6"/>
        <v>6.4999999999999996E-6</v>
      </c>
      <c r="T65" s="4" t="str">
        <f>IF(results!$Y65&lt;&gt;"a","",results!X65)</f>
        <v/>
      </c>
      <c r="U65" s="4">
        <f>IF(results!Y65="A",1,IF(results!Y65="B",2,IF(results!Y65="C",3,99)))</f>
        <v>3</v>
      </c>
      <c r="V65" s="34">
        <f>results!C65+results!D65</f>
        <v>17</v>
      </c>
      <c r="W65" s="34">
        <f>results!E65+results!F65</f>
        <v>47</v>
      </c>
      <c r="X65" s="34">
        <f>results!G65+results!H65</f>
        <v>28</v>
      </c>
      <c r="Y65" s="34">
        <f>results!I65+results!J65</f>
        <v>36</v>
      </c>
      <c r="Z65" s="34">
        <f>results!K65+results!L65</f>
        <v>26</v>
      </c>
      <c r="AA65" s="34">
        <f>results!M65+results!N65</f>
        <v>24</v>
      </c>
      <c r="AB65" s="34">
        <f>results!O65+results!P65</f>
        <v>40</v>
      </c>
      <c r="AC65" s="34">
        <f>results!Q65+results!R65</f>
        <v>30</v>
      </c>
      <c r="AD65" s="34">
        <f>results!S65+results!T65</f>
        <v>31</v>
      </c>
      <c r="AE65" s="34">
        <f>results!U65+results!V65</f>
        <v>44</v>
      </c>
      <c r="AF65" s="10" t="e">
        <f t="shared" si="7"/>
        <v>#NUM!</v>
      </c>
    </row>
    <row r="66" spans="1:32" x14ac:dyDescent="0.35">
      <c r="A66" s="18">
        <v>60</v>
      </c>
      <c r="B66" s="20">
        <f t="shared" si="2"/>
        <v>101</v>
      </c>
      <c r="C66" s="20">
        <f t="shared" si="3"/>
        <v>112</v>
      </c>
      <c r="D66" s="14">
        <f t="shared" si="0"/>
        <v>34</v>
      </c>
      <c r="E66" s="14">
        <f t="shared" si="8"/>
        <v>34</v>
      </c>
      <c r="F66" s="2" t="str">
        <f>IF(results!Y66&lt;&gt;"a","",results!B66)</f>
        <v/>
      </c>
      <c r="G66" s="2" t="str">
        <f>IF(results!$Y66&lt;&gt;"a","",results!W66)</f>
        <v/>
      </c>
      <c r="H66" s="35" t="str">
        <f>IF(results!$Y66&lt;&gt;"a","",V66)</f>
        <v/>
      </c>
      <c r="I66" s="35" t="str">
        <f>IF(results!$Y66&lt;&gt;"a","",IF(W66=V66,W66+0.0001,W66))</f>
        <v/>
      </c>
      <c r="J66" s="35" t="str">
        <f>IF(results!$Y66&lt;&gt;"a","",IF(OR(V66=X66,W66=X66),X66+0.0002,X66))</f>
        <v/>
      </c>
      <c r="K66" s="35" t="str">
        <f>IF(results!$Y66&lt;&gt;"a","",IF(OR(V66=Y66,W66=Y66,X66=Y66),Y66+0.0003,Y66))</f>
        <v/>
      </c>
      <c r="L66" s="35" t="str">
        <f>IF(results!$Y66&lt;&gt;"a","",IF(OR(V66=Z66,W66=Z66,X66=Z66,Y66=Z66),Z66+0.0004,Z66))</f>
        <v/>
      </c>
      <c r="M66" s="35" t="str">
        <f>IF(results!$Y66&lt;&gt;"a","",IF(OR(V66=AA66,W66=AA66,X66=AA66,Y66=AA66,Z66=AA66),AA66+0.0005,AA66))</f>
        <v/>
      </c>
      <c r="N66" s="35" t="str">
        <f>IF(results!$Y66&lt;&gt;"a","",IF(OR(V66=AB66,W66=AB66,X66=AB66,Y66=AB66,Z66=AB66,AA66=AB66),AB66+0.0006,AB66))</f>
        <v/>
      </c>
      <c r="O66" s="35" t="str">
        <f>IF(results!$Y66&lt;&gt;"a","",IF(OR(V66=AC66,W66=AC66,X66=AC66,Y66=AC66,Z66=AC66,AA66=AC66,AB66=AC66),AC66+0.0007,AC66))</f>
        <v/>
      </c>
      <c r="P66" s="35" t="str">
        <f>IF(results!$Y66&lt;&gt;"a","",IF(OR(V66=AD66,W66=AD66,X66=AD66,Y66=AD66,Z66=AD66,AA66=AD66,AB66=AD66,AC66=AD66),AD66+0.0008,AD66))</f>
        <v/>
      </c>
      <c r="Q66" s="35" t="str">
        <f>IF(results!$Y66&lt;&gt;"a","",AE66*2)</f>
        <v/>
      </c>
      <c r="R66" s="47">
        <f t="shared" si="5"/>
        <v>0</v>
      </c>
      <c r="S66" s="4">
        <f t="shared" si="6"/>
        <v>6.5999999999999995E-6</v>
      </c>
      <c r="T66" s="4" t="str">
        <f>IF(results!$Y66&lt;&gt;"a","",results!X66)</f>
        <v/>
      </c>
      <c r="U66" s="4">
        <f>IF(results!Y66="A",1,IF(results!Y66="B",2,IF(results!Y66="C",3,99)))</f>
        <v>3</v>
      </c>
      <c r="V66" s="34">
        <f>results!C66+results!D66</f>
        <v>0</v>
      </c>
      <c r="W66" s="34">
        <f>results!E66+results!F66</f>
        <v>36</v>
      </c>
      <c r="X66" s="34">
        <f>results!G66+results!H66</f>
        <v>0</v>
      </c>
      <c r="Y66" s="34">
        <f>results!I66+results!J66</f>
        <v>0</v>
      </c>
      <c r="Z66" s="34">
        <f>results!K66+results!L66</f>
        <v>0</v>
      </c>
      <c r="AA66" s="34">
        <f>results!M66+results!N66</f>
        <v>0</v>
      </c>
      <c r="AB66" s="34">
        <f>results!O66+results!P66</f>
        <v>0</v>
      </c>
      <c r="AC66" s="34">
        <f>results!Q66+results!R66</f>
        <v>0</v>
      </c>
      <c r="AD66" s="34">
        <f>results!S66+results!T66</f>
        <v>0</v>
      </c>
      <c r="AE66" s="34">
        <f>results!U66+results!V66</f>
        <v>0</v>
      </c>
      <c r="AF66" s="10" t="e">
        <f t="shared" si="7"/>
        <v>#NUM!</v>
      </c>
    </row>
    <row r="67" spans="1:32" x14ac:dyDescent="0.35">
      <c r="A67" s="18">
        <v>61</v>
      </c>
      <c r="B67" s="20">
        <f t="shared" si="2"/>
        <v>101</v>
      </c>
      <c r="C67" s="20">
        <f t="shared" si="3"/>
        <v>111</v>
      </c>
      <c r="D67" s="14">
        <f t="shared" si="0"/>
        <v>34</v>
      </c>
      <c r="E67" s="14">
        <f t="shared" si="8"/>
        <v>34</v>
      </c>
      <c r="F67" s="2" t="str">
        <f>IF(results!Y67&lt;&gt;"a","",results!B67)</f>
        <v/>
      </c>
      <c r="G67" s="2" t="str">
        <f>IF(results!$Y67&lt;&gt;"a","",results!W67)</f>
        <v/>
      </c>
      <c r="H67" s="35" t="str">
        <f>IF(results!$Y67&lt;&gt;"a","",V67)</f>
        <v/>
      </c>
      <c r="I67" s="35" t="str">
        <f>IF(results!$Y67&lt;&gt;"a","",IF(W67=V67,W67+0.0001,W67))</f>
        <v/>
      </c>
      <c r="J67" s="35" t="str">
        <f>IF(results!$Y67&lt;&gt;"a","",IF(OR(V67=X67,W67=X67),X67+0.0002,X67))</f>
        <v/>
      </c>
      <c r="K67" s="35" t="str">
        <f>IF(results!$Y67&lt;&gt;"a","",IF(OR(V67=Y67,W67=Y67,X67=Y67),Y67+0.0003,Y67))</f>
        <v/>
      </c>
      <c r="L67" s="35" t="str">
        <f>IF(results!$Y67&lt;&gt;"a","",IF(OR(V67=Z67,W67=Z67,X67=Z67,Y67=Z67),Z67+0.0004,Z67))</f>
        <v/>
      </c>
      <c r="M67" s="35" t="str">
        <f>IF(results!$Y67&lt;&gt;"a","",IF(OR(V67=AA67,W67=AA67,X67=AA67,Y67=AA67,Z67=AA67),AA67+0.0005,AA67))</f>
        <v/>
      </c>
      <c r="N67" s="35" t="str">
        <f>IF(results!$Y67&lt;&gt;"a","",IF(OR(V67=AB67,W67=AB67,X67=AB67,Y67=AB67,Z67=AB67,AA67=AB67),AB67+0.0006,AB67))</f>
        <v/>
      </c>
      <c r="O67" s="35" t="str">
        <f>IF(results!$Y67&lt;&gt;"a","",IF(OR(V67=AC67,W67=AC67,X67=AC67,Y67=AC67,Z67=AC67,AA67=AC67,AB67=AC67),AC67+0.0007,AC67))</f>
        <v/>
      </c>
      <c r="P67" s="35" t="str">
        <f>IF(results!$Y67&lt;&gt;"a","",IF(OR(V67=AD67,W67=AD67,X67=AD67,Y67=AD67,Z67=AD67,AA67=AD67,AB67=AD67,AC67=AD67),AD67+0.0008,AD67))</f>
        <v/>
      </c>
      <c r="Q67" s="35" t="str">
        <f>IF(results!$Y67&lt;&gt;"a","",AE67*2)</f>
        <v/>
      </c>
      <c r="R67" s="47">
        <f t="shared" si="5"/>
        <v>0</v>
      </c>
      <c r="S67" s="4">
        <f t="shared" si="6"/>
        <v>6.6999999999999994E-6</v>
      </c>
      <c r="T67" s="4" t="str">
        <f>IF(results!$Y67&lt;&gt;"a","",results!X67)</f>
        <v/>
      </c>
      <c r="U67" s="4">
        <f>IF(results!Y67="A",1,IF(results!Y67="B",2,IF(results!Y67="C",3,99)))</f>
        <v>3</v>
      </c>
      <c r="V67" s="34">
        <f>results!C67+results!D67</f>
        <v>32</v>
      </c>
      <c r="W67" s="34">
        <f>results!E67+results!F67</f>
        <v>0</v>
      </c>
      <c r="X67" s="34">
        <f>results!G67+results!H67</f>
        <v>0</v>
      </c>
      <c r="Y67" s="34">
        <f>results!I67+results!J67</f>
        <v>0</v>
      </c>
      <c r="Z67" s="34">
        <f>results!K67+results!L67</f>
        <v>0</v>
      </c>
      <c r="AA67" s="34">
        <f>results!M67+results!N67</f>
        <v>0</v>
      </c>
      <c r="AB67" s="34">
        <f>results!O67+results!P67</f>
        <v>0</v>
      </c>
      <c r="AC67" s="34">
        <f>results!Q67+results!R67</f>
        <v>44</v>
      </c>
      <c r="AD67" s="34">
        <f>results!S67+results!T67</f>
        <v>0</v>
      </c>
      <c r="AE67" s="34">
        <f>results!U67+results!V67</f>
        <v>23</v>
      </c>
      <c r="AF67" s="10" t="e">
        <f t="shared" si="7"/>
        <v>#NUM!</v>
      </c>
    </row>
    <row r="68" spans="1:32" x14ac:dyDescent="0.35">
      <c r="A68" s="18">
        <v>62</v>
      </c>
      <c r="B68" s="20">
        <f t="shared" si="2"/>
        <v>34</v>
      </c>
      <c r="C68" s="20">
        <f t="shared" si="3"/>
        <v>110</v>
      </c>
      <c r="D68" s="14">
        <f t="shared" si="0"/>
        <v>34</v>
      </c>
      <c r="E68" s="14">
        <f t="shared" si="8"/>
        <v>34</v>
      </c>
      <c r="F68" s="2" t="str">
        <f>IF(results!Y68&lt;&gt;"a","",results!B68)</f>
        <v/>
      </c>
      <c r="G68" s="2" t="str">
        <f>IF(results!$Y68&lt;&gt;"a","",results!W68)</f>
        <v/>
      </c>
      <c r="H68" s="35" t="str">
        <f>IF(results!$Y68&lt;&gt;"a","",V68)</f>
        <v/>
      </c>
      <c r="I68" s="35" t="str">
        <f>IF(results!$Y68&lt;&gt;"a","",IF(W68=V68,W68+0.0001,W68))</f>
        <v/>
      </c>
      <c r="J68" s="35" t="str">
        <f>IF(results!$Y68&lt;&gt;"a","",IF(OR(V68=X68,W68=X68),X68+0.0002,X68))</f>
        <v/>
      </c>
      <c r="K68" s="35" t="str">
        <f>IF(results!$Y68&lt;&gt;"a","",IF(OR(V68=Y68,W68=Y68,X68=Y68),Y68+0.0003,Y68))</f>
        <v/>
      </c>
      <c r="L68" s="35" t="str">
        <f>IF(results!$Y68&lt;&gt;"a","",IF(OR(V68=Z68,W68=Z68,X68=Z68,Y68=Z68),Z68+0.0004,Z68))</f>
        <v/>
      </c>
      <c r="M68" s="35" t="str">
        <f>IF(results!$Y68&lt;&gt;"a","",IF(OR(V68=AA68,W68=AA68,X68=AA68,Y68=AA68,Z68=AA68),AA68+0.0005,AA68))</f>
        <v/>
      </c>
      <c r="N68" s="35" t="str">
        <f>IF(results!$Y68&lt;&gt;"a","",IF(OR(V68=AB68,W68=AB68,X68=AB68,Y68=AB68,Z68=AB68,AA68=AB68),AB68+0.0006,AB68))</f>
        <v/>
      </c>
      <c r="O68" s="35" t="str">
        <f>IF(results!$Y68&lt;&gt;"a","",IF(OR(V68=AC68,W68=AC68,X68=AC68,Y68=AC68,Z68=AC68,AA68=AC68,AB68=AC68),AC68+0.0007,AC68))</f>
        <v/>
      </c>
      <c r="P68" s="35" t="str">
        <f>IF(results!$Y68&lt;&gt;"a","",IF(OR(V68=AD68,W68=AD68,X68=AD68,Y68=AD68,Z68=AD68,AA68=AD68,AB68=AD68,AC68=AD68),AD68+0.0008,AD68))</f>
        <v/>
      </c>
      <c r="Q68" s="35" t="str">
        <f>IF(results!$Y68&lt;&gt;"a","",AE68*2)</f>
        <v/>
      </c>
      <c r="R68" s="47">
        <f t="shared" si="5"/>
        <v>0</v>
      </c>
      <c r="S68" s="4">
        <f t="shared" si="6"/>
        <v>6.7999999999999993E-6</v>
      </c>
      <c r="T68" s="4" t="str">
        <f>IF(results!$Y68&lt;&gt;"a","",results!X68)</f>
        <v/>
      </c>
      <c r="U68" s="4">
        <f>IF(results!Y68="A",1,IF(results!Y68="B",2,IF(results!Y68="C",3,99)))</f>
        <v>2</v>
      </c>
      <c r="V68" s="34">
        <f>results!C68+results!D68</f>
        <v>0</v>
      </c>
      <c r="W68" s="34">
        <f>results!E68+results!F68</f>
        <v>0</v>
      </c>
      <c r="X68" s="34">
        <f>results!G68+results!H68</f>
        <v>0</v>
      </c>
      <c r="Y68" s="34">
        <f>results!I68+results!J68</f>
        <v>0</v>
      </c>
      <c r="Z68" s="34">
        <f>results!K68+results!L68</f>
        <v>46</v>
      </c>
      <c r="AA68" s="34">
        <f>results!M68+results!N68</f>
        <v>0</v>
      </c>
      <c r="AB68" s="34">
        <f>results!O68+results!P68</f>
        <v>0</v>
      </c>
      <c r="AC68" s="34">
        <f>results!Q68+results!R68</f>
        <v>0</v>
      </c>
      <c r="AD68" s="34">
        <f>results!S68+results!T68</f>
        <v>0</v>
      </c>
      <c r="AE68" s="34">
        <f>results!U68+results!V68</f>
        <v>0</v>
      </c>
      <c r="AF68" s="10" t="e">
        <f t="shared" si="7"/>
        <v>#NUM!</v>
      </c>
    </row>
    <row r="69" spans="1:32" ht="15" customHeight="1" x14ac:dyDescent="0.35">
      <c r="A69" s="18">
        <v>63</v>
      </c>
      <c r="B69" s="20">
        <f t="shared" si="2"/>
        <v>34</v>
      </c>
      <c r="C69" s="20">
        <f t="shared" si="3"/>
        <v>109</v>
      </c>
      <c r="D69" s="14">
        <f t="shared" si="0"/>
        <v>34</v>
      </c>
      <c r="E69" s="14">
        <f t="shared" si="8"/>
        <v>34</v>
      </c>
      <c r="F69" s="2" t="str">
        <f>IF(results!Y69&lt;&gt;"a","",results!B69)</f>
        <v/>
      </c>
      <c r="G69" s="2" t="str">
        <f>IF(results!$Y69&lt;&gt;"a","",results!W69)</f>
        <v/>
      </c>
      <c r="H69" s="35" t="str">
        <f>IF(results!$Y69&lt;&gt;"a","",V69)</f>
        <v/>
      </c>
      <c r="I69" s="35" t="str">
        <f>IF(results!$Y69&lt;&gt;"a","",IF(W69=V69,W69+0.0001,W69))</f>
        <v/>
      </c>
      <c r="J69" s="35" t="str">
        <f>IF(results!$Y69&lt;&gt;"a","",IF(OR(V69=X69,W69=X69),X69+0.0002,X69))</f>
        <v/>
      </c>
      <c r="K69" s="35" t="str">
        <f>IF(results!$Y69&lt;&gt;"a","",IF(OR(V69=Y69,W69=Y69,X69=Y69),Y69+0.0003,Y69))</f>
        <v/>
      </c>
      <c r="L69" s="35" t="str">
        <f>IF(results!$Y69&lt;&gt;"a","",IF(OR(V69=Z69,W69=Z69,X69=Z69,Y69=Z69),Z69+0.0004,Z69))</f>
        <v/>
      </c>
      <c r="M69" s="35" t="str">
        <f>IF(results!$Y69&lt;&gt;"a","",IF(OR(V69=AA69,W69=AA69,X69=AA69,Y69=AA69,Z69=AA69),AA69+0.0005,AA69))</f>
        <v/>
      </c>
      <c r="N69" s="35" t="str">
        <f>IF(results!$Y69&lt;&gt;"a","",IF(OR(V69=AB69,W69=AB69,X69=AB69,Y69=AB69,Z69=AB69,AA69=AB69),AB69+0.0006,AB69))</f>
        <v/>
      </c>
      <c r="O69" s="35" t="str">
        <f>IF(results!$Y69&lt;&gt;"a","",IF(OR(V69=AC69,W69=AC69,X69=AC69,Y69=AC69,Z69=AC69,AA69=AC69,AB69=AC69),AC69+0.0007,AC69))</f>
        <v/>
      </c>
      <c r="P69" s="35" t="str">
        <f>IF(results!$Y69&lt;&gt;"a","",IF(OR(V69=AD69,W69=AD69,X69=AD69,Y69=AD69,Z69=AD69,AA69=AD69,AB69=AD69,AC69=AD69),AD69+0.0008,AD69))</f>
        <v/>
      </c>
      <c r="Q69" s="35" t="str">
        <f>IF(results!$Y69&lt;&gt;"a","",AE69*2)</f>
        <v/>
      </c>
      <c r="R69" s="47">
        <f t="shared" si="5"/>
        <v>0</v>
      </c>
      <c r="S69" s="4">
        <f t="shared" si="6"/>
        <v>6.9E-6</v>
      </c>
      <c r="T69" s="4" t="str">
        <f>IF(results!$Y69&lt;&gt;"a","",results!X69)</f>
        <v/>
      </c>
      <c r="U69" s="4">
        <f>IF(results!Y69="A",1,IF(results!Y69="B",2,IF(results!Y69="C",3,99)))</f>
        <v>2</v>
      </c>
      <c r="V69" s="34">
        <f>results!C69+results!D69</f>
        <v>0</v>
      </c>
      <c r="W69" s="34">
        <f>results!E69+results!F69</f>
        <v>0</v>
      </c>
      <c r="X69" s="34">
        <f>results!G69+results!H69</f>
        <v>0</v>
      </c>
      <c r="Y69" s="34">
        <f>results!I69+results!J69</f>
        <v>56</v>
      </c>
      <c r="Z69" s="34">
        <f>results!K69+results!L69</f>
        <v>0</v>
      </c>
      <c r="AA69" s="34">
        <f>results!M69+results!N69</f>
        <v>0</v>
      </c>
      <c r="AB69" s="34">
        <f>results!O69+results!P69</f>
        <v>0</v>
      </c>
      <c r="AC69" s="34">
        <f>results!Q69+results!R69</f>
        <v>0</v>
      </c>
      <c r="AD69" s="34">
        <f>results!S69+results!T69</f>
        <v>0</v>
      </c>
      <c r="AE69" s="34">
        <f>results!U69+results!V69</f>
        <v>0</v>
      </c>
      <c r="AF69" s="10" t="e">
        <f t="shared" si="7"/>
        <v>#NUM!</v>
      </c>
    </row>
    <row r="70" spans="1:32" x14ac:dyDescent="0.35">
      <c r="A70" s="18">
        <v>64</v>
      </c>
      <c r="B70" s="20">
        <f t="shared" si="2"/>
        <v>1</v>
      </c>
      <c r="C70" s="20">
        <f t="shared" si="3"/>
        <v>5</v>
      </c>
      <c r="D70" s="14">
        <f t="shared" si="0"/>
        <v>5</v>
      </c>
      <c r="E70" s="14">
        <f t="shared" si="8"/>
        <v>5</v>
      </c>
      <c r="F70" s="2" t="str">
        <f>IF(results!Y70&lt;&gt;"a","",results!B70)</f>
        <v>PLAIKNER MARIO</v>
      </c>
      <c r="G70" s="2">
        <f>IF(results!$Y70&lt;&gt;"a","",results!W70)</f>
        <v>5</v>
      </c>
      <c r="H70" s="35">
        <f>IF(results!$Y70&lt;&gt;"a","",V70)</f>
        <v>0</v>
      </c>
      <c r="I70" s="35">
        <f>IF(results!$Y70&lt;&gt;"a","",IF(W70=V70,W70+0.0001,W70))</f>
        <v>50</v>
      </c>
      <c r="J70" s="35">
        <f>IF(results!$Y70&lt;&gt;"a","",IF(OR(V70=X70,W70=X70),X70+0.0002,X70))</f>
        <v>38</v>
      </c>
      <c r="K70" s="35">
        <f>IF(results!$Y70&lt;&gt;"a","",IF(OR(V70=Y70,W70=Y70,X70=Y70),Y70+0.0003,Y70))</f>
        <v>2.9999999999999997E-4</v>
      </c>
      <c r="L70" s="35">
        <f>IF(results!$Y70&lt;&gt;"a","",IF(OR(V70=Z70,W70=Z70,X70=Z70,Y70=Z70),Z70+0.0004,Z70))</f>
        <v>4.0000000000000002E-4</v>
      </c>
      <c r="M70" s="35">
        <f>IF(results!$Y70&lt;&gt;"a","",IF(OR(V70=AA70,W70=AA70,X70=AA70,Y70=AA70,Z70=AA70),AA70+0.0005,AA70))</f>
        <v>44</v>
      </c>
      <c r="N70" s="35">
        <f>IF(results!$Y70&lt;&gt;"a","",IF(OR(V70=AB70,W70=AB70,X70=AB70,Y70=AB70,Z70=AB70,AA70=AB70),AB70+0.0006,AB70))</f>
        <v>43</v>
      </c>
      <c r="O70" s="35">
        <f>IF(results!$Y70&lt;&gt;"a","",IF(OR(V70=AC70,W70=AC70,X70=AC70,Y70=AC70,Z70=AC70,AA70=AC70,AB70=AC70),AC70+0.0007,AC70))</f>
        <v>49</v>
      </c>
      <c r="P70" s="35">
        <f>IF(results!$Y70&lt;&gt;"a","",IF(OR(V70=AD70,W70=AD70,X70=AD70,Y70=AD70,Z70=AD70,AA70=AD70,AB70=AD70,AC70=AD70),AD70+0.0008,AD70))</f>
        <v>8.0000000000000004E-4</v>
      </c>
      <c r="Q70" s="35">
        <f>IF(results!$Y70&lt;&gt;"a","",AE70*2)</f>
        <v>0</v>
      </c>
      <c r="R70" s="47">
        <f t="shared" si="5"/>
        <v>224</v>
      </c>
      <c r="S70" s="4">
        <f t="shared" si="6"/>
        <v>224.00000700000001</v>
      </c>
      <c r="T70" s="4">
        <f>IF(results!$Y70&lt;&gt;"a","",results!X70)</f>
        <v>13.2</v>
      </c>
      <c r="U70" s="4">
        <f>IF(results!Y70="A",1,IF(results!Y70="B",2,IF(results!Y70="C",3,99)))</f>
        <v>1</v>
      </c>
      <c r="V70" s="34">
        <f>results!C70+results!D70</f>
        <v>0</v>
      </c>
      <c r="W70" s="34">
        <f>results!E70+results!F70</f>
        <v>50</v>
      </c>
      <c r="X70" s="34">
        <f>results!G70+results!H70</f>
        <v>38</v>
      </c>
      <c r="Y70" s="34">
        <f>results!I70+results!J70</f>
        <v>0</v>
      </c>
      <c r="Z70" s="34">
        <f>results!K70+results!L70</f>
        <v>0</v>
      </c>
      <c r="AA70" s="34">
        <f>results!M70+results!N70</f>
        <v>44</v>
      </c>
      <c r="AB70" s="34">
        <f>results!O70+results!P70</f>
        <v>43</v>
      </c>
      <c r="AC70" s="34">
        <f>results!Q70+results!R70</f>
        <v>49</v>
      </c>
      <c r="AD70" s="34">
        <f>results!S70+results!T70</f>
        <v>0</v>
      </c>
      <c r="AE70" s="34">
        <f>results!U70+results!V70</f>
        <v>0</v>
      </c>
      <c r="AF70" s="10">
        <f t="shared" si="7"/>
        <v>44</v>
      </c>
    </row>
    <row r="71" spans="1:32" x14ac:dyDescent="0.35">
      <c r="A71" s="18">
        <v>65</v>
      </c>
      <c r="B71" s="20">
        <f t="shared" si="2"/>
        <v>1</v>
      </c>
      <c r="C71" s="20">
        <f t="shared" si="3"/>
        <v>9</v>
      </c>
      <c r="D71" s="14">
        <f t="shared" ref="D71:D134" si="9">_xlfn.RANK.EQ($R71,$R$7:$R$160,0)</f>
        <v>9</v>
      </c>
      <c r="E71" s="14">
        <f t="shared" si="8"/>
        <v>9</v>
      </c>
      <c r="F71" s="2" t="str">
        <f>IF(results!Y71&lt;&gt;"a","",results!B71)</f>
        <v>PLAIKNER PETRA</v>
      </c>
      <c r="G71" s="2">
        <f>IF(results!$Y71&lt;&gt;"a","",results!W71)</f>
        <v>3</v>
      </c>
      <c r="H71" s="35">
        <f>IF(results!$Y71&lt;&gt;"a","",V71)</f>
        <v>0</v>
      </c>
      <c r="I71" s="35">
        <f>IF(results!$Y71&lt;&gt;"a","",IF(W71=V71,W71+0.0001,W71))</f>
        <v>1E-4</v>
      </c>
      <c r="J71" s="35">
        <f>IF(results!$Y71&lt;&gt;"a","",IF(OR(V71=X71,W71=X71),X71+0.0002,X71))</f>
        <v>63</v>
      </c>
      <c r="K71" s="35">
        <f>IF(results!$Y71&lt;&gt;"a","",IF(OR(V71=Y71,W71=Y71,X71=Y71),Y71+0.0003,Y71))</f>
        <v>2.9999999999999997E-4</v>
      </c>
      <c r="L71" s="35">
        <f>IF(results!$Y71&lt;&gt;"a","",IF(OR(V71=Z71,W71=Z71,X71=Z71,Y71=Z71),Z71+0.0004,Z71))</f>
        <v>4.0000000000000002E-4</v>
      </c>
      <c r="M71" s="35">
        <f>IF(results!$Y71&lt;&gt;"a","",IF(OR(V71=AA71,W71=AA71,X71=AA71,Y71=AA71,Z71=AA71),AA71+0.0005,AA71))</f>
        <v>58</v>
      </c>
      <c r="N71" s="35">
        <f>IF(results!$Y71&lt;&gt;"a","",IF(OR(V71=AB71,W71=AB71,X71=AB71,Y71=AB71,Z71=AB71,AA71=AB71),AB71+0.0006,AB71))</f>
        <v>5.9999999999999995E-4</v>
      </c>
      <c r="O71" s="35">
        <f>IF(results!$Y71&lt;&gt;"a","",IF(OR(V71=AC71,W71=AC71,X71=AC71,Y71=AC71,Z71=AC71,AA71=AC71,AB71=AC71),AC71+0.0007,AC71))</f>
        <v>67</v>
      </c>
      <c r="P71" s="35">
        <f>IF(results!$Y71&lt;&gt;"a","",IF(OR(V71=AD71,W71=AD71,X71=AD71,Y71=AD71,Z71=AD71,AA71=AD71,AB71=AD71,AC71=AD71),AD71+0.0008,AD71))</f>
        <v>8.0000000000000004E-4</v>
      </c>
      <c r="Q71" s="35">
        <f>IF(results!$Y71&lt;&gt;"a","",AE71*2)</f>
        <v>0</v>
      </c>
      <c r="R71" s="47">
        <f t="shared" si="5"/>
        <v>188.00139999999999</v>
      </c>
      <c r="S71" s="4">
        <f t="shared" si="6"/>
        <v>188.00140709999999</v>
      </c>
      <c r="T71" s="4">
        <f>IF(results!$Y71&lt;&gt;"a","",results!X71)</f>
        <v>6.6</v>
      </c>
      <c r="U71" s="4">
        <f>IF(results!Y71="A",1,IF(results!Y71="B",2,IF(results!Y71="C",3,99)))</f>
        <v>1</v>
      </c>
      <c r="V71" s="34">
        <f>results!C71+results!D71</f>
        <v>0</v>
      </c>
      <c r="W71" s="34">
        <f>results!E71+results!F71</f>
        <v>0</v>
      </c>
      <c r="X71" s="34">
        <f>results!G71+results!H71</f>
        <v>63</v>
      </c>
      <c r="Y71" s="34">
        <f>results!I71+results!J71</f>
        <v>0</v>
      </c>
      <c r="Z71" s="34">
        <f>results!K71+results!L71</f>
        <v>0</v>
      </c>
      <c r="AA71" s="34">
        <f>results!M71+results!N71</f>
        <v>58</v>
      </c>
      <c r="AB71" s="34">
        <f>results!O71+results!P71</f>
        <v>0</v>
      </c>
      <c r="AC71" s="34">
        <f>results!Q71+results!R71</f>
        <v>67</v>
      </c>
      <c r="AD71" s="34">
        <f>results!S71+results!T71</f>
        <v>0</v>
      </c>
      <c r="AE71" s="34">
        <f>results!U71+results!V71</f>
        <v>0</v>
      </c>
      <c r="AF71" s="10">
        <f t="shared" ref="AF71:AF102" si="10">LARGE(H71:Q71,3)</f>
        <v>58</v>
      </c>
    </row>
    <row r="72" spans="1:32" x14ac:dyDescent="0.35">
      <c r="A72" s="18">
        <v>66</v>
      </c>
      <c r="B72" s="20">
        <f t="shared" ref="B72:B135" si="11">RANK($U72,$U$7:$U$160,1)</f>
        <v>34</v>
      </c>
      <c r="C72" s="20">
        <f t="shared" ref="C72:C135" si="12">RANK($S72,$S$7:$S$160,0)</f>
        <v>108</v>
      </c>
      <c r="D72" s="14">
        <f t="shared" si="9"/>
        <v>34</v>
      </c>
      <c r="E72" s="14">
        <f t="shared" ref="E72:E103" si="13">_xlfn.RANK.EQ($R72,$R$7:$R$160,0)</f>
        <v>34</v>
      </c>
      <c r="F72" s="2" t="str">
        <f>IF(results!Y72&lt;&gt;"a","",results!B72)</f>
        <v/>
      </c>
      <c r="G72" s="2" t="str">
        <f>IF(results!$Y72&lt;&gt;"a","",results!W72)</f>
        <v/>
      </c>
      <c r="H72" s="35" t="str">
        <f>IF(results!$Y72&lt;&gt;"a","",V72)</f>
        <v/>
      </c>
      <c r="I72" s="35" t="str">
        <f>IF(results!$Y72&lt;&gt;"a","",IF(W72=V72,W72+0.0001,W72))</f>
        <v/>
      </c>
      <c r="J72" s="35" t="str">
        <f>IF(results!$Y72&lt;&gt;"a","",IF(OR(V72=X72,W72=X72),X72+0.0002,X72))</f>
        <v/>
      </c>
      <c r="K72" s="35" t="str">
        <f>IF(results!$Y72&lt;&gt;"a","",IF(OR(V72=Y72,W72=Y72,X72=Y72),Y72+0.0003,Y72))</f>
        <v/>
      </c>
      <c r="L72" s="35" t="str">
        <f>IF(results!$Y72&lt;&gt;"a","",IF(OR(V72=Z72,W72=Z72,X72=Z72,Y72=Z72),Z72+0.0004,Z72))</f>
        <v/>
      </c>
      <c r="M72" s="35" t="str">
        <f>IF(results!$Y72&lt;&gt;"a","",IF(OR(V72=AA72,W72=AA72,X72=AA72,Y72=AA72,Z72=AA72),AA72+0.0005,AA72))</f>
        <v/>
      </c>
      <c r="N72" s="35" t="str">
        <f>IF(results!$Y72&lt;&gt;"a","",IF(OR(V72=AB72,W72=AB72,X72=AB72,Y72=AB72,Z72=AB72,AA72=AB72),AB72+0.0006,AB72))</f>
        <v/>
      </c>
      <c r="O72" s="35" t="str">
        <f>IF(results!$Y72&lt;&gt;"a","",IF(OR(V72=AC72,W72=AC72,X72=AC72,Y72=AC72,Z72=AC72,AA72=AC72,AB72=AC72),AC72+0.0007,AC72))</f>
        <v/>
      </c>
      <c r="P72" s="35" t="str">
        <f>IF(results!$Y72&lt;&gt;"a","",IF(OR(V72=AD72,W72=AD72,X72=AD72,Y72=AD72,Z72=AD72,AA72=AD72,AB72=AD72,AC72=AD72),AD72+0.0008,AD72))</f>
        <v/>
      </c>
      <c r="Q72" s="35" t="str">
        <f>IF(results!$Y72&lt;&gt;"a","",AE72*2)</f>
        <v/>
      </c>
      <c r="R72" s="47">
        <f t="shared" ref="R72:R135" si="14">IF(F72&lt;&gt;"",(MAX(H72:Q72)+LARGE(H72:Q72,2)+LARGE(H72:Q72,3)+LARGE(H72:Q72,4)+LARGE(H72:Q72,5)),0)</f>
        <v>0</v>
      </c>
      <c r="S72" s="4">
        <f t="shared" ref="S72:S135" si="15">R72+0.0000001*ROW()</f>
        <v>7.1999999999999997E-6</v>
      </c>
      <c r="T72" s="4" t="str">
        <f>IF(results!$Y72&lt;&gt;"a","",results!X72)</f>
        <v/>
      </c>
      <c r="U72" s="4">
        <f>IF(results!Y72="A",1,IF(results!Y72="B",2,IF(results!Y72="C",3,99)))</f>
        <v>2</v>
      </c>
      <c r="V72" s="34">
        <f>results!C72+results!D72</f>
        <v>0</v>
      </c>
      <c r="W72" s="34">
        <f>results!E72+results!F72</f>
        <v>0</v>
      </c>
      <c r="X72" s="34">
        <f>results!G72+results!H72</f>
        <v>38</v>
      </c>
      <c r="Y72" s="34">
        <f>results!I72+results!J72</f>
        <v>0</v>
      </c>
      <c r="Z72" s="34">
        <f>results!K72+results!L72</f>
        <v>0</v>
      </c>
      <c r="AA72" s="34">
        <f>results!M72+results!N72</f>
        <v>0</v>
      </c>
      <c r="AB72" s="34">
        <f>results!O72+results!P72</f>
        <v>0</v>
      </c>
      <c r="AC72" s="34">
        <f>results!Q72+results!R72</f>
        <v>0</v>
      </c>
      <c r="AD72" s="34">
        <f>results!S72+results!T72</f>
        <v>0</v>
      </c>
      <c r="AE72" s="34">
        <f>results!U72+results!V72</f>
        <v>51</v>
      </c>
      <c r="AF72" s="10" t="e">
        <f t="shared" si="10"/>
        <v>#NUM!</v>
      </c>
    </row>
    <row r="73" spans="1:32" x14ac:dyDescent="0.35">
      <c r="A73" s="18">
        <v>67</v>
      </c>
      <c r="B73" s="20">
        <f t="shared" si="11"/>
        <v>1</v>
      </c>
      <c r="C73" s="20">
        <f t="shared" si="12"/>
        <v>12</v>
      </c>
      <c r="D73" s="14">
        <f t="shared" si="9"/>
        <v>12</v>
      </c>
      <c r="E73" s="14">
        <f t="shared" si="13"/>
        <v>12</v>
      </c>
      <c r="F73" s="2" t="str">
        <f>IF(results!Y73&lt;&gt;"a","",results!B73)</f>
        <v>POLAJNAR DRAGO</v>
      </c>
      <c r="G73" s="2">
        <f>IF(results!$Y73&lt;&gt;"a","",results!W73)</f>
        <v>3</v>
      </c>
      <c r="H73" s="35">
        <f>IF(results!$Y73&lt;&gt;"a","",V73)</f>
        <v>0</v>
      </c>
      <c r="I73" s="35">
        <f>IF(results!$Y73&lt;&gt;"a","",IF(W73=V73,W73+0.0001,W73))</f>
        <v>1E-4</v>
      </c>
      <c r="J73" s="35">
        <f>IF(results!$Y73&lt;&gt;"a","",IF(OR(V73=X73,W73=X73),X73+0.0002,X73))</f>
        <v>2.0000000000000001E-4</v>
      </c>
      <c r="K73" s="35">
        <f>IF(results!$Y73&lt;&gt;"a","",IF(OR(V73=Y73,W73=Y73,X73=Y73),Y73+0.0003,Y73))</f>
        <v>57</v>
      </c>
      <c r="L73" s="35">
        <f>IF(results!$Y73&lt;&gt;"a","",IF(OR(V73=Z73,W73=Z73,X73=Z73,Y73=Z73),Z73+0.0004,Z73))</f>
        <v>39</v>
      </c>
      <c r="M73" s="35">
        <f>IF(results!$Y73&lt;&gt;"a","",IF(OR(V73=AA73,W73=AA73,X73=AA73,Y73=AA73,Z73=AA73),AA73+0.0005,AA73))</f>
        <v>51</v>
      </c>
      <c r="N73" s="35">
        <f>IF(results!$Y73&lt;&gt;"a","",IF(OR(V73=AB73,W73=AB73,X73=AB73,Y73=AB73,Z73=AB73,AA73=AB73),AB73+0.0006,AB73))</f>
        <v>5.9999999999999995E-4</v>
      </c>
      <c r="O73" s="35">
        <f>IF(results!$Y73&lt;&gt;"a","",IF(OR(V73=AC73,W73=AC73,X73=AC73,Y73=AC73,Z73=AC73,AA73=AC73,AB73=AC73),AC73+0.0007,AC73))</f>
        <v>6.9999999999999999E-4</v>
      </c>
      <c r="P73" s="35">
        <f>IF(results!$Y73&lt;&gt;"a","",IF(OR(V73=AD73,W73=AD73,X73=AD73,Y73=AD73,Z73=AD73,AA73=AD73,AB73=AD73,AC73=AD73),AD73+0.0008,AD73))</f>
        <v>8.0000000000000004E-4</v>
      </c>
      <c r="Q73" s="35">
        <f>IF(results!$Y73&lt;&gt;"a","",AE73*2)</f>
        <v>0</v>
      </c>
      <c r="R73" s="47">
        <f t="shared" si="14"/>
        <v>147.00149999999999</v>
      </c>
      <c r="S73" s="4">
        <f t="shared" si="15"/>
        <v>147.00150729999999</v>
      </c>
      <c r="T73" s="4">
        <f>IF(results!$Y73&lt;&gt;"a","",results!X73)</f>
        <v>13.6</v>
      </c>
      <c r="U73" s="4">
        <f>IF(results!Y73="A",1,IF(results!Y73="B",2,IF(results!Y73="C",3,99)))</f>
        <v>1</v>
      </c>
      <c r="V73" s="34">
        <f>results!C73+results!D73</f>
        <v>0</v>
      </c>
      <c r="W73" s="34">
        <f>results!E73+results!F73</f>
        <v>0</v>
      </c>
      <c r="X73" s="34">
        <f>results!G73+results!H73</f>
        <v>0</v>
      </c>
      <c r="Y73" s="34">
        <f>results!I73+results!J73</f>
        <v>57</v>
      </c>
      <c r="Z73" s="34">
        <f>results!K73+results!L73</f>
        <v>39</v>
      </c>
      <c r="AA73" s="34">
        <f>results!M73+results!N73</f>
        <v>51</v>
      </c>
      <c r="AB73" s="34">
        <f>results!O73+results!P73</f>
        <v>0</v>
      </c>
      <c r="AC73" s="34">
        <f>results!Q73+results!R73</f>
        <v>0</v>
      </c>
      <c r="AD73" s="34">
        <f>results!S73+results!T73</f>
        <v>0</v>
      </c>
      <c r="AE73" s="34">
        <f>results!U73+results!V73</f>
        <v>0</v>
      </c>
      <c r="AF73" s="10">
        <f t="shared" si="10"/>
        <v>39</v>
      </c>
    </row>
    <row r="74" spans="1:32" x14ac:dyDescent="0.35">
      <c r="A74" s="18">
        <v>68</v>
      </c>
      <c r="B74" s="20">
        <f t="shared" si="11"/>
        <v>1</v>
      </c>
      <c r="C74" s="20">
        <f t="shared" si="12"/>
        <v>25</v>
      </c>
      <c r="D74" s="14">
        <f t="shared" si="9"/>
        <v>25</v>
      </c>
      <c r="E74" s="14">
        <f t="shared" si="13"/>
        <v>25</v>
      </c>
      <c r="F74" s="2" t="str">
        <f>IF(results!Y74&lt;&gt;"a","",results!B74)</f>
        <v xml:space="preserve">POLANC GAL </v>
      </c>
      <c r="G74" s="2">
        <f>IF(results!$Y74&lt;&gt;"a","",results!W74)</f>
        <v>1</v>
      </c>
      <c r="H74" s="35">
        <f>IF(results!$Y74&lt;&gt;"a","",V74)</f>
        <v>0</v>
      </c>
      <c r="I74" s="35">
        <f>IF(results!$Y74&lt;&gt;"a","",IF(W74=V74,W74+0.0001,W74))</f>
        <v>1E-4</v>
      </c>
      <c r="J74" s="35">
        <f>IF(results!$Y74&lt;&gt;"a","",IF(OR(V74=X74,W74=X74),X74+0.0002,X74))</f>
        <v>2.0000000000000001E-4</v>
      </c>
      <c r="K74" s="35">
        <f>IF(results!$Y74&lt;&gt;"a","",IF(OR(V74=Y74,W74=Y74,X74=Y74),Y74+0.0003,Y74))</f>
        <v>2.9999999999999997E-4</v>
      </c>
      <c r="L74" s="35">
        <f>IF(results!$Y74&lt;&gt;"a","",IF(OR(V74=Z74,W74=Z74,X74=Z74,Y74=Z74),Z74+0.0004,Z74))</f>
        <v>4.0000000000000002E-4</v>
      </c>
      <c r="M74" s="35">
        <f>IF(results!$Y74&lt;&gt;"a","",IF(OR(V74=AA74,W74=AA74,X74=AA74,Y74=AA74,Z74=AA74),AA74+0.0005,AA74))</f>
        <v>5.0000000000000001E-4</v>
      </c>
      <c r="N74" s="35">
        <f>IF(results!$Y74&lt;&gt;"a","",IF(OR(V74=AB74,W74=AB74,X74=AB74,Y74=AB74,Z74=AB74,AA74=AB74),AB74+0.0006,AB74))</f>
        <v>54</v>
      </c>
      <c r="O74" s="35">
        <f>IF(results!$Y74&lt;&gt;"a","",IF(OR(V74=AC74,W74=AC74,X74=AC74,Y74=AC74,Z74=AC74,AA74=AC74,AB74=AC74),AC74+0.0007,AC74))</f>
        <v>6.9999999999999999E-4</v>
      </c>
      <c r="P74" s="35">
        <f>IF(results!$Y74&lt;&gt;"a","",IF(OR(V74=AD74,W74=AD74,X74=AD74,Y74=AD74,Z74=AD74,AA74=AD74,AB74=AD74,AC74=AD74),AD74+0.0008,AD74))</f>
        <v>8.0000000000000004E-4</v>
      </c>
      <c r="Q74" s="35">
        <f>IF(results!$Y74&lt;&gt;"a","",AE74*2)</f>
        <v>0</v>
      </c>
      <c r="R74" s="47">
        <f t="shared" si="14"/>
        <v>54.002400000000002</v>
      </c>
      <c r="S74" s="4">
        <f t="shared" si="15"/>
        <v>54.002407400000003</v>
      </c>
      <c r="T74" s="4">
        <f>IF(results!$Y74&lt;&gt;"a","",results!X74)</f>
        <v>8.9</v>
      </c>
      <c r="U74" s="4">
        <f>IF(results!Y74="A",1,IF(results!Y74="B",2,IF(results!Y74="C",3,99)))</f>
        <v>1</v>
      </c>
      <c r="V74" s="34">
        <f>results!C74+results!D74</f>
        <v>0</v>
      </c>
      <c r="W74" s="34">
        <f>results!E74+results!F74</f>
        <v>0</v>
      </c>
      <c r="X74" s="34">
        <f>results!G74+results!H74</f>
        <v>0</v>
      </c>
      <c r="Y74" s="34">
        <f>results!I74+results!J74</f>
        <v>0</v>
      </c>
      <c r="Z74" s="34">
        <f>results!K74+results!L74</f>
        <v>0</v>
      </c>
      <c r="AA74" s="34">
        <f>results!M74+results!N74</f>
        <v>0</v>
      </c>
      <c r="AB74" s="34">
        <f>results!O74+results!P74</f>
        <v>54</v>
      </c>
      <c r="AC74" s="34">
        <f>results!Q74+results!R74</f>
        <v>0</v>
      </c>
      <c r="AD74" s="34">
        <f>results!S74+results!T74</f>
        <v>0</v>
      </c>
      <c r="AE74" s="34">
        <f>results!U74+results!V74</f>
        <v>0</v>
      </c>
      <c r="AF74" s="10">
        <f t="shared" si="10"/>
        <v>6.9999999999999999E-4</v>
      </c>
    </row>
    <row r="75" spans="1:32" x14ac:dyDescent="0.35">
      <c r="A75" s="18">
        <v>69</v>
      </c>
      <c r="B75" s="20">
        <f t="shared" si="11"/>
        <v>34</v>
      </c>
      <c r="C75" s="20">
        <f t="shared" si="12"/>
        <v>107</v>
      </c>
      <c r="D75" s="14">
        <f t="shared" si="9"/>
        <v>34</v>
      </c>
      <c r="E75" s="14">
        <f t="shared" si="13"/>
        <v>34</v>
      </c>
      <c r="F75" s="2" t="str">
        <f>IF(results!Y75&lt;&gt;"a","",results!B75)</f>
        <v/>
      </c>
      <c r="G75" s="2" t="str">
        <f>IF(results!$Y75&lt;&gt;"a","",results!W75)</f>
        <v/>
      </c>
      <c r="H75" s="35" t="str">
        <f>IF(results!$Y75&lt;&gt;"a","",V75)</f>
        <v/>
      </c>
      <c r="I75" s="35" t="str">
        <f>IF(results!$Y75&lt;&gt;"a","",IF(W75=V75,W75+0.0001,W75))</f>
        <v/>
      </c>
      <c r="J75" s="35" t="str">
        <f>IF(results!$Y75&lt;&gt;"a","",IF(OR(V75=X75,W75=X75),X75+0.0002,X75))</f>
        <v/>
      </c>
      <c r="K75" s="35" t="str">
        <f>IF(results!$Y75&lt;&gt;"a","",IF(OR(V75=Y75,W75=Y75,X75=Y75),Y75+0.0003,Y75))</f>
        <v/>
      </c>
      <c r="L75" s="35" t="str">
        <f>IF(results!$Y75&lt;&gt;"a","",IF(OR(V75=Z75,W75=Z75,X75=Z75,Y75=Z75),Z75+0.0004,Z75))</f>
        <v/>
      </c>
      <c r="M75" s="35" t="str">
        <f>IF(results!$Y75&lt;&gt;"a","",IF(OR(V75=AA75,W75=AA75,X75=AA75,Y75=AA75,Z75=AA75),AA75+0.0005,AA75))</f>
        <v/>
      </c>
      <c r="N75" s="35" t="str">
        <f>IF(results!$Y75&lt;&gt;"a","",IF(OR(V75=AB75,W75=AB75,X75=AB75,Y75=AB75,Z75=AB75,AA75=AB75),AB75+0.0006,AB75))</f>
        <v/>
      </c>
      <c r="O75" s="35" t="str">
        <f>IF(results!$Y75&lt;&gt;"a","",IF(OR(V75=AC75,W75=AC75,X75=AC75,Y75=AC75,Z75=AC75,AA75=AC75,AB75=AC75),AC75+0.0007,AC75))</f>
        <v/>
      </c>
      <c r="P75" s="35" t="str">
        <f>IF(results!$Y75&lt;&gt;"a","",IF(OR(V75=AD75,W75=AD75,X75=AD75,Y75=AD75,Z75=AD75,AA75=AD75,AB75=AD75,AC75=AD75),AD75+0.0008,AD75))</f>
        <v/>
      </c>
      <c r="Q75" s="35" t="str">
        <f>IF(results!$Y75&lt;&gt;"a","",AE75*2)</f>
        <v/>
      </c>
      <c r="R75" s="47">
        <f t="shared" si="14"/>
        <v>0</v>
      </c>
      <c r="S75" s="4">
        <f t="shared" si="15"/>
        <v>7.4999999999999993E-6</v>
      </c>
      <c r="T75" s="4" t="str">
        <f>IF(results!$Y75&lt;&gt;"a","",results!X75)</f>
        <v/>
      </c>
      <c r="U75" s="4">
        <f>IF(results!Y75="A",1,IF(results!Y75="B",2,IF(results!Y75="C",3,99)))</f>
        <v>2</v>
      </c>
      <c r="V75" s="34">
        <f>results!C75+results!D75</f>
        <v>34</v>
      </c>
      <c r="W75" s="34">
        <f>results!E75+results!F75</f>
        <v>53</v>
      </c>
      <c r="X75" s="34">
        <f>results!G75+results!H75</f>
        <v>0</v>
      </c>
      <c r="Y75" s="34">
        <f>results!I75+results!J75</f>
        <v>51</v>
      </c>
      <c r="Z75" s="34">
        <f>results!K75+results!L75</f>
        <v>48</v>
      </c>
      <c r="AA75" s="34">
        <f>results!M75+results!N75</f>
        <v>42</v>
      </c>
      <c r="AB75" s="34">
        <f>results!O75+results!P75</f>
        <v>54</v>
      </c>
      <c r="AC75" s="34">
        <f>results!Q75+results!R75</f>
        <v>55</v>
      </c>
      <c r="AD75" s="34">
        <f>results!S75+results!T75</f>
        <v>68</v>
      </c>
      <c r="AE75" s="34">
        <f>results!U75+results!V75</f>
        <v>47</v>
      </c>
      <c r="AF75" s="10" t="e">
        <f t="shared" si="10"/>
        <v>#NUM!</v>
      </c>
    </row>
    <row r="76" spans="1:32" x14ac:dyDescent="0.35">
      <c r="A76" s="18">
        <v>70</v>
      </c>
      <c r="B76" s="20">
        <f t="shared" si="11"/>
        <v>101</v>
      </c>
      <c r="C76" s="20">
        <f t="shared" si="12"/>
        <v>106</v>
      </c>
      <c r="D76" s="14">
        <f t="shared" si="9"/>
        <v>34</v>
      </c>
      <c r="E76" s="14">
        <f t="shared" si="13"/>
        <v>34</v>
      </c>
      <c r="F76" s="2" t="str">
        <f>IF(results!Y76&lt;&gt;"a","",results!B76)</f>
        <v/>
      </c>
      <c r="G76" s="2" t="str">
        <f>IF(results!$Y76&lt;&gt;"a","",results!W76)</f>
        <v/>
      </c>
      <c r="H76" s="35" t="str">
        <f>IF(results!$Y76&lt;&gt;"a","",V76)</f>
        <v/>
      </c>
      <c r="I76" s="35" t="str">
        <f>IF(results!$Y76&lt;&gt;"a","",IF(W76=V76,W76+0.0001,W76))</f>
        <v/>
      </c>
      <c r="J76" s="35" t="str">
        <f>IF(results!$Y76&lt;&gt;"a","",IF(OR(V76=X76,W76=X76),X76+0.0002,X76))</f>
        <v/>
      </c>
      <c r="K76" s="35" t="str">
        <f>IF(results!$Y76&lt;&gt;"a","",IF(OR(V76=Y76,W76=Y76,X76=Y76),Y76+0.0003,Y76))</f>
        <v/>
      </c>
      <c r="L76" s="35" t="str">
        <f>IF(results!$Y76&lt;&gt;"a","",IF(OR(V76=Z76,W76=Z76,X76=Z76,Y76=Z76),Z76+0.0004,Z76))</f>
        <v/>
      </c>
      <c r="M76" s="35" t="str">
        <f>IF(results!$Y76&lt;&gt;"a","",IF(OR(V76=AA76,W76=AA76,X76=AA76,Y76=AA76,Z76=AA76),AA76+0.0005,AA76))</f>
        <v/>
      </c>
      <c r="N76" s="35" t="str">
        <f>IF(results!$Y76&lt;&gt;"a","",IF(OR(V76=AB76,W76=AB76,X76=AB76,Y76=AB76,Z76=AB76,AA76=AB76),AB76+0.0006,AB76))</f>
        <v/>
      </c>
      <c r="O76" s="35" t="str">
        <f>IF(results!$Y76&lt;&gt;"a","",IF(OR(V76=AC76,W76=AC76,X76=AC76,Y76=AC76,Z76=AC76,AA76=AC76,AB76=AC76),AC76+0.0007,AC76))</f>
        <v/>
      </c>
      <c r="P76" s="35" t="str">
        <f>IF(results!$Y76&lt;&gt;"a","",IF(OR(V76=AD76,W76=AD76,X76=AD76,Y76=AD76,Z76=AD76,AA76=AD76,AB76=AD76,AC76=AD76),AD76+0.0008,AD76))</f>
        <v/>
      </c>
      <c r="Q76" s="35" t="str">
        <f>IF(results!$Y76&lt;&gt;"a","",AE76*2)</f>
        <v/>
      </c>
      <c r="R76" s="47">
        <f t="shared" si="14"/>
        <v>0</v>
      </c>
      <c r="S76" s="4">
        <f t="shared" si="15"/>
        <v>7.6000000000000001E-6</v>
      </c>
      <c r="T76" s="4" t="str">
        <f>IF(results!$Y76&lt;&gt;"a","",results!X76)</f>
        <v/>
      </c>
      <c r="U76" s="4">
        <f>IF(results!Y76="A",1,IF(results!Y76="B",2,IF(results!Y76="C",3,99)))</f>
        <v>3</v>
      </c>
      <c r="V76" s="34">
        <f>results!C76+results!D76</f>
        <v>0</v>
      </c>
      <c r="W76" s="34">
        <f>results!E76+results!F76</f>
        <v>0</v>
      </c>
      <c r="X76" s="34">
        <f>results!G76+results!H76</f>
        <v>0</v>
      </c>
      <c r="Y76" s="34">
        <f>results!I76+results!J76</f>
        <v>0</v>
      </c>
      <c r="Z76" s="34">
        <f>results!K76+results!L76</f>
        <v>41</v>
      </c>
      <c r="AA76" s="34">
        <f>results!M76+results!N76</f>
        <v>0</v>
      </c>
      <c r="AB76" s="34">
        <f>results!O76+results!P76</f>
        <v>0</v>
      </c>
      <c r="AC76" s="34">
        <f>results!Q76+results!R76</f>
        <v>0</v>
      </c>
      <c r="AD76" s="34">
        <f>results!S76+results!T76</f>
        <v>0</v>
      </c>
      <c r="AE76" s="34">
        <f>results!U76+results!V76</f>
        <v>0</v>
      </c>
      <c r="AF76" s="10" t="e">
        <f t="shared" si="10"/>
        <v>#NUM!</v>
      </c>
    </row>
    <row r="77" spans="1:32" x14ac:dyDescent="0.35">
      <c r="A77" s="18">
        <v>71</v>
      </c>
      <c r="B77" s="20">
        <f t="shared" si="11"/>
        <v>34</v>
      </c>
      <c r="C77" s="20">
        <f t="shared" si="12"/>
        <v>105</v>
      </c>
      <c r="D77" s="14">
        <f t="shared" si="9"/>
        <v>34</v>
      </c>
      <c r="E77" s="14">
        <f t="shared" si="13"/>
        <v>34</v>
      </c>
      <c r="F77" s="2" t="str">
        <f>IF(results!Y77&lt;&gt;"a","",results!B77)</f>
        <v/>
      </c>
      <c r="G77" s="2" t="str">
        <f>IF(results!$Y77&lt;&gt;"a","",results!W77)</f>
        <v/>
      </c>
      <c r="H77" s="35" t="str">
        <f>IF(results!$Y77&lt;&gt;"a","",V77)</f>
        <v/>
      </c>
      <c r="I77" s="35" t="str">
        <f>IF(results!$Y77&lt;&gt;"a","",IF(W77=V77,W77+0.0001,W77))</f>
        <v/>
      </c>
      <c r="J77" s="35" t="str">
        <f>IF(results!$Y77&lt;&gt;"a","",IF(OR(V77=X77,W77=X77),X77+0.0002,X77))</f>
        <v/>
      </c>
      <c r="K77" s="35" t="str">
        <f>IF(results!$Y77&lt;&gt;"a","",IF(OR(V77=Y77,W77=Y77,X77=Y77),Y77+0.0003,Y77))</f>
        <v/>
      </c>
      <c r="L77" s="35" t="str">
        <f>IF(results!$Y77&lt;&gt;"a","",IF(OR(V77=Z77,W77=Z77,X77=Z77,Y77=Z77),Z77+0.0004,Z77))</f>
        <v/>
      </c>
      <c r="M77" s="35" t="str">
        <f>IF(results!$Y77&lt;&gt;"a","",IF(OR(V77=AA77,W77=AA77,X77=AA77,Y77=AA77,Z77=AA77),AA77+0.0005,AA77))</f>
        <v/>
      </c>
      <c r="N77" s="35" t="str">
        <f>IF(results!$Y77&lt;&gt;"a","",IF(OR(V77=AB77,W77=AB77,X77=AB77,Y77=AB77,Z77=AB77,AA77=AB77),AB77+0.0006,AB77))</f>
        <v/>
      </c>
      <c r="O77" s="35" t="str">
        <f>IF(results!$Y77&lt;&gt;"a","",IF(OR(V77=AC77,W77=AC77,X77=AC77,Y77=AC77,Z77=AC77,AA77=AC77,AB77=AC77),AC77+0.0007,AC77))</f>
        <v/>
      </c>
      <c r="P77" s="35" t="str">
        <f>IF(results!$Y77&lt;&gt;"a","",IF(OR(V77=AD77,W77=AD77,X77=AD77,Y77=AD77,Z77=AD77,AA77=AD77,AB77=AD77,AC77=AD77),AD77+0.0008,AD77))</f>
        <v/>
      </c>
      <c r="Q77" s="35" t="str">
        <f>IF(results!$Y77&lt;&gt;"a","",AE77*2)</f>
        <v/>
      </c>
      <c r="R77" s="47">
        <f t="shared" si="14"/>
        <v>0</v>
      </c>
      <c r="S77" s="4">
        <f t="shared" si="15"/>
        <v>7.6999999999999991E-6</v>
      </c>
      <c r="T77" s="4" t="str">
        <f>IF(results!$Y77&lt;&gt;"a","",results!X77)</f>
        <v/>
      </c>
      <c r="U77" s="4">
        <f>IF(results!Y77="A",1,IF(results!Y77="B",2,IF(results!Y77="C",3,99)))</f>
        <v>2</v>
      </c>
      <c r="V77" s="34">
        <f>results!C77+results!D77</f>
        <v>0</v>
      </c>
      <c r="W77" s="34">
        <f>results!E77+results!F77</f>
        <v>0</v>
      </c>
      <c r="X77" s="34">
        <f>results!G77+results!H77</f>
        <v>0</v>
      </c>
      <c r="Y77" s="34">
        <f>results!I77+results!J77</f>
        <v>0</v>
      </c>
      <c r="Z77" s="34">
        <f>results!K77+results!L77</f>
        <v>50</v>
      </c>
      <c r="AA77" s="34">
        <f>results!M77+results!N77</f>
        <v>0</v>
      </c>
      <c r="AB77" s="34">
        <f>results!O77+results!P77</f>
        <v>0</v>
      </c>
      <c r="AC77" s="34">
        <f>results!Q77+results!R77</f>
        <v>0</v>
      </c>
      <c r="AD77" s="34">
        <f>results!S77+results!T77</f>
        <v>0</v>
      </c>
      <c r="AE77" s="34">
        <f>results!U77+results!V77</f>
        <v>0</v>
      </c>
      <c r="AF77" s="10" t="e">
        <f t="shared" si="10"/>
        <v>#NUM!</v>
      </c>
    </row>
    <row r="78" spans="1:32" x14ac:dyDescent="0.35">
      <c r="A78" s="18">
        <v>72</v>
      </c>
      <c r="B78" s="20">
        <f t="shared" si="11"/>
        <v>34</v>
      </c>
      <c r="C78" s="20">
        <f t="shared" si="12"/>
        <v>104</v>
      </c>
      <c r="D78" s="14">
        <f t="shared" si="9"/>
        <v>34</v>
      </c>
      <c r="E78" s="14">
        <f t="shared" si="13"/>
        <v>34</v>
      </c>
      <c r="F78" s="2" t="str">
        <f>IF(results!Y78&lt;&gt;"a","",results!B78)</f>
        <v/>
      </c>
      <c r="G78" s="2" t="str">
        <f>IF(results!$Y78&lt;&gt;"a","",results!W78)</f>
        <v/>
      </c>
      <c r="H78" s="35" t="str">
        <f>IF(results!$Y78&lt;&gt;"a","",V78)</f>
        <v/>
      </c>
      <c r="I78" s="35" t="str">
        <f>IF(results!$Y78&lt;&gt;"a","",IF(W78=V78,W78+0.0001,W78))</f>
        <v/>
      </c>
      <c r="J78" s="35" t="str">
        <f>IF(results!$Y78&lt;&gt;"a","",IF(OR(V78=X78,W78=X78),X78+0.0002,X78))</f>
        <v/>
      </c>
      <c r="K78" s="35" t="str">
        <f>IF(results!$Y78&lt;&gt;"a","",IF(OR(V78=Y78,W78=Y78,X78=Y78),Y78+0.0003,Y78))</f>
        <v/>
      </c>
      <c r="L78" s="35" t="str">
        <f>IF(results!$Y78&lt;&gt;"a","",IF(OR(V78=Z78,W78=Z78,X78=Z78,Y78=Z78),Z78+0.0004,Z78))</f>
        <v/>
      </c>
      <c r="M78" s="35" t="str">
        <f>IF(results!$Y78&lt;&gt;"a","",IF(OR(V78=AA78,W78=AA78,X78=AA78,Y78=AA78,Z78=AA78),AA78+0.0005,AA78))</f>
        <v/>
      </c>
      <c r="N78" s="35" t="str">
        <f>IF(results!$Y78&lt;&gt;"a","",IF(OR(V78=AB78,W78=AB78,X78=AB78,Y78=AB78,Z78=AB78,AA78=AB78),AB78+0.0006,AB78))</f>
        <v/>
      </c>
      <c r="O78" s="35" t="str">
        <f>IF(results!$Y78&lt;&gt;"a","",IF(OR(V78=AC78,W78=AC78,X78=AC78,Y78=AC78,Z78=AC78,AA78=AC78,AB78=AC78),AC78+0.0007,AC78))</f>
        <v/>
      </c>
      <c r="P78" s="35" t="str">
        <f>IF(results!$Y78&lt;&gt;"a","",IF(OR(V78=AD78,W78=AD78,X78=AD78,Y78=AD78,Z78=AD78,AA78=AD78,AB78=AD78,AC78=AD78),AD78+0.0008,AD78))</f>
        <v/>
      </c>
      <c r="Q78" s="35" t="str">
        <f>IF(results!$Y78&lt;&gt;"a","",AE78*2)</f>
        <v/>
      </c>
      <c r="R78" s="47">
        <f t="shared" si="14"/>
        <v>0</v>
      </c>
      <c r="S78" s="4">
        <f t="shared" si="15"/>
        <v>7.7999999999999999E-6</v>
      </c>
      <c r="T78" s="4" t="str">
        <f>IF(results!$Y78&lt;&gt;"a","",results!X78)</f>
        <v/>
      </c>
      <c r="U78" s="4">
        <f>IF(results!Y78="A",1,IF(results!Y78="B",2,IF(results!Y78="C",3,99)))</f>
        <v>2</v>
      </c>
      <c r="V78" s="34">
        <f>results!C78+results!D78</f>
        <v>46</v>
      </c>
      <c r="W78" s="34">
        <f>results!E78+results!F78</f>
        <v>0</v>
      </c>
      <c r="X78" s="34">
        <f>results!G78+results!H78</f>
        <v>0</v>
      </c>
      <c r="Y78" s="34">
        <f>results!I78+results!J78</f>
        <v>0</v>
      </c>
      <c r="Z78" s="34">
        <f>results!K78+results!L78</f>
        <v>0</v>
      </c>
      <c r="AA78" s="34">
        <f>results!M78+results!N78</f>
        <v>0</v>
      </c>
      <c r="AB78" s="34">
        <f>results!O78+results!P78</f>
        <v>0</v>
      </c>
      <c r="AC78" s="34">
        <f>results!Q78+results!R78</f>
        <v>0</v>
      </c>
      <c r="AD78" s="34">
        <f>results!S78+results!T78</f>
        <v>0</v>
      </c>
      <c r="AE78" s="34">
        <f>results!U78+results!V78</f>
        <v>0</v>
      </c>
      <c r="AF78" s="10" t="e">
        <f t="shared" si="10"/>
        <v>#NUM!</v>
      </c>
    </row>
    <row r="79" spans="1:32" x14ac:dyDescent="0.35">
      <c r="A79" s="18">
        <v>73</v>
      </c>
      <c r="B79" s="20">
        <f t="shared" si="11"/>
        <v>1</v>
      </c>
      <c r="C79" s="20">
        <f t="shared" si="12"/>
        <v>1</v>
      </c>
      <c r="D79" s="14">
        <f t="shared" si="9"/>
        <v>1</v>
      </c>
      <c r="E79" s="14">
        <f t="shared" si="13"/>
        <v>1</v>
      </c>
      <c r="F79" s="2" t="str">
        <f>IF(results!Y79&lt;&gt;"a","",results!B79)</f>
        <v>RAMSAK MARTIN</v>
      </c>
      <c r="G79" s="2">
        <f>IF(results!$Y79&lt;&gt;"a","",results!W79)</f>
        <v>6</v>
      </c>
      <c r="H79" s="35">
        <f>IF(results!$Y79&lt;&gt;"a","",V79)</f>
        <v>0</v>
      </c>
      <c r="I79" s="35">
        <f>IF(results!$Y79&lt;&gt;"a","",IF(W79=V79,W79+0.0001,W79))</f>
        <v>1E-4</v>
      </c>
      <c r="J79" s="35">
        <f>IF(results!$Y79&lt;&gt;"a","",IF(OR(V79=X79,W79=X79),X79+0.0002,X79))</f>
        <v>61</v>
      </c>
      <c r="K79" s="35">
        <f>IF(results!$Y79&lt;&gt;"a","",IF(OR(V79=Y79,W79=Y79,X79=Y79),Y79+0.0003,Y79))</f>
        <v>58</v>
      </c>
      <c r="L79" s="35">
        <f>IF(results!$Y79&lt;&gt;"a","",IF(OR(V79=Z79,W79=Z79,X79=Z79,Y79=Z79),Z79+0.0004,Z79))</f>
        <v>49</v>
      </c>
      <c r="M79" s="35">
        <f>IF(results!$Y79&lt;&gt;"a","",IF(OR(V79=AA79,W79=AA79,X79=AA79,Y79=AA79,Z79=AA79),AA79+0.0005,AA79))</f>
        <v>76</v>
      </c>
      <c r="N79" s="35">
        <f>IF(results!$Y79&lt;&gt;"a","",IF(OR(V79=AB79,W79=AB79,X79=AB79,Y79=AB79,Z79=AB79,AA79=AB79),AB79+0.0006,AB79))</f>
        <v>62</v>
      </c>
      <c r="O79" s="35">
        <f>IF(results!$Y79&lt;&gt;"a","",IF(OR(V79=AC79,W79=AC79,X79=AC79,Y79=AC79,Z79=AC79,AA79=AC79,AB79=AC79),AC79+0.0007,AC79))</f>
        <v>6.9999999999999999E-4</v>
      </c>
      <c r="P79" s="35">
        <f>IF(results!$Y79&lt;&gt;"a","",IF(OR(V79=AD79,W79=AD79,X79=AD79,Y79=AD79,Z79=AD79,AA79=AD79,AB79=AD79,AC79=AD79),AD79+0.0008,AD79))</f>
        <v>8.0000000000000004E-4</v>
      </c>
      <c r="Q79" s="35">
        <f>IF(results!$Y79&lt;&gt;"a","",AE79*2)</f>
        <v>116</v>
      </c>
      <c r="R79" s="47">
        <f t="shared" si="14"/>
        <v>373</v>
      </c>
      <c r="S79" s="4">
        <f t="shared" si="15"/>
        <v>373.00000790000001</v>
      </c>
      <c r="T79" s="4">
        <f>IF(results!$Y79&lt;&gt;"a","",results!X79)</f>
        <v>10.9</v>
      </c>
      <c r="U79" s="4">
        <f>IF(results!Y79="A",1,IF(results!Y79="B",2,IF(results!Y79="C",3,99)))</f>
        <v>1</v>
      </c>
      <c r="V79" s="34">
        <f>results!C79+results!D79</f>
        <v>0</v>
      </c>
      <c r="W79" s="34">
        <f>results!E79+results!F79</f>
        <v>0</v>
      </c>
      <c r="X79" s="34">
        <f>results!G79+results!H79</f>
        <v>61</v>
      </c>
      <c r="Y79" s="34">
        <f>results!I79+results!J79</f>
        <v>58</v>
      </c>
      <c r="Z79" s="34">
        <f>results!K79+results!L79</f>
        <v>49</v>
      </c>
      <c r="AA79" s="34">
        <f>results!M79+results!N79</f>
        <v>76</v>
      </c>
      <c r="AB79" s="34">
        <f>results!O79+results!P79</f>
        <v>62</v>
      </c>
      <c r="AC79" s="34">
        <f>results!Q79+results!R79</f>
        <v>0</v>
      </c>
      <c r="AD79" s="34">
        <f>results!S79+results!T79</f>
        <v>0</v>
      </c>
      <c r="AE79" s="34">
        <f>results!U79+results!V79</f>
        <v>58</v>
      </c>
      <c r="AF79" s="10">
        <f t="shared" si="10"/>
        <v>62</v>
      </c>
    </row>
    <row r="80" spans="1:32" x14ac:dyDescent="0.35">
      <c r="A80" s="18">
        <v>74</v>
      </c>
      <c r="B80" s="20">
        <f t="shared" si="11"/>
        <v>34</v>
      </c>
      <c r="C80" s="20">
        <f t="shared" si="12"/>
        <v>103</v>
      </c>
      <c r="D80" s="14">
        <f t="shared" si="9"/>
        <v>34</v>
      </c>
      <c r="E80" s="14">
        <f t="shared" si="13"/>
        <v>34</v>
      </c>
      <c r="F80" s="2" t="str">
        <f>IF(results!Y80&lt;&gt;"a","",results!B80)</f>
        <v/>
      </c>
      <c r="G80" s="2" t="str">
        <f>IF(results!$Y80&lt;&gt;"a","",results!W80)</f>
        <v/>
      </c>
      <c r="H80" s="35" t="str">
        <f>IF(results!$Y80&lt;&gt;"a","",V80)</f>
        <v/>
      </c>
      <c r="I80" s="35" t="str">
        <f>IF(results!$Y80&lt;&gt;"a","",IF(W80=V80,W80+0.0001,W80))</f>
        <v/>
      </c>
      <c r="J80" s="35" t="str">
        <f>IF(results!$Y80&lt;&gt;"a","",IF(OR(V80=X80,W80=X80),X80+0.0002,X80))</f>
        <v/>
      </c>
      <c r="K80" s="35" t="str">
        <f>IF(results!$Y80&lt;&gt;"a","",IF(OR(V80=Y80,W80=Y80,X80=Y80),Y80+0.0003,Y80))</f>
        <v/>
      </c>
      <c r="L80" s="35" t="str">
        <f>IF(results!$Y80&lt;&gt;"a","",IF(OR(V80=Z80,W80=Z80,X80=Z80,Y80=Z80),Z80+0.0004,Z80))</f>
        <v/>
      </c>
      <c r="M80" s="35" t="str">
        <f>IF(results!$Y80&lt;&gt;"a","",IF(OR(V80=AA80,W80=AA80,X80=AA80,Y80=AA80,Z80=AA80),AA80+0.0005,AA80))</f>
        <v/>
      </c>
      <c r="N80" s="35" t="str">
        <f>IF(results!$Y80&lt;&gt;"a","",IF(OR(V80=AB80,W80=AB80,X80=AB80,Y80=AB80,Z80=AB80,AA80=AB80),AB80+0.0006,AB80))</f>
        <v/>
      </c>
      <c r="O80" s="35" t="str">
        <f>IF(results!$Y80&lt;&gt;"a","",IF(OR(V80=AC80,W80=AC80,X80=AC80,Y80=AC80,Z80=AC80,AA80=AC80,AB80=AC80),AC80+0.0007,AC80))</f>
        <v/>
      </c>
      <c r="P80" s="35" t="str">
        <f>IF(results!$Y80&lt;&gt;"a","",IF(OR(V80=AD80,W80=AD80,X80=AD80,Y80=AD80,Z80=AD80,AA80=AD80,AB80=AD80,AC80=AD80),AD80+0.0008,AD80))</f>
        <v/>
      </c>
      <c r="Q80" s="35" t="str">
        <f>IF(results!$Y80&lt;&gt;"a","",AE80*2)</f>
        <v/>
      </c>
      <c r="R80" s="47">
        <f t="shared" si="14"/>
        <v>0</v>
      </c>
      <c r="S80" s="4">
        <f t="shared" si="15"/>
        <v>7.9999999999999996E-6</v>
      </c>
      <c r="T80" s="4" t="str">
        <f>IF(results!$Y80&lt;&gt;"a","",results!X80)</f>
        <v/>
      </c>
      <c r="U80" s="4">
        <f>IF(results!Y80="A",1,IF(results!Y80="B",2,IF(results!Y80="C",3,99)))</f>
        <v>2</v>
      </c>
      <c r="V80" s="34">
        <f>results!C80+results!D80</f>
        <v>33</v>
      </c>
      <c r="W80" s="34">
        <f>results!E80+results!F80</f>
        <v>0</v>
      </c>
      <c r="X80" s="34">
        <f>results!G80+results!H80</f>
        <v>0</v>
      </c>
      <c r="Y80" s="34">
        <f>results!I80+results!J80</f>
        <v>0</v>
      </c>
      <c r="Z80" s="34">
        <f>results!K80+results!L80</f>
        <v>0</v>
      </c>
      <c r="AA80" s="34">
        <f>results!M80+results!N80</f>
        <v>0</v>
      </c>
      <c r="AB80" s="34">
        <f>results!O80+results!P80</f>
        <v>0</v>
      </c>
      <c r="AC80" s="34">
        <f>results!Q80+results!R80</f>
        <v>0</v>
      </c>
      <c r="AD80" s="34">
        <f>results!S80+results!T80</f>
        <v>0</v>
      </c>
      <c r="AE80" s="34">
        <f>results!U80+results!V80</f>
        <v>0</v>
      </c>
      <c r="AF80" s="10" t="e">
        <f t="shared" si="10"/>
        <v>#NUM!</v>
      </c>
    </row>
    <row r="81" spans="1:32" x14ac:dyDescent="0.35">
      <c r="A81" s="18">
        <v>75</v>
      </c>
      <c r="B81" s="20">
        <f t="shared" si="11"/>
        <v>1</v>
      </c>
      <c r="C81" s="20">
        <f t="shared" si="12"/>
        <v>30</v>
      </c>
      <c r="D81" s="14">
        <f t="shared" si="9"/>
        <v>30</v>
      </c>
      <c r="E81" s="14">
        <f t="shared" si="13"/>
        <v>30</v>
      </c>
      <c r="F81" s="2" t="str">
        <f>IF(results!Y81&lt;&gt;"a","",results!B81)</f>
        <v>REBOLJ ANDREJ</v>
      </c>
      <c r="G81" s="2">
        <f>IF(results!$Y81&lt;&gt;"a","",results!W81)</f>
        <v>1</v>
      </c>
      <c r="H81" s="35">
        <f>IF(results!$Y81&lt;&gt;"a","",V81)</f>
        <v>0</v>
      </c>
      <c r="I81" s="35">
        <f>IF(results!$Y81&lt;&gt;"a","",IF(W81=V81,W81+0.0001,W81))</f>
        <v>1E-4</v>
      </c>
      <c r="J81" s="35">
        <f>IF(results!$Y81&lt;&gt;"a","",IF(OR(V81=X81,W81=X81),X81+0.0002,X81))</f>
        <v>2.0000000000000001E-4</v>
      </c>
      <c r="K81" s="35">
        <f>IF(results!$Y81&lt;&gt;"a","",IF(OR(V81=Y81,W81=Y81,X81=Y81),Y81+0.0003,Y81))</f>
        <v>2.9999999999999997E-4</v>
      </c>
      <c r="L81" s="35">
        <f>IF(results!$Y81&lt;&gt;"a","",IF(OR(V81=Z81,W81=Z81,X81=Z81,Y81=Z81),Z81+0.0004,Z81))</f>
        <v>37</v>
      </c>
      <c r="M81" s="35">
        <f>IF(results!$Y81&lt;&gt;"a","",IF(OR(V81=AA81,W81=AA81,X81=AA81,Y81=AA81,Z81=AA81),AA81+0.0005,AA81))</f>
        <v>5.0000000000000001E-4</v>
      </c>
      <c r="N81" s="35">
        <f>IF(results!$Y81&lt;&gt;"a","",IF(OR(V81=AB81,W81=AB81,X81=AB81,Y81=AB81,Z81=AB81,AA81=AB81),AB81+0.0006,AB81))</f>
        <v>5.9999999999999995E-4</v>
      </c>
      <c r="O81" s="35">
        <f>IF(results!$Y81&lt;&gt;"a","",IF(OR(V81=AC81,W81=AC81,X81=AC81,Y81=AC81,Z81=AC81,AA81=AC81,AB81=AC81),AC81+0.0007,AC81))</f>
        <v>6.9999999999999999E-4</v>
      </c>
      <c r="P81" s="35">
        <f>IF(results!$Y81&lt;&gt;"a","",IF(OR(V81=AD81,W81=AD81,X81=AD81,Y81=AD81,Z81=AD81,AA81=AD81,AB81=AD81,AC81=AD81),AD81+0.0008,AD81))</f>
        <v>8.0000000000000004E-4</v>
      </c>
      <c r="Q81" s="35">
        <f>IF(results!$Y81&lt;&gt;"a","",AE81*2)</f>
        <v>0</v>
      </c>
      <c r="R81" s="47">
        <f t="shared" si="14"/>
        <v>37.002600000000001</v>
      </c>
      <c r="S81" s="4">
        <f t="shared" si="15"/>
        <v>37.002608100000003</v>
      </c>
      <c r="T81" s="4">
        <f>IF(results!$Y81&lt;&gt;"a","",results!X81)</f>
        <v>14.7</v>
      </c>
      <c r="U81" s="4">
        <f>IF(results!Y81="A",1,IF(results!Y81="B",2,IF(results!Y81="C",3,99)))</f>
        <v>1</v>
      </c>
      <c r="V81" s="34">
        <f>results!C81+results!D81</f>
        <v>0</v>
      </c>
      <c r="W81" s="34">
        <f>results!E81+results!F81</f>
        <v>0</v>
      </c>
      <c r="X81" s="34">
        <f>results!G81+results!H81</f>
        <v>0</v>
      </c>
      <c r="Y81" s="34">
        <f>results!I81+results!J81</f>
        <v>0</v>
      </c>
      <c r="Z81" s="34">
        <f>results!K81+results!L81</f>
        <v>37</v>
      </c>
      <c r="AA81" s="34">
        <f>results!M81+results!N81</f>
        <v>0</v>
      </c>
      <c r="AB81" s="34">
        <f>results!O81+results!P81</f>
        <v>0</v>
      </c>
      <c r="AC81" s="34">
        <f>results!Q81+results!R81</f>
        <v>0</v>
      </c>
      <c r="AD81" s="34">
        <f>results!S81+results!T81</f>
        <v>0</v>
      </c>
      <c r="AE81" s="34">
        <f>results!U81+results!V81</f>
        <v>0</v>
      </c>
      <c r="AF81" s="10">
        <f t="shared" si="10"/>
        <v>6.9999999999999999E-4</v>
      </c>
    </row>
    <row r="82" spans="1:32" x14ac:dyDescent="0.35">
      <c r="A82" s="18">
        <v>76</v>
      </c>
      <c r="B82" s="20">
        <f t="shared" si="11"/>
        <v>34</v>
      </c>
      <c r="C82" s="20">
        <f t="shared" si="12"/>
        <v>102</v>
      </c>
      <c r="D82" s="14">
        <f t="shared" si="9"/>
        <v>34</v>
      </c>
      <c r="E82" s="14">
        <f t="shared" si="13"/>
        <v>34</v>
      </c>
      <c r="F82" s="2" t="str">
        <f>IF(results!Y82&lt;&gt;"a","",results!B82)</f>
        <v/>
      </c>
      <c r="G82" s="2" t="str">
        <f>IF(results!$Y82&lt;&gt;"a","",results!W82)</f>
        <v/>
      </c>
      <c r="H82" s="35" t="str">
        <f>IF(results!$Y82&lt;&gt;"a","",V82)</f>
        <v/>
      </c>
      <c r="I82" s="35" t="str">
        <f>IF(results!$Y82&lt;&gt;"a","",IF(W82=V82,W82+0.0001,W82))</f>
        <v/>
      </c>
      <c r="J82" s="35" t="str">
        <f>IF(results!$Y82&lt;&gt;"a","",IF(OR(V82=X82,W82=X82),X82+0.0002,X82))</f>
        <v/>
      </c>
      <c r="K82" s="35" t="str">
        <f>IF(results!$Y82&lt;&gt;"a","",IF(OR(V82=Y82,W82=Y82,X82=Y82),Y82+0.0003,Y82))</f>
        <v/>
      </c>
      <c r="L82" s="35" t="str">
        <f>IF(results!$Y82&lt;&gt;"a","",IF(OR(V82=Z82,W82=Z82,X82=Z82,Y82=Z82),Z82+0.0004,Z82))</f>
        <v/>
      </c>
      <c r="M82" s="35" t="str">
        <f>IF(results!$Y82&lt;&gt;"a","",IF(OR(V82=AA82,W82=AA82,X82=AA82,Y82=AA82,Z82=AA82),AA82+0.0005,AA82))</f>
        <v/>
      </c>
      <c r="N82" s="35" t="str">
        <f>IF(results!$Y82&lt;&gt;"a","",IF(OR(V82=AB82,W82=AB82,X82=AB82,Y82=AB82,Z82=AB82,AA82=AB82),AB82+0.0006,AB82))</f>
        <v/>
      </c>
      <c r="O82" s="35" t="str">
        <f>IF(results!$Y82&lt;&gt;"a","",IF(OR(V82=AC82,W82=AC82,X82=AC82,Y82=AC82,Z82=AC82,AA82=AC82,AB82=AC82),AC82+0.0007,AC82))</f>
        <v/>
      </c>
      <c r="P82" s="35" t="str">
        <f>IF(results!$Y82&lt;&gt;"a","",IF(OR(V82=AD82,W82=AD82,X82=AD82,Y82=AD82,Z82=AD82,AA82=AD82,AB82=AD82,AC82=AD82),AD82+0.0008,AD82))</f>
        <v/>
      </c>
      <c r="Q82" s="35" t="str">
        <f>IF(results!$Y82&lt;&gt;"a","",AE82*2)</f>
        <v/>
      </c>
      <c r="R82" s="47">
        <f t="shared" si="14"/>
        <v>0</v>
      </c>
      <c r="S82" s="4">
        <f t="shared" si="15"/>
        <v>8.1999999999999994E-6</v>
      </c>
      <c r="T82" s="4" t="str">
        <f>IF(results!$Y82&lt;&gt;"a","",results!X82)</f>
        <v/>
      </c>
      <c r="U82" s="4">
        <f>IF(results!Y82="A",1,IF(results!Y82="B",2,IF(results!Y82="C",3,99)))</f>
        <v>2</v>
      </c>
      <c r="V82" s="34">
        <f>results!C82+results!D82</f>
        <v>0</v>
      </c>
      <c r="W82" s="34">
        <f>results!E82+results!F82</f>
        <v>41</v>
      </c>
      <c r="X82" s="34">
        <f>results!G82+results!H82</f>
        <v>33</v>
      </c>
      <c r="Y82" s="34">
        <f>results!I82+results!J82</f>
        <v>63</v>
      </c>
      <c r="Z82" s="34">
        <f>results!K82+results!L82</f>
        <v>0</v>
      </c>
      <c r="AA82" s="34">
        <f>results!M82+results!N82</f>
        <v>0</v>
      </c>
      <c r="AB82" s="34">
        <f>results!O82+results!P82</f>
        <v>0</v>
      </c>
      <c r="AC82" s="34">
        <f>results!Q82+results!R82</f>
        <v>0</v>
      </c>
      <c r="AD82" s="34">
        <f>results!S82+results!T82</f>
        <v>42</v>
      </c>
      <c r="AE82" s="34">
        <f>results!U82+results!V82</f>
        <v>0</v>
      </c>
      <c r="AF82" s="10" t="e">
        <f t="shared" si="10"/>
        <v>#NUM!</v>
      </c>
    </row>
    <row r="83" spans="1:32" x14ac:dyDescent="0.35">
      <c r="A83" s="18">
        <v>77</v>
      </c>
      <c r="B83" s="20">
        <f t="shared" si="11"/>
        <v>101</v>
      </c>
      <c r="C83" s="20">
        <f t="shared" si="12"/>
        <v>101</v>
      </c>
      <c r="D83" s="14">
        <f t="shared" si="9"/>
        <v>34</v>
      </c>
      <c r="E83" s="14">
        <f t="shared" si="13"/>
        <v>34</v>
      </c>
      <c r="F83" s="2" t="str">
        <f>IF(results!Y83&lt;&gt;"a","",results!B83)</f>
        <v/>
      </c>
      <c r="G83" s="2" t="str">
        <f>IF(results!$Y83&lt;&gt;"a","",results!W83)</f>
        <v/>
      </c>
      <c r="H83" s="35" t="str">
        <f>IF(results!$Y83&lt;&gt;"a","",V83)</f>
        <v/>
      </c>
      <c r="I83" s="35" t="str">
        <f>IF(results!$Y83&lt;&gt;"a","",IF(W83=V83,W83+0.0001,W83))</f>
        <v/>
      </c>
      <c r="J83" s="35" t="str">
        <f>IF(results!$Y83&lt;&gt;"a","",IF(OR(V83=X83,W83=X83),X83+0.0002,X83))</f>
        <v/>
      </c>
      <c r="K83" s="35" t="str">
        <f>IF(results!$Y83&lt;&gt;"a","",IF(OR(V83=Y83,W83=Y83,X83=Y83),Y83+0.0003,Y83))</f>
        <v/>
      </c>
      <c r="L83" s="35" t="str">
        <f>IF(results!$Y83&lt;&gt;"a","",IF(OR(V83=Z83,W83=Z83,X83=Z83,Y83=Z83),Z83+0.0004,Z83))</f>
        <v/>
      </c>
      <c r="M83" s="35" t="str">
        <f>IF(results!$Y83&lt;&gt;"a","",IF(OR(V83=AA83,W83=AA83,X83=AA83,Y83=AA83,Z83=AA83),AA83+0.0005,AA83))</f>
        <v/>
      </c>
      <c r="N83" s="35" t="str">
        <f>IF(results!$Y83&lt;&gt;"a","",IF(OR(V83=AB83,W83=AB83,X83=AB83,Y83=AB83,Z83=AB83,AA83=AB83),AB83+0.0006,AB83))</f>
        <v/>
      </c>
      <c r="O83" s="35" t="str">
        <f>IF(results!$Y83&lt;&gt;"a","",IF(OR(V83=AC83,W83=AC83,X83=AC83,Y83=AC83,Z83=AC83,AA83=AC83,AB83=AC83),AC83+0.0007,AC83))</f>
        <v/>
      </c>
      <c r="P83" s="35" t="str">
        <f>IF(results!$Y83&lt;&gt;"a","",IF(OR(V83=AD83,W83=AD83,X83=AD83,Y83=AD83,Z83=AD83,AA83=AD83,AB83=AD83,AC83=AD83),AD83+0.0008,AD83))</f>
        <v/>
      </c>
      <c r="Q83" s="35" t="str">
        <f>IF(results!$Y83&lt;&gt;"a","",AE83*2)</f>
        <v/>
      </c>
      <c r="R83" s="47">
        <f t="shared" si="14"/>
        <v>0</v>
      </c>
      <c r="S83" s="4">
        <f t="shared" si="15"/>
        <v>8.3000000000000002E-6</v>
      </c>
      <c r="T83" s="4" t="str">
        <f>IF(results!$Y83&lt;&gt;"a","",results!X83)</f>
        <v/>
      </c>
      <c r="U83" s="4">
        <f>IF(results!Y83="A",1,IF(results!Y83="B",2,IF(results!Y83="C",3,99)))</f>
        <v>3</v>
      </c>
      <c r="V83" s="34">
        <f>results!C83+results!D83</f>
        <v>42</v>
      </c>
      <c r="W83" s="34">
        <f>results!E83+results!F83</f>
        <v>41</v>
      </c>
      <c r="X83" s="34">
        <f>results!G83+results!H83</f>
        <v>0</v>
      </c>
      <c r="Y83" s="34">
        <f>results!I83+results!J83</f>
        <v>0</v>
      </c>
      <c r="Z83" s="34">
        <f>results!K83+results!L83</f>
        <v>0</v>
      </c>
      <c r="AA83" s="34">
        <f>results!M83+results!N83</f>
        <v>0</v>
      </c>
      <c r="AB83" s="34">
        <f>results!O83+results!P83</f>
        <v>0</v>
      </c>
      <c r="AC83" s="34">
        <f>results!Q83+results!R83</f>
        <v>0</v>
      </c>
      <c r="AD83" s="34">
        <f>results!S83+results!T83</f>
        <v>0</v>
      </c>
      <c r="AE83" s="34">
        <f>results!U83+results!V83</f>
        <v>0</v>
      </c>
      <c r="AF83" s="10" t="e">
        <f t="shared" si="10"/>
        <v>#NUM!</v>
      </c>
    </row>
    <row r="84" spans="1:32" x14ac:dyDescent="0.35">
      <c r="A84" s="18">
        <v>78</v>
      </c>
      <c r="B84" s="20">
        <f t="shared" si="11"/>
        <v>34</v>
      </c>
      <c r="C84" s="20">
        <f t="shared" si="12"/>
        <v>100</v>
      </c>
      <c r="D84" s="14">
        <f t="shared" si="9"/>
        <v>34</v>
      </c>
      <c r="E84" s="14">
        <f t="shared" si="13"/>
        <v>34</v>
      </c>
      <c r="F84" s="2" t="str">
        <f>IF(results!Y84&lt;&gt;"a","",results!B84)</f>
        <v/>
      </c>
      <c r="G84" s="2" t="str">
        <f>IF(results!$Y84&lt;&gt;"a","",results!W84)</f>
        <v/>
      </c>
      <c r="H84" s="35" t="str">
        <f>IF(results!$Y84&lt;&gt;"a","",V84)</f>
        <v/>
      </c>
      <c r="I84" s="35" t="str">
        <f>IF(results!$Y84&lt;&gt;"a","",IF(W84=V84,W84+0.0001,W84))</f>
        <v/>
      </c>
      <c r="J84" s="35" t="str">
        <f>IF(results!$Y84&lt;&gt;"a","",IF(OR(V84=X84,W84=X84),X84+0.0002,X84))</f>
        <v/>
      </c>
      <c r="K84" s="35" t="str">
        <f>IF(results!$Y84&lt;&gt;"a","",IF(OR(V84=Y84,W84=Y84,X84=Y84),Y84+0.0003,Y84))</f>
        <v/>
      </c>
      <c r="L84" s="35" t="str">
        <f>IF(results!$Y84&lt;&gt;"a","",IF(OR(V84=Z84,W84=Z84,X84=Z84,Y84=Z84),Z84+0.0004,Z84))</f>
        <v/>
      </c>
      <c r="M84" s="35" t="str">
        <f>IF(results!$Y84&lt;&gt;"a","",IF(OR(V84=AA84,W84=AA84,X84=AA84,Y84=AA84,Z84=AA84),AA84+0.0005,AA84))</f>
        <v/>
      </c>
      <c r="N84" s="35" t="str">
        <f>IF(results!$Y84&lt;&gt;"a","",IF(OR(V84=AB84,W84=AB84,X84=AB84,Y84=AB84,Z84=AB84,AA84=AB84),AB84+0.0006,AB84))</f>
        <v/>
      </c>
      <c r="O84" s="35" t="str">
        <f>IF(results!$Y84&lt;&gt;"a","",IF(OR(V84=AC84,W84=AC84,X84=AC84,Y84=AC84,Z84=AC84,AA84=AC84,AB84=AC84),AC84+0.0007,AC84))</f>
        <v/>
      </c>
      <c r="P84" s="35" t="str">
        <f>IF(results!$Y84&lt;&gt;"a","",IF(OR(V84=AD84,W84=AD84,X84=AD84,Y84=AD84,Z84=AD84,AA84=AD84,AB84=AD84,AC84=AD84),AD84+0.0008,AD84))</f>
        <v/>
      </c>
      <c r="Q84" s="35" t="str">
        <f>IF(results!$Y84&lt;&gt;"a","",AE84*2)</f>
        <v/>
      </c>
      <c r="R84" s="47">
        <f t="shared" si="14"/>
        <v>0</v>
      </c>
      <c r="S84" s="4">
        <f t="shared" si="15"/>
        <v>8.3999999999999992E-6</v>
      </c>
      <c r="T84" s="4" t="str">
        <f>IF(results!$Y84&lt;&gt;"a","",results!X84)</f>
        <v/>
      </c>
      <c r="U84" s="4">
        <f>IF(results!Y84="A",1,IF(results!Y84="B",2,IF(results!Y84="C",3,99)))</f>
        <v>2</v>
      </c>
      <c r="V84" s="34">
        <f>results!C84+results!D84</f>
        <v>0</v>
      </c>
      <c r="W84" s="34">
        <f>results!E84+results!F84</f>
        <v>0</v>
      </c>
      <c r="X84" s="34">
        <f>results!G84+results!H84</f>
        <v>0</v>
      </c>
      <c r="Y84" s="34">
        <f>results!I84+results!J84</f>
        <v>46</v>
      </c>
      <c r="Z84" s="34">
        <f>results!K84+results!L84</f>
        <v>0</v>
      </c>
      <c r="AA84" s="34">
        <f>results!M84+results!N84</f>
        <v>0</v>
      </c>
      <c r="AB84" s="34">
        <f>results!O84+results!P84</f>
        <v>0</v>
      </c>
      <c r="AC84" s="34">
        <f>results!Q84+results!R84</f>
        <v>0</v>
      </c>
      <c r="AD84" s="34">
        <f>results!S84+results!T84</f>
        <v>0</v>
      </c>
      <c r="AE84" s="34">
        <f>results!U84+results!V84</f>
        <v>0</v>
      </c>
      <c r="AF84" s="10" t="e">
        <f t="shared" si="10"/>
        <v>#NUM!</v>
      </c>
    </row>
    <row r="85" spans="1:32" x14ac:dyDescent="0.35">
      <c r="A85" s="18">
        <v>79</v>
      </c>
      <c r="B85" s="20">
        <f t="shared" si="11"/>
        <v>101</v>
      </c>
      <c r="C85" s="20">
        <f t="shared" si="12"/>
        <v>99</v>
      </c>
      <c r="D85" s="14">
        <f t="shared" si="9"/>
        <v>34</v>
      </c>
      <c r="E85" s="14">
        <f t="shared" si="13"/>
        <v>34</v>
      </c>
      <c r="F85" s="2" t="str">
        <f>IF(results!Y85&lt;&gt;"a","",results!B85)</f>
        <v/>
      </c>
      <c r="G85" s="2" t="str">
        <f>IF(results!$Y85&lt;&gt;"a","",results!W85)</f>
        <v/>
      </c>
      <c r="H85" s="35" t="str">
        <f>IF(results!$Y85&lt;&gt;"a","",V85)</f>
        <v/>
      </c>
      <c r="I85" s="35" t="str">
        <f>IF(results!$Y85&lt;&gt;"a","",IF(W85=V85,W85+0.0001,W85))</f>
        <v/>
      </c>
      <c r="J85" s="35" t="str">
        <f>IF(results!$Y85&lt;&gt;"a","",IF(OR(V85=X85,W85=X85),X85+0.0002,X85))</f>
        <v/>
      </c>
      <c r="K85" s="35" t="str">
        <f>IF(results!$Y85&lt;&gt;"a","",IF(OR(V85=Y85,W85=Y85,X85=Y85),Y85+0.0003,Y85))</f>
        <v/>
      </c>
      <c r="L85" s="35" t="str">
        <f>IF(results!$Y85&lt;&gt;"a","",IF(OR(V85=Z85,W85=Z85,X85=Z85,Y85=Z85),Z85+0.0004,Z85))</f>
        <v/>
      </c>
      <c r="M85" s="35" t="str">
        <f>IF(results!$Y85&lt;&gt;"a","",IF(OR(V85=AA85,W85=AA85,X85=AA85,Y85=AA85,Z85=AA85),AA85+0.0005,AA85))</f>
        <v/>
      </c>
      <c r="N85" s="35" t="str">
        <f>IF(results!$Y85&lt;&gt;"a","",IF(OR(V85=AB85,W85=AB85,X85=AB85,Y85=AB85,Z85=AB85,AA85=AB85),AB85+0.0006,AB85))</f>
        <v/>
      </c>
      <c r="O85" s="35" t="str">
        <f>IF(results!$Y85&lt;&gt;"a","",IF(OR(V85=AC85,W85=AC85,X85=AC85,Y85=AC85,Z85=AC85,AA85=AC85,AB85=AC85),AC85+0.0007,AC85))</f>
        <v/>
      </c>
      <c r="P85" s="35" t="str">
        <f>IF(results!$Y85&lt;&gt;"a","",IF(OR(V85=AD85,W85=AD85,X85=AD85,Y85=AD85,Z85=AD85,AA85=AD85,AB85=AD85,AC85=AD85),AD85+0.0008,AD85))</f>
        <v/>
      </c>
      <c r="Q85" s="35" t="str">
        <f>IF(results!$Y85&lt;&gt;"a","",AE85*2)</f>
        <v/>
      </c>
      <c r="R85" s="47">
        <f t="shared" si="14"/>
        <v>0</v>
      </c>
      <c r="S85" s="4">
        <f t="shared" si="15"/>
        <v>8.4999999999999999E-6</v>
      </c>
      <c r="T85" s="4" t="str">
        <f>IF(results!$Y85&lt;&gt;"a","",results!X85)</f>
        <v/>
      </c>
      <c r="U85" s="4">
        <f>IF(results!Y85="A",1,IF(results!Y85="B",2,IF(results!Y85="C",3,99)))</f>
        <v>3</v>
      </c>
      <c r="V85" s="34">
        <f>results!C85+results!D85</f>
        <v>0</v>
      </c>
      <c r="W85" s="34">
        <f>results!E85+results!F85</f>
        <v>0</v>
      </c>
      <c r="X85" s="34">
        <f>results!G85+results!H85</f>
        <v>0</v>
      </c>
      <c r="Y85" s="34">
        <f>results!I85+results!J85</f>
        <v>0</v>
      </c>
      <c r="Z85" s="34">
        <f>results!K85+results!L85</f>
        <v>0</v>
      </c>
      <c r="AA85" s="34">
        <f>results!M85+results!N85</f>
        <v>0</v>
      </c>
      <c r="AB85" s="34">
        <f>results!O85+results!P85</f>
        <v>0</v>
      </c>
      <c r="AC85" s="34">
        <f>results!Q85+results!R85</f>
        <v>53</v>
      </c>
      <c r="AD85" s="34">
        <f>results!S85+results!T85</f>
        <v>65</v>
      </c>
      <c r="AE85" s="34">
        <f>results!U85+results!V85</f>
        <v>33</v>
      </c>
      <c r="AF85" s="10" t="e">
        <f t="shared" si="10"/>
        <v>#NUM!</v>
      </c>
    </row>
    <row r="86" spans="1:32" x14ac:dyDescent="0.35">
      <c r="A86" s="18">
        <v>80</v>
      </c>
      <c r="B86" s="20">
        <f t="shared" si="11"/>
        <v>34</v>
      </c>
      <c r="C86" s="20">
        <f t="shared" si="12"/>
        <v>98</v>
      </c>
      <c r="D86" s="14">
        <f t="shared" si="9"/>
        <v>34</v>
      </c>
      <c r="E86" s="14">
        <f t="shared" si="13"/>
        <v>34</v>
      </c>
      <c r="F86" s="2" t="str">
        <f>IF(results!Y86&lt;&gt;"a","",results!B86)</f>
        <v/>
      </c>
      <c r="G86" s="2" t="str">
        <f>IF(results!$Y86&lt;&gt;"a","",results!W86)</f>
        <v/>
      </c>
      <c r="H86" s="35" t="str">
        <f>IF(results!$Y86&lt;&gt;"a","",V86)</f>
        <v/>
      </c>
      <c r="I86" s="35" t="str">
        <f>IF(results!$Y86&lt;&gt;"a","",IF(W86=V86,W86+0.0001,W86))</f>
        <v/>
      </c>
      <c r="J86" s="35" t="str">
        <f>IF(results!$Y86&lt;&gt;"a","",IF(OR(V86=X86,W86=X86),X86+0.0002,X86))</f>
        <v/>
      </c>
      <c r="K86" s="35" t="str">
        <f>IF(results!$Y86&lt;&gt;"a","",IF(OR(V86=Y86,W86=Y86,X86=Y86),Y86+0.0003,Y86))</f>
        <v/>
      </c>
      <c r="L86" s="35" t="str">
        <f>IF(results!$Y86&lt;&gt;"a","",IF(OR(V86=Z86,W86=Z86,X86=Z86,Y86=Z86),Z86+0.0004,Z86))</f>
        <v/>
      </c>
      <c r="M86" s="35" t="str">
        <f>IF(results!$Y86&lt;&gt;"a","",IF(OR(V86=AA86,W86=AA86,X86=AA86,Y86=AA86,Z86=AA86),AA86+0.0005,AA86))</f>
        <v/>
      </c>
      <c r="N86" s="35" t="str">
        <f>IF(results!$Y86&lt;&gt;"a","",IF(OR(V86=AB86,W86=AB86,X86=AB86,Y86=AB86,Z86=AB86,AA86=AB86),AB86+0.0006,AB86))</f>
        <v/>
      </c>
      <c r="O86" s="35" t="str">
        <f>IF(results!$Y86&lt;&gt;"a","",IF(OR(V86=AC86,W86=AC86,X86=AC86,Y86=AC86,Z86=AC86,AA86=AC86,AB86=AC86),AC86+0.0007,AC86))</f>
        <v/>
      </c>
      <c r="P86" s="35" t="str">
        <f>IF(results!$Y86&lt;&gt;"a","",IF(OR(V86=AD86,W86=AD86,X86=AD86,Y86=AD86,Z86=AD86,AA86=AD86,AB86=AD86,AC86=AD86),AD86+0.0008,AD86))</f>
        <v/>
      </c>
      <c r="Q86" s="35" t="str">
        <f>IF(results!$Y86&lt;&gt;"a","",AE86*2)</f>
        <v/>
      </c>
      <c r="R86" s="47">
        <f t="shared" si="14"/>
        <v>0</v>
      </c>
      <c r="S86" s="4">
        <f t="shared" si="15"/>
        <v>8.599999999999999E-6</v>
      </c>
      <c r="T86" s="4" t="str">
        <f>IF(results!$Y86&lt;&gt;"a","",results!X86)</f>
        <v/>
      </c>
      <c r="U86" s="4">
        <f>IF(results!Y86="A",1,IF(results!Y86="B",2,IF(results!Y86="C",3,99)))</f>
        <v>2</v>
      </c>
      <c r="V86" s="34">
        <f>results!C86+results!D86</f>
        <v>0</v>
      </c>
      <c r="W86" s="34">
        <f>results!E86+results!F86</f>
        <v>0</v>
      </c>
      <c r="X86" s="34">
        <f>results!G86+results!H86</f>
        <v>0</v>
      </c>
      <c r="Y86" s="34">
        <f>results!I86+results!J86</f>
        <v>0</v>
      </c>
      <c r="Z86" s="34">
        <f>results!K86+results!L86</f>
        <v>42</v>
      </c>
      <c r="AA86" s="34">
        <f>results!M86+results!N86</f>
        <v>0</v>
      </c>
      <c r="AB86" s="34">
        <f>results!O86+results!P86</f>
        <v>0</v>
      </c>
      <c r="AC86" s="34">
        <f>results!Q86+results!R86</f>
        <v>0</v>
      </c>
      <c r="AD86" s="34">
        <f>results!S86+results!T86</f>
        <v>0</v>
      </c>
      <c r="AE86" s="34">
        <f>results!U86+results!V86</f>
        <v>0</v>
      </c>
      <c r="AF86" s="10" t="e">
        <f t="shared" si="10"/>
        <v>#NUM!</v>
      </c>
    </row>
    <row r="87" spans="1:32" x14ac:dyDescent="0.35">
      <c r="A87" s="18">
        <v>81</v>
      </c>
      <c r="B87" s="20">
        <f t="shared" si="11"/>
        <v>34</v>
      </c>
      <c r="C87" s="20">
        <f t="shared" si="12"/>
        <v>97</v>
      </c>
      <c r="D87" s="14">
        <f t="shared" si="9"/>
        <v>34</v>
      </c>
      <c r="E87" s="14">
        <f t="shared" si="13"/>
        <v>34</v>
      </c>
      <c r="F87" s="2" t="str">
        <f>IF(results!Y87&lt;&gt;"a","",results!B87)</f>
        <v/>
      </c>
      <c r="G87" s="2" t="str">
        <f>IF(results!$Y87&lt;&gt;"a","",results!W87)</f>
        <v/>
      </c>
      <c r="H87" s="35" t="str">
        <f>IF(results!$Y87&lt;&gt;"a","",V87)</f>
        <v/>
      </c>
      <c r="I87" s="35" t="str">
        <f>IF(results!$Y87&lt;&gt;"a","",IF(W87=V87,W87+0.0001,W87))</f>
        <v/>
      </c>
      <c r="J87" s="35" t="str">
        <f>IF(results!$Y87&lt;&gt;"a","",IF(OR(V87=X87,W87=X87),X87+0.0002,X87))</f>
        <v/>
      </c>
      <c r="K87" s="35" t="str">
        <f>IF(results!$Y87&lt;&gt;"a","",IF(OR(V87=Y87,W87=Y87,X87=Y87),Y87+0.0003,Y87))</f>
        <v/>
      </c>
      <c r="L87" s="35" t="str">
        <f>IF(results!$Y87&lt;&gt;"a","",IF(OR(V87=Z87,W87=Z87,X87=Z87,Y87=Z87),Z87+0.0004,Z87))</f>
        <v/>
      </c>
      <c r="M87" s="35" t="str">
        <f>IF(results!$Y87&lt;&gt;"a","",IF(OR(V87=AA87,W87=AA87,X87=AA87,Y87=AA87,Z87=AA87),AA87+0.0005,AA87))</f>
        <v/>
      </c>
      <c r="N87" s="35" t="str">
        <f>IF(results!$Y87&lt;&gt;"a","",IF(OR(V87=AB87,W87=AB87,X87=AB87,Y87=AB87,Z87=AB87,AA87=AB87),AB87+0.0006,AB87))</f>
        <v/>
      </c>
      <c r="O87" s="35" t="str">
        <f>IF(results!$Y87&lt;&gt;"a","",IF(OR(V87=AC87,W87=AC87,X87=AC87,Y87=AC87,Z87=AC87,AA87=AC87,AB87=AC87),AC87+0.0007,AC87))</f>
        <v/>
      </c>
      <c r="P87" s="35" t="str">
        <f>IF(results!$Y87&lt;&gt;"a","",IF(OR(V87=AD87,W87=AD87,X87=AD87,Y87=AD87,Z87=AD87,AA87=AD87,AB87=AD87,AC87=AD87),AD87+0.0008,AD87))</f>
        <v/>
      </c>
      <c r="Q87" s="35" t="str">
        <f>IF(results!$Y87&lt;&gt;"a","",AE87*2)</f>
        <v/>
      </c>
      <c r="R87" s="47">
        <f t="shared" si="14"/>
        <v>0</v>
      </c>
      <c r="S87" s="4">
        <f t="shared" si="15"/>
        <v>8.6999999999999997E-6</v>
      </c>
      <c r="T87" s="4" t="str">
        <f>IF(results!$Y87&lt;&gt;"a","",results!X87)</f>
        <v/>
      </c>
      <c r="U87" s="4">
        <f>IF(results!Y87="A",1,IF(results!Y87="B",2,IF(results!Y87="C",3,99)))</f>
        <v>2</v>
      </c>
      <c r="V87" s="34">
        <f>results!C87+results!D87</f>
        <v>0</v>
      </c>
      <c r="W87" s="34">
        <f>results!E87+results!F87</f>
        <v>0</v>
      </c>
      <c r="X87" s="34">
        <f>results!G87+results!H87</f>
        <v>0</v>
      </c>
      <c r="Y87" s="34">
        <f>results!I87+results!J87</f>
        <v>0</v>
      </c>
      <c r="Z87" s="34">
        <f>results!K87+results!L87</f>
        <v>0</v>
      </c>
      <c r="AA87" s="34">
        <f>results!M87+results!N87</f>
        <v>0</v>
      </c>
      <c r="AB87" s="34">
        <f>results!O87+results!P87</f>
        <v>58</v>
      </c>
      <c r="AC87" s="34">
        <f>results!Q87+results!R87</f>
        <v>0</v>
      </c>
      <c r="AD87" s="34">
        <f>results!S87+results!T87</f>
        <v>0</v>
      </c>
      <c r="AE87" s="34">
        <f>results!U87+results!V87</f>
        <v>0</v>
      </c>
      <c r="AF87" s="10" t="e">
        <f t="shared" si="10"/>
        <v>#NUM!</v>
      </c>
    </row>
    <row r="88" spans="1:32" x14ac:dyDescent="0.35">
      <c r="A88" s="18">
        <v>82</v>
      </c>
      <c r="B88" s="20">
        <f t="shared" si="11"/>
        <v>1</v>
      </c>
      <c r="C88" s="20">
        <f t="shared" si="12"/>
        <v>22</v>
      </c>
      <c r="D88" s="14">
        <f t="shared" si="9"/>
        <v>22</v>
      </c>
      <c r="E88" s="14">
        <f t="shared" si="13"/>
        <v>22</v>
      </c>
      <c r="F88" s="2" t="str">
        <f>IF(results!Y88&lt;&gt;"a","",results!B88)</f>
        <v>ROMAVH PETER</v>
      </c>
      <c r="G88" s="2">
        <f>IF(results!$Y88&lt;&gt;"a","",results!W88)</f>
        <v>1</v>
      </c>
      <c r="H88" s="35">
        <f>IF(results!$Y88&lt;&gt;"a","",V88)</f>
        <v>0</v>
      </c>
      <c r="I88" s="35">
        <f>IF(results!$Y88&lt;&gt;"a","",IF(W88=V88,W88+0.0001,W88))</f>
        <v>1E-4</v>
      </c>
      <c r="J88" s="35">
        <f>IF(results!$Y88&lt;&gt;"a","",IF(OR(V88=X88,W88=X88),X88+0.0002,X88))</f>
        <v>2.0000000000000001E-4</v>
      </c>
      <c r="K88" s="35">
        <f>IF(results!$Y88&lt;&gt;"a","",IF(OR(V88=Y88,W88=Y88,X88=Y88),Y88+0.0003,Y88))</f>
        <v>2.9999999999999997E-4</v>
      </c>
      <c r="L88" s="35">
        <f>IF(results!$Y88&lt;&gt;"a","",IF(OR(V88=Z88,W88=Z88,X88=Z88,Y88=Z88),Z88+0.0004,Z88))</f>
        <v>4.0000000000000002E-4</v>
      </c>
      <c r="M88" s="35">
        <f>IF(results!$Y88&lt;&gt;"a","",IF(OR(V88=AA88,W88=AA88,X88=AA88,Y88=AA88,Z88=AA88),AA88+0.0005,AA88))</f>
        <v>5.0000000000000001E-4</v>
      </c>
      <c r="N88" s="35">
        <f>IF(results!$Y88&lt;&gt;"a","",IF(OR(V88=AB88,W88=AB88,X88=AB88,Y88=AB88,Z88=AB88,AA88=AB88),AB88+0.0006,AB88))</f>
        <v>56</v>
      </c>
      <c r="O88" s="35">
        <f>IF(results!$Y88&lt;&gt;"a","",IF(OR(V88=AC88,W88=AC88,X88=AC88,Y88=AC88,Z88=AC88,AA88=AC88,AB88=AC88),AC88+0.0007,AC88))</f>
        <v>6.9999999999999999E-4</v>
      </c>
      <c r="P88" s="35">
        <f>IF(results!$Y88&lt;&gt;"a","",IF(OR(V88=AD88,W88=AD88,X88=AD88,Y88=AD88,Z88=AD88,AA88=AD88,AB88=AD88,AC88=AD88),AD88+0.0008,AD88))</f>
        <v>8.0000000000000004E-4</v>
      </c>
      <c r="Q88" s="35">
        <f>IF(results!$Y88&lt;&gt;"a","",AE88*2)</f>
        <v>0</v>
      </c>
      <c r="R88" s="47">
        <f t="shared" si="14"/>
        <v>56.002400000000002</v>
      </c>
      <c r="S88" s="4">
        <f t="shared" si="15"/>
        <v>56.002408800000005</v>
      </c>
      <c r="T88" s="4">
        <f>IF(results!$Y88&lt;&gt;"a","",results!X88)</f>
        <v>13.2</v>
      </c>
      <c r="U88" s="4">
        <f>IF(results!Y88="A",1,IF(results!Y88="B",2,IF(results!Y88="C",3,99)))</f>
        <v>1</v>
      </c>
      <c r="V88" s="34">
        <f>results!C88+results!D88</f>
        <v>0</v>
      </c>
      <c r="W88" s="34">
        <f>results!E88+results!F88</f>
        <v>0</v>
      </c>
      <c r="X88" s="34">
        <f>results!G88+results!H88</f>
        <v>0</v>
      </c>
      <c r="Y88" s="34">
        <f>results!I88+results!J88</f>
        <v>0</v>
      </c>
      <c r="Z88" s="34">
        <f>results!K88+results!L88</f>
        <v>0</v>
      </c>
      <c r="AA88" s="34">
        <f>results!M88+results!N88</f>
        <v>0</v>
      </c>
      <c r="AB88" s="34">
        <f>results!O88+results!P88</f>
        <v>56</v>
      </c>
      <c r="AC88" s="34">
        <f>results!Q88+results!R88</f>
        <v>0</v>
      </c>
      <c r="AD88" s="34">
        <f>results!S88+results!T88</f>
        <v>0</v>
      </c>
      <c r="AE88" s="34">
        <f>results!U88+results!V88</f>
        <v>0</v>
      </c>
      <c r="AF88" s="10">
        <f t="shared" si="10"/>
        <v>6.9999999999999999E-4</v>
      </c>
    </row>
    <row r="89" spans="1:32" x14ac:dyDescent="0.35">
      <c r="A89" s="18">
        <v>83</v>
      </c>
      <c r="B89" s="20">
        <f t="shared" si="11"/>
        <v>101</v>
      </c>
      <c r="C89" s="20">
        <f t="shared" si="12"/>
        <v>96</v>
      </c>
      <c r="D89" s="14">
        <f t="shared" si="9"/>
        <v>34</v>
      </c>
      <c r="E89" s="14">
        <f t="shared" si="13"/>
        <v>34</v>
      </c>
      <c r="F89" s="2" t="str">
        <f>IF(results!Y89&lt;&gt;"a","",results!B89)</f>
        <v/>
      </c>
      <c r="G89" s="2" t="str">
        <f>IF(results!$Y89&lt;&gt;"a","",results!W89)</f>
        <v/>
      </c>
      <c r="H89" s="35" t="str">
        <f>IF(results!$Y89&lt;&gt;"a","",V89)</f>
        <v/>
      </c>
      <c r="I89" s="35" t="str">
        <f>IF(results!$Y89&lt;&gt;"a","",IF(W89=V89,W89+0.0001,W89))</f>
        <v/>
      </c>
      <c r="J89" s="35" t="str">
        <f>IF(results!$Y89&lt;&gt;"a","",IF(OR(V89=X89,W89=X89),X89+0.0002,X89))</f>
        <v/>
      </c>
      <c r="K89" s="35" t="str">
        <f>IF(results!$Y89&lt;&gt;"a","",IF(OR(V89=Y89,W89=Y89,X89=Y89),Y89+0.0003,Y89))</f>
        <v/>
      </c>
      <c r="L89" s="35" t="str">
        <f>IF(results!$Y89&lt;&gt;"a","",IF(OR(V89=Z89,W89=Z89,X89=Z89,Y89=Z89),Z89+0.0004,Z89))</f>
        <v/>
      </c>
      <c r="M89" s="35" t="str">
        <f>IF(results!$Y89&lt;&gt;"a","",IF(OR(V89=AA89,W89=AA89,X89=AA89,Y89=AA89,Z89=AA89),AA89+0.0005,AA89))</f>
        <v/>
      </c>
      <c r="N89" s="35" t="str">
        <f>IF(results!$Y89&lt;&gt;"a","",IF(OR(V89=AB89,W89=AB89,X89=AB89,Y89=AB89,Z89=AB89,AA89=AB89),AB89+0.0006,AB89))</f>
        <v/>
      </c>
      <c r="O89" s="35" t="str">
        <f>IF(results!$Y89&lt;&gt;"a","",IF(OR(V89=AC89,W89=AC89,X89=AC89,Y89=AC89,Z89=AC89,AA89=AC89,AB89=AC89),AC89+0.0007,AC89))</f>
        <v/>
      </c>
      <c r="P89" s="35" t="str">
        <f>IF(results!$Y89&lt;&gt;"a","",IF(OR(V89=AD89,W89=AD89,X89=AD89,Y89=AD89,Z89=AD89,AA89=AD89,AB89=AD89,AC89=AD89),AD89+0.0008,AD89))</f>
        <v/>
      </c>
      <c r="Q89" s="35" t="str">
        <f>IF(results!$Y89&lt;&gt;"a","",AE89*2)</f>
        <v/>
      </c>
      <c r="R89" s="47">
        <f t="shared" si="14"/>
        <v>0</v>
      </c>
      <c r="S89" s="4">
        <f t="shared" si="15"/>
        <v>8.8999999999999995E-6</v>
      </c>
      <c r="T89" s="4" t="str">
        <f>IF(results!$Y89&lt;&gt;"a","",results!X89)</f>
        <v/>
      </c>
      <c r="U89" s="4">
        <f>IF(results!Y89="A",1,IF(results!Y89="B",2,IF(results!Y89="C",3,99)))</f>
        <v>3</v>
      </c>
      <c r="V89" s="34">
        <f>results!C89+results!D89</f>
        <v>0</v>
      </c>
      <c r="W89" s="34">
        <f>results!E89+results!F89</f>
        <v>23</v>
      </c>
      <c r="X89" s="34">
        <f>results!G89+results!H89</f>
        <v>0</v>
      </c>
      <c r="Y89" s="34">
        <f>results!I89+results!J89</f>
        <v>0</v>
      </c>
      <c r="Z89" s="34">
        <f>results!K89+results!L89</f>
        <v>22</v>
      </c>
      <c r="AA89" s="34">
        <f>results!M89+results!N89</f>
        <v>43</v>
      </c>
      <c r="AB89" s="34">
        <f>results!O89+results!P89</f>
        <v>30</v>
      </c>
      <c r="AC89" s="34">
        <f>results!Q89+results!R89</f>
        <v>42</v>
      </c>
      <c r="AD89" s="34">
        <f>results!S89+results!T89</f>
        <v>29</v>
      </c>
      <c r="AE89" s="34">
        <f>results!U89+results!V89</f>
        <v>39</v>
      </c>
      <c r="AF89" s="10" t="e">
        <f t="shared" si="10"/>
        <v>#NUM!</v>
      </c>
    </row>
    <row r="90" spans="1:32" x14ac:dyDescent="0.35">
      <c r="A90" s="18">
        <v>84</v>
      </c>
      <c r="B90" s="20">
        <f t="shared" si="11"/>
        <v>34</v>
      </c>
      <c r="C90" s="20">
        <f t="shared" si="12"/>
        <v>95</v>
      </c>
      <c r="D90" s="14">
        <f t="shared" si="9"/>
        <v>34</v>
      </c>
      <c r="E90" s="14">
        <f t="shared" si="13"/>
        <v>34</v>
      </c>
      <c r="F90" s="2" t="str">
        <f>IF(results!Y90&lt;&gt;"a","",results!B90)</f>
        <v/>
      </c>
      <c r="G90" s="2" t="str">
        <f>IF(results!$Y90&lt;&gt;"a","",results!W90)</f>
        <v/>
      </c>
      <c r="H90" s="35" t="str">
        <f>IF(results!$Y90&lt;&gt;"a","",V90)</f>
        <v/>
      </c>
      <c r="I90" s="35" t="str">
        <f>IF(results!$Y90&lt;&gt;"a","",IF(W90=V90,W90+0.0001,W90))</f>
        <v/>
      </c>
      <c r="J90" s="35" t="str">
        <f>IF(results!$Y90&lt;&gt;"a","",IF(OR(V90=X90,W90=X90),X90+0.0002,X90))</f>
        <v/>
      </c>
      <c r="K90" s="35" t="str">
        <f>IF(results!$Y90&lt;&gt;"a","",IF(OR(V90=Y90,W90=Y90,X90=Y90),Y90+0.0003,Y90))</f>
        <v/>
      </c>
      <c r="L90" s="35" t="str">
        <f>IF(results!$Y90&lt;&gt;"a","",IF(OR(V90=Z90,W90=Z90,X90=Z90,Y90=Z90),Z90+0.0004,Z90))</f>
        <v/>
      </c>
      <c r="M90" s="35" t="str">
        <f>IF(results!$Y90&lt;&gt;"a","",IF(OR(V90=AA90,W90=AA90,X90=AA90,Y90=AA90,Z90=AA90),AA90+0.0005,AA90))</f>
        <v/>
      </c>
      <c r="N90" s="35" t="str">
        <f>IF(results!$Y90&lt;&gt;"a","",IF(OR(V90=AB90,W90=AB90,X90=AB90,Y90=AB90,Z90=AB90,AA90=AB90),AB90+0.0006,AB90))</f>
        <v/>
      </c>
      <c r="O90" s="35" t="str">
        <f>IF(results!$Y90&lt;&gt;"a","",IF(OR(V90=AC90,W90=AC90,X90=AC90,Y90=AC90,Z90=AC90,AA90=AC90,AB90=AC90),AC90+0.0007,AC90))</f>
        <v/>
      </c>
      <c r="P90" s="35" t="str">
        <f>IF(results!$Y90&lt;&gt;"a","",IF(OR(V90=AD90,W90=AD90,X90=AD90,Y90=AD90,Z90=AD90,AA90=AD90,AB90=AD90,AC90=AD90),AD90+0.0008,AD90))</f>
        <v/>
      </c>
      <c r="Q90" s="35" t="str">
        <f>IF(results!$Y90&lt;&gt;"a","",AE90*2)</f>
        <v/>
      </c>
      <c r="R90" s="47">
        <f t="shared" si="14"/>
        <v>0</v>
      </c>
      <c r="S90" s="4">
        <f t="shared" si="15"/>
        <v>9.0000000000000002E-6</v>
      </c>
      <c r="T90" s="4" t="str">
        <f>IF(results!$Y90&lt;&gt;"a","",results!X90)</f>
        <v/>
      </c>
      <c r="U90" s="4">
        <f>IF(results!Y90="A",1,IF(results!Y90="B",2,IF(results!Y90="C",3,99)))</f>
        <v>2</v>
      </c>
      <c r="V90" s="34">
        <f>results!C90+results!D90</f>
        <v>0</v>
      </c>
      <c r="W90" s="34">
        <f>results!E90+results!F90</f>
        <v>0</v>
      </c>
      <c r="X90" s="34">
        <f>results!G90+results!H90</f>
        <v>0</v>
      </c>
      <c r="Y90" s="34">
        <f>results!I90+results!J90</f>
        <v>0</v>
      </c>
      <c r="Z90" s="34">
        <f>results!K90+results!L90</f>
        <v>39</v>
      </c>
      <c r="AA90" s="34">
        <f>results!M90+results!N90</f>
        <v>48</v>
      </c>
      <c r="AB90" s="34">
        <f>results!O90+results!P90</f>
        <v>46</v>
      </c>
      <c r="AC90" s="34">
        <f>results!Q90+results!R90</f>
        <v>57</v>
      </c>
      <c r="AD90" s="34">
        <f>results!S90+results!T90</f>
        <v>0</v>
      </c>
      <c r="AE90" s="34">
        <f>results!U90+results!V90</f>
        <v>34</v>
      </c>
      <c r="AF90" s="10" t="e">
        <f t="shared" si="10"/>
        <v>#NUM!</v>
      </c>
    </row>
    <row r="91" spans="1:32" x14ac:dyDescent="0.35">
      <c r="A91" s="18">
        <v>85</v>
      </c>
      <c r="B91" s="20">
        <f t="shared" si="11"/>
        <v>34</v>
      </c>
      <c r="C91" s="20">
        <f t="shared" si="12"/>
        <v>94</v>
      </c>
      <c r="D91" s="14">
        <f t="shared" si="9"/>
        <v>34</v>
      </c>
      <c r="E91" s="14">
        <f t="shared" si="13"/>
        <v>34</v>
      </c>
      <c r="F91" s="2" t="str">
        <f>IF(results!Y91&lt;&gt;"a","",results!B91)</f>
        <v/>
      </c>
      <c r="G91" s="2" t="str">
        <f>IF(results!$Y91&lt;&gt;"a","",results!W91)</f>
        <v/>
      </c>
      <c r="H91" s="35" t="str">
        <f>IF(results!$Y91&lt;&gt;"a","",V91)</f>
        <v/>
      </c>
      <c r="I91" s="35" t="str">
        <f>IF(results!$Y91&lt;&gt;"a","",IF(W91=V91,W91+0.0001,W91))</f>
        <v/>
      </c>
      <c r="J91" s="35" t="str">
        <f>IF(results!$Y91&lt;&gt;"a","",IF(OR(V91=X91,W91=X91),X91+0.0002,X91))</f>
        <v/>
      </c>
      <c r="K91" s="35" t="str">
        <f>IF(results!$Y91&lt;&gt;"a","",IF(OR(V91=Y91,W91=Y91,X91=Y91),Y91+0.0003,Y91))</f>
        <v/>
      </c>
      <c r="L91" s="35" t="str">
        <f>IF(results!$Y91&lt;&gt;"a","",IF(OR(V91=Z91,W91=Z91,X91=Z91,Y91=Z91),Z91+0.0004,Z91))</f>
        <v/>
      </c>
      <c r="M91" s="35" t="str">
        <f>IF(results!$Y91&lt;&gt;"a","",IF(OR(V91=AA91,W91=AA91,X91=AA91,Y91=AA91,Z91=AA91),AA91+0.0005,AA91))</f>
        <v/>
      </c>
      <c r="N91" s="35" t="str">
        <f>IF(results!$Y91&lt;&gt;"a","",IF(OR(V91=AB91,W91=AB91,X91=AB91,Y91=AB91,Z91=AB91,AA91=AB91),AB91+0.0006,AB91))</f>
        <v/>
      </c>
      <c r="O91" s="35" t="str">
        <f>IF(results!$Y91&lt;&gt;"a","",IF(OR(V91=AC91,W91=AC91,X91=AC91,Y91=AC91,Z91=AC91,AA91=AC91,AB91=AC91),AC91+0.0007,AC91))</f>
        <v/>
      </c>
      <c r="P91" s="35" t="str">
        <f>IF(results!$Y91&lt;&gt;"a","",IF(OR(V91=AD91,W91=AD91,X91=AD91,Y91=AD91,Z91=AD91,AA91=AD91,AB91=AD91,AC91=AD91),AD91+0.0008,AD91))</f>
        <v/>
      </c>
      <c r="Q91" s="35" t="str">
        <f>IF(results!$Y91&lt;&gt;"a","",AE91*2)</f>
        <v/>
      </c>
      <c r="R91" s="47">
        <f t="shared" si="14"/>
        <v>0</v>
      </c>
      <c r="S91" s="4">
        <f t="shared" si="15"/>
        <v>9.0999999999999993E-6</v>
      </c>
      <c r="T91" s="4" t="str">
        <f>IF(results!$Y91&lt;&gt;"a","",results!X91)</f>
        <v/>
      </c>
      <c r="U91" s="4">
        <f>IF(results!Y91="A",1,IF(results!Y91="B",2,IF(results!Y91="C",3,99)))</f>
        <v>2</v>
      </c>
      <c r="V91" s="34">
        <f>results!C91+results!D91</f>
        <v>0</v>
      </c>
      <c r="W91" s="34">
        <f>results!E91+results!F91</f>
        <v>0</v>
      </c>
      <c r="X91" s="34">
        <f>results!G91+results!H91</f>
        <v>0</v>
      </c>
      <c r="Y91" s="34">
        <f>results!I91+results!J91</f>
        <v>0</v>
      </c>
      <c r="Z91" s="34">
        <f>results!K91+results!L91</f>
        <v>38</v>
      </c>
      <c r="AA91" s="34">
        <f>results!M91+results!N91</f>
        <v>0</v>
      </c>
      <c r="AB91" s="34">
        <f>results!O91+results!P91</f>
        <v>0</v>
      </c>
      <c r="AC91" s="34">
        <f>results!Q91+results!R91</f>
        <v>0</v>
      </c>
      <c r="AD91" s="34">
        <f>results!S91+results!T91</f>
        <v>0</v>
      </c>
      <c r="AE91" s="34">
        <f>results!U91+results!V91</f>
        <v>0</v>
      </c>
      <c r="AF91" s="10" t="e">
        <f t="shared" si="10"/>
        <v>#NUM!</v>
      </c>
    </row>
    <row r="92" spans="1:32" x14ac:dyDescent="0.35">
      <c r="A92" s="18">
        <v>86</v>
      </c>
      <c r="B92" s="20">
        <f t="shared" si="11"/>
        <v>34</v>
      </c>
      <c r="C92" s="20">
        <f t="shared" si="12"/>
        <v>93</v>
      </c>
      <c r="D92" s="14">
        <f t="shared" si="9"/>
        <v>34</v>
      </c>
      <c r="E92" s="14">
        <f t="shared" si="13"/>
        <v>34</v>
      </c>
      <c r="F92" s="2" t="str">
        <f>IF(results!Y92&lt;&gt;"a","",results!B92)</f>
        <v/>
      </c>
      <c r="G92" s="2" t="str">
        <f>IF(results!$Y92&lt;&gt;"a","",results!W92)</f>
        <v/>
      </c>
      <c r="H92" s="35" t="str">
        <f>IF(results!$Y92&lt;&gt;"a","",V92)</f>
        <v/>
      </c>
      <c r="I92" s="35" t="str">
        <f>IF(results!$Y92&lt;&gt;"a","",IF(W92=V92,W92+0.0001,W92))</f>
        <v/>
      </c>
      <c r="J92" s="35" t="str">
        <f>IF(results!$Y92&lt;&gt;"a","",IF(OR(V92=X92,W92=X92),X92+0.0002,X92))</f>
        <v/>
      </c>
      <c r="K92" s="35" t="str">
        <f>IF(results!$Y92&lt;&gt;"a","",IF(OR(V92=Y92,W92=Y92,X92=Y92),Y92+0.0003,Y92))</f>
        <v/>
      </c>
      <c r="L92" s="35" t="str">
        <f>IF(results!$Y92&lt;&gt;"a","",IF(OR(V92=Z92,W92=Z92,X92=Z92,Y92=Z92),Z92+0.0004,Z92))</f>
        <v/>
      </c>
      <c r="M92" s="35" t="str">
        <f>IF(results!$Y92&lt;&gt;"a","",IF(OR(V92=AA92,W92=AA92,X92=AA92,Y92=AA92,Z92=AA92),AA92+0.0005,AA92))</f>
        <v/>
      </c>
      <c r="N92" s="35" t="str">
        <f>IF(results!$Y92&lt;&gt;"a","",IF(OR(V92=AB92,W92=AB92,X92=AB92,Y92=AB92,Z92=AB92,AA92=AB92),AB92+0.0006,AB92))</f>
        <v/>
      </c>
      <c r="O92" s="35" t="str">
        <f>IF(results!$Y92&lt;&gt;"a","",IF(OR(V92=AC92,W92=AC92,X92=AC92,Y92=AC92,Z92=AC92,AA92=AC92,AB92=AC92),AC92+0.0007,AC92))</f>
        <v/>
      </c>
      <c r="P92" s="35" t="str">
        <f>IF(results!$Y92&lt;&gt;"a","",IF(OR(V92=AD92,W92=AD92,X92=AD92,Y92=AD92,Z92=AD92,AA92=AD92,AB92=AD92,AC92=AD92),AD92+0.0008,AD92))</f>
        <v/>
      </c>
      <c r="Q92" s="35" t="str">
        <f>IF(results!$Y92&lt;&gt;"a","",AE92*2)</f>
        <v/>
      </c>
      <c r="R92" s="47">
        <f t="shared" si="14"/>
        <v>0</v>
      </c>
      <c r="S92" s="4">
        <f t="shared" si="15"/>
        <v>9.2E-6</v>
      </c>
      <c r="T92" s="4" t="str">
        <f>IF(results!$Y92&lt;&gt;"a","",results!X92)</f>
        <v/>
      </c>
      <c r="U92" s="4">
        <f>IF(results!Y92="A",1,IF(results!Y92="B",2,IF(results!Y92="C",3,99)))</f>
        <v>2</v>
      </c>
      <c r="V92" s="34">
        <f>results!C92+results!D92</f>
        <v>0</v>
      </c>
      <c r="W92" s="34">
        <f>results!E92+results!F92</f>
        <v>0</v>
      </c>
      <c r="X92" s="34">
        <f>results!G92+results!H92</f>
        <v>0</v>
      </c>
      <c r="Y92" s="34">
        <f>results!I92+results!J92</f>
        <v>0</v>
      </c>
      <c r="Z92" s="34">
        <f>results!K92+results!L92</f>
        <v>42</v>
      </c>
      <c r="AA92" s="34">
        <f>results!M92+results!N92</f>
        <v>0</v>
      </c>
      <c r="AB92" s="34">
        <f>results!O92+results!P92</f>
        <v>0</v>
      </c>
      <c r="AC92" s="34">
        <f>results!Q92+results!R92</f>
        <v>0</v>
      </c>
      <c r="AD92" s="34">
        <f>results!S92+results!T92</f>
        <v>0</v>
      </c>
      <c r="AE92" s="34">
        <f>results!U92+results!V92</f>
        <v>0</v>
      </c>
      <c r="AF92" s="10" t="e">
        <f t="shared" si="10"/>
        <v>#NUM!</v>
      </c>
    </row>
    <row r="93" spans="1:32" x14ac:dyDescent="0.35">
      <c r="A93" s="18">
        <v>87</v>
      </c>
      <c r="B93" s="20">
        <f t="shared" si="11"/>
        <v>1</v>
      </c>
      <c r="C93" s="20">
        <f t="shared" si="12"/>
        <v>7</v>
      </c>
      <c r="D93" s="14">
        <f t="shared" si="9"/>
        <v>7</v>
      </c>
      <c r="E93" s="14">
        <f t="shared" si="13"/>
        <v>7</v>
      </c>
      <c r="F93" s="2" t="str">
        <f>IF(results!Y93&lt;&gt;"a","",results!B93)</f>
        <v>SCHAUTZER FRANZ</v>
      </c>
      <c r="G93" s="2">
        <f>IF(results!$Y93&lt;&gt;"a","",results!W93)</f>
        <v>4</v>
      </c>
      <c r="H93" s="35">
        <f>IF(results!$Y93&lt;&gt;"a","",V93)</f>
        <v>0</v>
      </c>
      <c r="I93" s="35">
        <f>IF(results!$Y93&lt;&gt;"a","",IF(W93=V93,W93+0.0001,W93))</f>
        <v>41</v>
      </c>
      <c r="J93" s="35">
        <f>IF(results!$Y93&lt;&gt;"a","",IF(OR(V93=X93,W93=X93),X93+0.0002,X93))</f>
        <v>57</v>
      </c>
      <c r="K93" s="35">
        <f>IF(results!$Y93&lt;&gt;"a","",IF(OR(V93=Y93,W93=Y93,X93=Y93),Y93+0.0003,Y93))</f>
        <v>2.9999999999999997E-4</v>
      </c>
      <c r="L93" s="35">
        <f>IF(results!$Y93&lt;&gt;"a","",IF(OR(V93=Z93,W93=Z93,X93=Z93,Y93=Z93),Z93+0.0004,Z93))</f>
        <v>4.0000000000000002E-4</v>
      </c>
      <c r="M93" s="35">
        <f>IF(results!$Y93&lt;&gt;"a","",IF(OR(V93=AA93,W93=AA93,X93=AA93,Y93=AA93,Z93=AA93),AA93+0.0005,AA93))</f>
        <v>59</v>
      </c>
      <c r="N93" s="35">
        <f>IF(results!$Y93&lt;&gt;"a","",IF(OR(V93=AB93,W93=AB93,X93=AB93,Y93=AB93,Z93=AB93,AA93=AB93),AB93+0.0006,AB93))</f>
        <v>5.9999999999999995E-4</v>
      </c>
      <c r="O93" s="35">
        <f>IF(results!$Y93&lt;&gt;"a","",IF(OR(V93=AC93,W93=AC93,X93=AC93,Y93=AC93,Z93=AC93,AA93=AC93,AB93=AC93),AC93+0.0007,AC93))</f>
        <v>6.9999999999999999E-4</v>
      </c>
      <c r="P93" s="35">
        <f>IF(results!$Y93&lt;&gt;"a","",IF(OR(V93=AD93,W93=AD93,X93=AD93,Y93=AD93,Z93=AD93,AA93=AD93,AB93=AD93,AC93=AD93),AD93+0.0008,AD93))</f>
        <v>52</v>
      </c>
      <c r="Q93" s="35">
        <f>IF(results!$Y93&lt;&gt;"a","",AE93*2)</f>
        <v>0</v>
      </c>
      <c r="R93" s="47">
        <f t="shared" si="14"/>
        <v>209.00069999999999</v>
      </c>
      <c r="S93" s="4">
        <f t="shared" si="15"/>
        <v>209.00070929999998</v>
      </c>
      <c r="T93" s="4">
        <f>IF(results!$Y93&lt;&gt;"a","",results!X93)</f>
        <v>6.6</v>
      </c>
      <c r="U93" s="4">
        <f>IF(results!Y93="A",1,IF(results!Y93="B",2,IF(results!Y93="C",3,99)))</f>
        <v>1</v>
      </c>
      <c r="V93" s="34">
        <f>results!C93+results!D93</f>
        <v>0</v>
      </c>
      <c r="W93" s="34">
        <f>results!E93+results!F93</f>
        <v>41</v>
      </c>
      <c r="X93" s="34">
        <f>results!G93+results!H93</f>
        <v>57</v>
      </c>
      <c r="Y93" s="34">
        <f>results!I93+results!J93</f>
        <v>0</v>
      </c>
      <c r="Z93" s="34">
        <f>results!K93+results!L93</f>
        <v>0</v>
      </c>
      <c r="AA93" s="34">
        <f>results!M93+results!N93</f>
        <v>59</v>
      </c>
      <c r="AB93" s="34">
        <f>results!O93+results!P93</f>
        <v>0</v>
      </c>
      <c r="AC93" s="34">
        <f>results!Q93+results!R93</f>
        <v>0</v>
      </c>
      <c r="AD93" s="34">
        <f>results!S93+results!T93</f>
        <v>52</v>
      </c>
      <c r="AE93" s="34">
        <f>results!U93+results!V93</f>
        <v>0</v>
      </c>
      <c r="AF93" s="10">
        <f t="shared" si="10"/>
        <v>52</v>
      </c>
    </row>
    <row r="94" spans="1:32" x14ac:dyDescent="0.35">
      <c r="A94" s="18">
        <v>88</v>
      </c>
      <c r="B94" s="20">
        <f t="shared" si="11"/>
        <v>1</v>
      </c>
      <c r="C94" s="20">
        <f t="shared" si="12"/>
        <v>11</v>
      </c>
      <c r="D94" s="14">
        <f t="shared" si="9"/>
        <v>11</v>
      </c>
      <c r="E94" s="14">
        <f t="shared" si="13"/>
        <v>11</v>
      </c>
      <c r="F94" s="2" t="str">
        <f>IF(results!Y94&lt;&gt;"a","",results!B94)</f>
        <v>SCHAUTZER MARGIT</v>
      </c>
      <c r="G94" s="2">
        <f>IF(results!$Y94&lt;&gt;"a","",results!W94)</f>
        <v>3</v>
      </c>
      <c r="H94" s="35">
        <f>IF(results!$Y94&lt;&gt;"a","",V94)</f>
        <v>0</v>
      </c>
      <c r="I94" s="35">
        <f>IF(results!$Y94&lt;&gt;"a","",IF(W94=V94,W94+0.0001,W94))</f>
        <v>1E-4</v>
      </c>
      <c r="J94" s="35">
        <f>IF(results!$Y94&lt;&gt;"a","",IF(OR(V94=X94,W94=X94),X94+0.0002,X94))</f>
        <v>46</v>
      </c>
      <c r="K94" s="35">
        <f>IF(results!$Y94&lt;&gt;"a","",IF(OR(V94=Y94,W94=Y94,X94=Y94),Y94+0.0003,Y94))</f>
        <v>2.9999999999999997E-4</v>
      </c>
      <c r="L94" s="35">
        <f>IF(results!$Y94&lt;&gt;"a","",IF(OR(V94=Z94,W94=Z94,X94=Z94,Y94=Z94),Z94+0.0004,Z94))</f>
        <v>4.0000000000000002E-4</v>
      </c>
      <c r="M94" s="35">
        <f>IF(results!$Y94&lt;&gt;"a","",IF(OR(V94=AA94,W94=AA94,X94=AA94,Y94=AA94,Z94=AA94),AA94+0.0005,AA94))</f>
        <v>56</v>
      </c>
      <c r="N94" s="35">
        <f>IF(results!$Y94&lt;&gt;"a","",IF(OR(V94=AB94,W94=AB94,X94=AB94,Y94=AB94,Z94=AB94,AA94=AB94),AB94+0.0006,AB94))</f>
        <v>68</v>
      </c>
      <c r="O94" s="35">
        <f>IF(results!$Y94&lt;&gt;"a","",IF(OR(V94=AC94,W94=AC94,X94=AC94,Y94=AC94,Z94=AC94,AA94=AC94,AB94=AC94),AC94+0.0007,AC94))</f>
        <v>6.9999999999999999E-4</v>
      </c>
      <c r="P94" s="35">
        <f>IF(results!$Y94&lt;&gt;"a","",IF(OR(V94=AD94,W94=AD94,X94=AD94,Y94=AD94,Z94=AD94,AA94=AD94,AB94=AD94,AC94=AD94),AD94+0.0008,AD94))</f>
        <v>8.0000000000000004E-4</v>
      </c>
      <c r="Q94" s="35">
        <f>IF(results!$Y94&lt;&gt;"a","",AE94*2)</f>
        <v>0</v>
      </c>
      <c r="R94" s="47">
        <f t="shared" si="14"/>
        <v>170.00149999999999</v>
      </c>
      <c r="S94" s="4">
        <f t="shared" si="15"/>
        <v>170.0015094</v>
      </c>
      <c r="T94" s="4">
        <f>IF(results!$Y94&lt;&gt;"a","",results!X94)</f>
        <v>6.2</v>
      </c>
      <c r="U94" s="4">
        <f>IF(results!Y94="A",1,IF(results!Y94="B",2,IF(results!Y94="C",3,99)))</f>
        <v>1</v>
      </c>
      <c r="V94" s="34">
        <f>results!C94+results!D94</f>
        <v>0</v>
      </c>
      <c r="W94" s="34">
        <f>results!E94+results!F94</f>
        <v>0</v>
      </c>
      <c r="X94" s="34">
        <f>results!G94+results!H94</f>
        <v>46</v>
      </c>
      <c r="Y94" s="34">
        <f>results!I94+results!J94</f>
        <v>0</v>
      </c>
      <c r="Z94" s="34">
        <f>results!K94+results!L94</f>
        <v>0</v>
      </c>
      <c r="AA94" s="34">
        <f>results!M94+results!N94</f>
        <v>56</v>
      </c>
      <c r="AB94" s="34">
        <f>results!O94+results!P94</f>
        <v>68</v>
      </c>
      <c r="AC94" s="34">
        <f>results!Q94+results!R94</f>
        <v>0</v>
      </c>
      <c r="AD94" s="34">
        <f>results!S94+results!T94</f>
        <v>0</v>
      </c>
      <c r="AE94" s="34">
        <f>results!U94+results!V94</f>
        <v>0</v>
      </c>
      <c r="AF94" s="10">
        <f t="shared" si="10"/>
        <v>46</v>
      </c>
    </row>
    <row r="95" spans="1:32" x14ac:dyDescent="0.35">
      <c r="A95" s="18">
        <v>89</v>
      </c>
      <c r="B95" s="20">
        <f t="shared" si="11"/>
        <v>34</v>
      </c>
      <c r="C95" s="20">
        <f t="shared" si="12"/>
        <v>92</v>
      </c>
      <c r="D95" s="14">
        <f t="shared" si="9"/>
        <v>34</v>
      </c>
      <c r="E95" s="14">
        <f t="shared" si="13"/>
        <v>34</v>
      </c>
      <c r="F95" s="2" t="str">
        <f>IF(results!Y95&lt;&gt;"a","",results!B95)</f>
        <v/>
      </c>
      <c r="G95" s="2" t="str">
        <f>IF(results!$Y95&lt;&gt;"a","",results!W95)</f>
        <v/>
      </c>
      <c r="H95" s="35" t="str">
        <f>IF(results!$Y95&lt;&gt;"a","",V95)</f>
        <v/>
      </c>
      <c r="I95" s="35" t="str">
        <f>IF(results!$Y95&lt;&gt;"a","",IF(W95=V95,W95+0.0001,W95))</f>
        <v/>
      </c>
      <c r="J95" s="35" t="str">
        <f>IF(results!$Y95&lt;&gt;"a","",IF(OR(V95=X95,W95=X95),X95+0.0002,X95))</f>
        <v/>
      </c>
      <c r="K95" s="35" t="str">
        <f>IF(results!$Y95&lt;&gt;"a","",IF(OR(V95=Y95,W95=Y95,X95=Y95),Y95+0.0003,Y95))</f>
        <v/>
      </c>
      <c r="L95" s="35" t="str">
        <f>IF(results!$Y95&lt;&gt;"a","",IF(OR(V95=Z95,W95=Z95,X95=Z95,Y95=Z95),Z95+0.0004,Z95))</f>
        <v/>
      </c>
      <c r="M95" s="35" t="str">
        <f>IF(results!$Y95&lt;&gt;"a","",IF(OR(V95=AA95,W95=AA95,X95=AA95,Y95=AA95,Z95=AA95),AA95+0.0005,AA95))</f>
        <v/>
      </c>
      <c r="N95" s="35" t="str">
        <f>IF(results!$Y95&lt;&gt;"a","",IF(OR(V95=AB95,W95=AB95,X95=AB95,Y95=AB95,Z95=AB95,AA95=AB95),AB95+0.0006,AB95))</f>
        <v/>
      </c>
      <c r="O95" s="35" t="str">
        <f>IF(results!$Y95&lt;&gt;"a","",IF(OR(V95=AC95,W95=AC95,X95=AC95,Y95=AC95,Z95=AC95,AA95=AC95,AB95=AC95),AC95+0.0007,AC95))</f>
        <v/>
      </c>
      <c r="P95" s="35" t="str">
        <f>IF(results!$Y95&lt;&gt;"a","",IF(OR(V95=AD95,W95=AD95,X95=AD95,Y95=AD95,Z95=AD95,AA95=AD95,AB95=AD95,AC95=AD95),AD95+0.0008,AD95))</f>
        <v/>
      </c>
      <c r="Q95" s="35" t="str">
        <f>IF(results!$Y95&lt;&gt;"a","",AE95*2)</f>
        <v/>
      </c>
      <c r="R95" s="47">
        <f t="shared" si="14"/>
        <v>0</v>
      </c>
      <c r="S95" s="4">
        <f t="shared" si="15"/>
        <v>9.4999999999999988E-6</v>
      </c>
      <c r="T95" s="4" t="str">
        <f>IF(results!$Y95&lt;&gt;"a","",results!X95)</f>
        <v/>
      </c>
      <c r="U95" s="4">
        <f>IF(results!Y95="A",1,IF(results!Y95="B",2,IF(results!Y95="C",3,99)))</f>
        <v>2</v>
      </c>
      <c r="V95" s="34">
        <f>results!C95+results!D95</f>
        <v>0</v>
      </c>
      <c r="W95" s="34">
        <f>results!E95+results!F95</f>
        <v>0</v>
      </c>
      <c r="X95" s="34">
        <f>results!G95+results!H95</f>
        <v>0</v>
      </c>
      <c r="Y95" s="34">
        <f>results!I95+results!J95</f>
        <v>0</v>
      </c>
      <c r="Z95" s="34">
        <f>results!K95+results!L95</f>
        <v>0</v>
      </c>
      <c r="AA95" s="34">
        <f>results!M95+results!N95</f>
        <v>0</v>
      </c>
      <c r="AB95" s="34">
        <f>results!O95+results!P95</f>
        <v>0</v>
      </c>
      <c r="AC95" s="34">
        <f>results!Q95+results!R95</f>
        <v>0</v>
      </c>
      <c r="AD95" s="34">
        <f>results!S95+results!T95</f>
        <v>0</v>
      </c>
      <c r="AE95" s="34">
        <f>results!U95+results!V95</f>
        <v>35</v>
      </c>
      <c r="AF95" s="10" t="e">
        <f t="shared" si="10"/>
        <v>#NUM!</v>
      </c>
    </row>
    <row r="96" spans="1:32" x14ac:dyDescent="0.35">
      <c r="A96" s="18">
        <v>90</v>
      </c>
      <c r="B96" s="20">
        <f t="shared" si="11"/>
        <v>1</v>
      </c>
      <c r="C96" s="20">
        <f t="shared" si="12"/>
        <v>2</v>
      </c>
      <c r="D96" s="14">
        <f t="shared" si="9"/>
        <v>2</v>
      </c>
      <c r="E96" s="14">
        <f t="shared" si="13"/>
        <v>2</v>
      </c>
      <c r="F96" s="2" t="str">
        <f>IF(results!Y96&lt;&gt;"a","",results!B96)</f>
        <v>SCHONBERG STEFANO</v>
      </c>
      <c r="G96" s="2">
        <f>IF(results!$Y96&lt;&gt;"a","",results!W96)</f>
        <v>5</v>
      </c>
      <c r="H96" s="35">
        <f>IF(results!$Y96&lt;&gt;"a","",V96)</f>
        <v>0</v>
      </c>
      <c r="I96" s="35">
        <f>IF(results!$Y96&lt;&gt;"a","",IF(W96=V96,W96+0.0001,W96))</f>
        <v>1E-4</v>
      </c>
      <c r="J96" s="35">
        <f>IF(results!$Y96&lt;&gt;"a","",IF(OR(V96=X96,W96=X96),X96+0.0002,X96))</f>
        <v>2.0000000000000001E-4</v>
      </c>
      <c r="K96" s="35">
        <f>IF(results!$Y96&lt;&gt;"a","",IF(OR(V96=Y96,W96=Y96,X96=Y96),Y96+0.0003,Y96))</f>
        <v>57</v>
      </c>
      <c r="L96" s="35">
        <f>IF(results!$Y96&lt;&gt;"a","",IF(OR(V96=Z96,W96=Z96,X96=Z96,Y96=Z96),Z96+0.0004,Z96))</f>
        <v>4.0000000000000002E-4</v>
      </c>
      <c r="M96" s="35">
        <f>IF(results!$Y96&lt;&gt;"a","",IF(OR(V96=AA96,W96=AA96,X96=AA96,Y96=AA96,Z96=AA96),AA96+0.0005,AA96))</f>
        <v>54</v>
      </c>
      <c r="N96" s="35">
        <f>IF(results!$Y96&lt;&gt;"a","",IF(OR(V96=AB96,W96=AB96,X96=AB96,Y96=AB96,Z96=AB96,AA96=AB96),AB96+0.0006,AB96))</f>
        <v>60</v>
      </c>
      <c r="O96" s="35">
        <f>IF(results!$Y96&lt;&gt;"a","",IF(OR(V96=AC96,W96=AC96,X96=AC96,Y96=AC96,Z96=AC96,AA96=AC96,AB96=AC96),AC96+0.0007,AC96))</f>
        <v>34</v>
      </c>
      <c r="P96" s="35">
        <f>IF(results!$Y96&lt;&gt;"a","",IF(OR(V96=AD96,W96=AD96,X96=AD96,Y96=AD96,Z96=AD96,AA96=AD96,AB96=AD96,AC96=AD96),AD96+0.0008,AD96))</f>
        <v>8.0000000000000004E-4</v>
      </c>
      <c r="Q96" s="35">
        <f>IF(results!$Y96&lt;&gt;"a","",AE96*2)</f>
        <v>86</v>
      </c>
      <c r="R96" s="47">
        <f t="shared" si="14"/>
        <v>291</v>
      </c>
      <c r="S96" s="4">
        <f t="shared" si="15"/>
        <v>291.0000096</v>
      </c>
      <c r="T96" s="4">
        <f>IF(results!$Y96&lt;&gt;"a","",results!X96)</f>
        <v>14.3</v>
      </c>
      <c r="U96" s="4">
        <f>IF(results!Y96="A",1,IF(results!Y96="B",2,IF(results!Y96="C",3,99)))</f>
        <v>1</v>
      </c>
      <c r="V96" s="34">
        <f>results!C96+results!D96</f>
        <v>0</v>
      </c>
      <c r="W96" s="34">
        <f>results!E96+results!F96</f>
        <v>0</v>
      </c>
      <c r="X96" s="34">
        <f>results!G96+results!H96</f>
        <v>0</v>
      </c>
      <c r="Y96" s="34">
        <f>results!I96+results!J96</f>
        <v>57</v>
      </c>
      <c r="Z96" s="34">
        <f>results!K96+results!L96</f>
        <v>0</v>
      </c>
      <c r="AA96" s="34">
        <f>results!M96+results!N96</f>
        <v>54</v>
      </c>
      <c r="AB96" s="34">
        <f>results!O96+results!P96</f>
        <v>60</v>
      </c>
      <c r="AC96" s="34">
        <f>results!Q96+results!R96</f>
        <v>34</v>
      </c>
      <c r="AD96" s="34">
        <f>results!S96+results!T96</f>
        <v>0</v>
      </c>
      <c r="AE96" s="34">
        <f>results!U96+results!V96</f>
        <v>43</v>
      </c>
      <c r="AF96" s="10">
        <f t="shared" si="10"/>
        <v>57</v>
      </c>
    </row>
    <row r="97" spans="1:32" x14ac:dyDescent="0.35">
      <c r="A97" s="18">
        <v>91</v>
      </c>
      <c r="B97" s="20">
        <f t="shared" si="11"/>
        <v>34</v>
      </c>
      <c r="C97" s="20">
        <f t="shared" si="12"/>
        <v>91</v>
      </c>
      <c r="D97" s="14">
        <f t="shared" si="9"/>
        <v>34</v>
      </c>
      <c r="E97" s="14">
        <f t="shared" si="13"/>
        <v>34</v>
      </c>
      <c r="F97" s="2" t="str">
        <f>IF(results!Y97&lt;&gt;"a","",results!B97)</f>
        <v/>
      </c>
      <c r="G97" s="2" t="str">
        <f>IF(results!$Y97&lt;&gt;"a","",results!W97)</f>
        <v/>
      </c>
      <c r="H97" s="35" t="str">
        <f>IF(results!$Y97&lt;&gt;"a","",V97)</f>
        <v/>
      </c>
      <c r="I97" s="35" t="str">
        <f>IF(results!$Y97&lt;&gt;"a","",IF(W97=V97,W97+0.0001,W97))</f>
        <v/>
      </c>
      <c r="J97" s="35" t="str">
        <f>IF(results!$Y97&lt;&gt;"a","",IF(OR(V97=X97,W97=X97),X97+0.0002,X97))</f>
        <v/>
      </c>
      <c r="K97" s="35" t="str">
        <f>IF(results!$Y97&lt;&gt;"a","",IF(OR(V97=Y97,W97=Y97,X97=Y97),Y97+0.0003,Y97))</f>
        <v/>
      </c>
      <c r="L97" s="35" t="str">
        <f>IF(results!$Y97&lt;&gt;"a","",IF(OR(V97=Z97,W97=Z97,X97=Z97,Y97=Z97),Z97+0.0004,Z97))</f>
        <v/>
      </c>
      <c r="M97" s="35" t="str">
        <f>IF(results!$Y97&lt;&gt;"a","",IF(OR(V97=AA97,W97=AA97,X97=AA97,Y97=AA97,Z97=AA97),AA97+0.0005,AA97))</f>
        <v/>
      </c>
      <c r="N97" s="35" t="str">
        <f>IF(results!$Y97&lt;&gt;"a","",IF(OR(V97=AB97,W97=AB97,X97=AB97,Y97=AB97,Z97=AB97,AA97=AB97),AB97+0.0006,AB97))</f>
        <v/>
      </c>
      <c r="O97" s="35" t="str">
        <f>IF(results!$Y97&lt;&gt;"a","",IF(OR(V97=AC97,W97=AC97,X97=AC97,Y97=AC97,Z97=AC97,AA97=AC97,AB97=AC97),AC97+0.0007,AC97))</f>
        <v/>
      </c>
      <c r="P97" s="35" t="str">
        <f>IF(results!$Y97&lt;&gt;"a","",IF(OR(V97=AD97,W97=AD97,X97=AD97,Y97=AD97,Z97=AD97,AA97=AD97,AB97=AD97,AC97=AD97),AD97+0.0008,AD97))</f>
        <v/>
      </c>
      <c r="Q97" s="35" t="str">
        <f>IF(results!$Y97&lt;&gt;"a","",AE97*2)</f>
        <v/>
      </c>
      <c r="R97" s="47">
        <f t="shared" si="14"/>
        <v>0</v>
      </c>
      <c r="S97" s="4">
        <f t="shared" si="15"/>
        <v>9.7000000000000003E-6</v>
      </c>
      <c r="T97" s="4" t="str">
        <f>IF(results!$Y97&lt;&gt;"a","",results!X97)</f>
        <v/>
      </c>
      <c r="U97" s="4">
        <f>IF(results!Y97="A",1,IF(results!Y97="B",2,IF(results!Y97="C",3,99)))</f>
        <v>2</v>
      </c>
      <c r="V97" s="34">
        <f>results!C97+results!D97</f>
        <v>0</v>
      </c>
      <c r="W97" s="34">
        <f>results!E97+results!F97</f>
        <v>0</v>
      </c>
      <c r="X97" s="34">
        <f>results!G97+results!H97</f>
        <v>0</v>
      </c>
      <c r="Y97" s="34">
        <f>results!I97+results!J97</f>
        <v>44</v>
      </c>
      <c r="Z97" s="34">
        <f>results!K97+results!L97</f>
        <v>0</v>
      </c>
      <c r="AA97" s="34">
        <f>results!M97+results!N97</f>
        <v>44</v>
      </c>
      <c r="AB97" s="34">
        <f>results!O97+results!P97</f>
        <v>0</v>
      </c>
      <c r="AC97" s="34">
        <f>results!Q97+results!R97</f>
        <v>0</v>
      </c>
      <c r="AD97" s="34">
        <f>results!S97+results!T97</f>
        <v>0</v>
      </c>
      <c r="AE97" s="34">
        <f>results!U97+results!V97</f>
        <v>0</v>
      </c>
      <c r="AF97" s="10" t="e">
        <f t="shared" si="10"/>
        <v>#NUM!</v>
      </c>
    </row>
    <row r="98" spans="1:32" x14ac:dyDescent="0.35">
      <c r="A98" s="18">
        <v>92</v>
      </c>
      <c r="B98" s="20">
        <f t="shared" si="11"/>
        <v>101</v>
      </c>
      <c r="C98" s="20">
        <f t="shared" si="12"/>
        <v>90</v>
      </c>
      <c r="D98" s="14">
        <f t="shared" si="9"/>
        <v>34</v>
      </c>
      <c r="E98" s="14">
        <f t="shared" si="13"/>
        <v>34</v>
      </c>
      <c r="F98" s="2" t="str">
        <f>IF(results!Y98&lt;&gt;"a","",results!B98)</f>
        <v/>
      </c>
      <c r="G98" s="2" t="str">
        <f>IF(results!$Y98&lt;&gt;"a","",results!W98)</f>
        <v/>
      </c>
      <c r="H98" s="35" t="str">
        <f>IF(results!$Y98&lt;&gt;"a","",V98)</f>
        <v/>
      </c>
      <c r="I98" s="35" t="str">
        <f>IF(results!$Y98&lt;&gt;"a","",IF(W98=V98,W98+0.0001,W98))</f>
        <v/>
      </c>
      <c r="J98" s="35" t="str">
        <f>IF(results!$Y98&lt;&gt;"a","",IF(OR(V98=X98,W98=X98),X98+0.0002,X98))</f>
        <v/>
      </c>
      <c r="K98" s="35" t="str">
        <f>IF(results!$Y98&lt;&gt;"a","",IF(OR(V98=Y98,W98=Y98,X98=Y98),Y98+0.0003,Y98))</f>
        <v/>
      </c>
      <c r="L98" s="35" t="str">
        <f>IF(results!$Y98&lt;&gt;"a","",IF(OR(V98=Z98,W98=Z98,X98=Z98,Y98=Z98),Z98+0.0004,Z98))</f>
        <v/>
      </c>
      <c r="M98" s="35" t="str">
        <f>IF(results!$Y98&lt;&gt;"a","",IF(OR(V98=AA98,W98=AA98,X98=AA98,Y98=AA98,Z98=AA98),AA98+0.0005,AA98))</f>
        <v/>
      </c>
      <c r="N98" s="35" t="str">
        <f>IF(results!$Y98&lt;&gt;"a","",IF(OR(V98=AB98,W98=AB98,X98=AB98,Y98=AB98,Z98=AB98,AA98=AB98),AB98+0.0006,AB98))</f>
        <v/>
      </c>
      <c r="O98" s="35" t="str">
        <f>IF(results!$Y98&lt;&gt;"a","",IF(OR(V98=AC98,W98=AC98,X98=AC98,Y98=AC98,Z98=AC98,AA98=AC98,AB98=AC98),AC98+0.0007,AC98))</f>
        <v/>
      </c>
      <c r="P98" s="35" t="str">
        <f>IF(results!$Y98&lt;&gt;"a","",IF(OR(V98=AD98,W98=AD98,X98=AD98,Y98=AD98,Z98=AD98,AA98=AD98,AB98=AD98,AC98=AD98),AD98+0.0008,AD98))</f>
        <v/>
      </c>
      <c r="Q98" s="35" t="str">
        <f>IF(results!$Y98&lt;&gt;"a","",AE98*2)</f>
        <v/>
      </c>
      <c r="R98" s="47">
        <f t="shared" si="14"/>
        <v>0</v>
      </c>
      <c r="S98" s="4">
        <f t="shared" si="15"/>
        <v>9.7999999999999993E-6</v>
      </c>
      <c r="T98" s="4" t="str">
        <f>IF(results!$Y98&lt;&gt;"a","",results!X98)</f>
        <v/>
      </c>
      <c r="U98" s="4">
        <f>IF(results!Y98="A",1,IF(results!Y98="B",2,IF(results!Y98="C",3,99)))</f>
        <v>3</v>
      </c>
      <c r="V98" s="34">
        <f>results!C98+results!D98</f>
        <v>0</v>
      </c>
      <c r="W98" s="34">
        <f>results!E98+results!F98</f>
        <v>0</v>
      </c>
      <c r="X98" s="34">
        <f>results!G98+results!H98</f>
        <v>0</v>
      </c>
      <c r="Y98" s="34">
        <f>results!I98+results!J98</f>
        <v>0</v>
      </c>
      <c r="Z98" s="34">
        <f>results!K98+results!L98</f>
        <v>18</v>
      </c>
      <c r="AA98" s="34">
        <f>results!M98+results!N98</f>
        <v>0</v>
      </c>
      <c r="AB98" s="34">
        <f>results!O98+results!P98</f>
        <v>0</v>
      </c>
      <c r="AC98" s="34">
        <f>results!Q98+results!R98</f>
        <v>0</v>
      </c>
      <c r="AD98" s="34">
        <f>results!S98+results!T98</f>
        <v>0</v>
      </c>
      <c r="AE98" s="34">
        <f>results!U98+results!V98</f>
        <v>0</v>
      </c>
      <c r="AF98" s="10" t="e">
        <f t="shared" si="10"/>
        <v>#NUM!</v>
      </c>
    </row>
    <row r="99" spans="1:32" x14ac:dyDescent="0.35">
      <c r="A99" s="18">
        <v>93</v>
      </c>
      <c r="B99" s="20">
        <f t="shared" si="11"/>
        <v>101</v>
      </c>
      <c r="C99" s="20">
        <f t="shared" si="12"/>
        <v>89</v>
      </c>
      <c r="D99" s="14">
        <f t="shared" si="9"/>
        <v>34</v>
      </c>
      <c r="E99" s="14">
        <f t="shared" si="13"/>
        <v>34</v>
      </c>
      <c r="F99" s="2" t="str">
        <f>IF(results!Y99&lt;&gt;"a","",results!B99)</f>
        <v/>
      </c>
      <c r="G99" s="2" t="str">
        <f>IF(results!$Y99&lt;&gt;"a","",results!W99)</f>
        <v/>
      </c>
      <c r="H99" s="35" t="str">
        <f>IF(results!$Y99&lt;&gt;"a","",V99)</f>
        <v/>
      </c>
      <c r="I99" s="35" t="str">
        <f>IF(results!$Y99&lt;&gt;"a","",IF(W99=V99,W99+0.0001,W99))</f>
        <v/>
      </c>
      <c r="J99" s="35" t="str">
        <f>IF(results!$Y99&lt;&gt;"a","",IF(OR(V99=X99,W99=X99),X99+0.0002,X99))</f>
        <v/>
      </c>
      <c r="K99" s="35" t="str">
        <f>IF(results!$Y99&lt;&gt;"a","",IF(OR(V99=Y99,W99=Y99,X99=Y99),Y99+0.0003,Y99))</f>
        <v/>
      </c>
      <c r="L99" s="35" t="str">
        <f>IF(results!$Y99&lt;&gt;"a","",IF(OR(V99=Z99,W99=Z99,X99=Z99,Y99=Z99),Z99+0.0004,Z99))</f>
        <v/>
      </c>
      <c r="M99" s="35" t="str">
        <f>IF(results!$Y99&lt;&gt;"a","",IF(OR(V99=AA99,W99=AA99,X99=AA99,Y99=AA99,Z99=AA99),AA99+0.0005,AA99))</f>
        <v/>
      </c>
      <c r="N99" s="35" t="str">
        <f>IF(results!$Y99&lt;&gt;"a","",IF(OR(V99=AB99,W99=AB99,X99=AB99,Y99=AB99,Z99=AB99,AA99=AB99),AB99+0.0006,AB99))</f>
        <v/>
      </c>
      <c r="O99" s="35" t="str">
        <f>IF(results!$Y99&lt;&gt;"a","",IF(OR(V99=AC99,W99=AC99,X99=AC99,Y99=AC99,Z99=AC99,AA99=AC99,AB99=AC99),AC99+0.0007,AC99))</f>
        <v/>
      </c>
      <c r="P99" s="35" t="str">
        <f>IF(results!$Y99&lt;&gt;"a","",IF(OR(V99=AD99,W99=AD99,X99=AD99,Y99=AD99,Z99=AD99,AA99=AD99,AB99=AD99,AC99=AD99),AD99+0.0008,AD99))</f>
        <v/>
      </c>
      <c r="Q99" s="35" t="str">
        <f>IF(results!$Y99&lt;&gt;"a","",AE99*2)</f>
        <v/>
      </c>
      <c r="R99" s="47">
        <f t="shared" si="14"/>
        <v>0</v>
      </c>
      <c r="S99" s="4">
        <f t="shared" si="15"/>
        <v>9.9000000000000001E-6</v>
      </c>
      <c r="T99" s="4" t="str">
        <f>IF(results!$Y99&lt;&gt;"a","",results!X99)</f>
        <v/>
      </c>
      <c r="U99" s="4">
        <f>IF(results!Y99="A",1,IF(results!Y99="B",2,IF(results!Y99="C",3,99)))</f>
        <v>3</v>
      </c>
      <c r="V99" s="34">
        <f>results!C99+results!D99</f>
        <v>0</v>
      </c>
      <c r="W99" s="34">
        <f>results!E99+results!F99</f>
        <v>0</v>
      </c>
      <c r="X99" s="34">
        <f>results!G99+results!H99</f>
        <v>0</v>
      </c>
      <c r="Y99" s="34">
        <f>results!I99+results!J99</f>
        <v>0</v>
      </c>
      <c r="Z99" s="34">
        <f>results!K99+results!L99</f>
        <v>0</v>
      </c>
      <c r="AA99" s="34">
        <f>results!M99+results!N99</f>
        <v>49</v>
      </c>
      <c r="AB99" s="34">
        <f>results!O99+results!P99</f>
        <v>0</v>
      </c>
      <c r="AC99" s="34">
        <f>results!Q99+results!R99</f>
        <v>0</v>
      </c>
      <c r="AD99" s="34">
        <f>results!S99+results!T99</f>
        <v>0</v>
      </c>
      <c r="AE99" s="34">
        <f>results!U99+results!V99</f>
        <v>34</v>
      </c>
      <c r="AF99" s="10" t="e">
        <f t="shared" si="10"/>
        <v>#NUM!</v>
      </c>
    </row>
    <row r="100" spans="1:32" x14ac:dyDescent="0.35">
      <c r="A100" s="18">
        <v>94</v>
      </c>
      <c r="B100" s="20">
        <f t="shared" si="11"/>
        <v>34</v>
      </c>
      <c r="C100" s="20">
        <f t="shared" si="12"/>
        <v>88</v>
      </c>
      <c r="D100" s="14">
        <f t="shared" si="9"/>
        <v>34</v>
      </c>
      <c r="E100" s="14">
        <f t="shared" si="13"/>
        <v>34</v>
      </c>
      <c r="F100" s="2" t="str">
        <f>IF(results!Y100&lt;&gt;"a","",results!B100)</f>
        <v/>
      </c>
      <c r="G100" s="2" t="str">
        <f>IF(results!$Y100&lt;&gt;"a","",results!W100)</f>
        <v/>
      </c>
      <c r="H100" s="35" t="str">
        <f>IF(results!$Y100&lt;&gt;"a","",V100)</f>
        <v/>
      </c>
      <c r="I100" s="35" t="str">
        <f>IF(results!$Y100&lt;&gt;"a","",IF(W100=V100,W100+0.0001,W100))</f>
        <v/>
      </c>
      <c r="J100" s="35" t="str">
        <f>IF(results!$Y100&lt;&gt;"a","",IF(OR(V100=X100,W100=X100),X100+0.0002,X100))</f>
        <v/>
      </c>
      <c r="K100" s="35" t="str">
        <f>IF(results!$Y100&lt;&gt;"a","",IF(OR(V100=Y100,W100=Y100,X100=Y100),Y100+0.0003,Y100))</f>
        <v/>
      </c>
      <c r="L100" s="35" t="str">
        <f>IF(results!$Y100&lt;&gt;"a","",IF(OR(V100=Z100,W100=Z100,X100=Z100,Y100=Z100),Z100+0.0004,Z100))</f>
        <v/>
      </c>
      <c r="M100" s="35" t="str">
        <f>IF(results!$Y100&lt;&gt;"a","",IF(OR(V100=AA100,W100=AA100,X100=AA100,Y100=AA100,Z100=AA100),AA100+0.0005,AA100))</f>
        <v/>
      </c>
      <c r="N100" s="35" t="str">
        <f>IF(results!$Y100&lt;&gt;"a","",IF(OR(V100=AB100,W100=AB100,X100=AB100,Y100=AB100,Z100=AB100,AA100=AB100),AB100+0.0006,AB100))</f>
        <v/>
      </c>
      <c r="O100" s="35" t="str">
        <f>IF(results!$Y100&lt;&gt;"a","",IF(OR(V100=AC100,W100=AC100,X100=AC100,Y100=AC100,Z100=AC100,AA100=AC100,AB100=AC100),AC100+0.0007,AC100))</f>
        <v/>
      </c>
      <c r="P100" s="35" t="str">
        <f>IF(results!$Y100&lt;&gt;"a","",IF(OR(V100=AD100,W100=AD100,X100=AD100,Y100=AD100,Z100=AD100,AA100=AD100,AB100=AD100,AC100=AD100),AD100+0.0008,AD100))</f>
        <v/>
      </c>
      <c r="Q100" s="35" t="str">
        <f>IF(results!$Y100&lt;&gt;"a","",AE100*2)</f>
        <v/>
      </c>
      <c r="R100" s="47">
        <f t="shared" si="14"/>
        <v>0</v>
      </c>
      <c r="S100" s="4">
        <f t="shared" si="15"/>
        <v>9.9999999999999991E-6</v>
      </c>
      <c r="T100" s="4" t="str">
        <f>IF(results!$Y100&lt;&gt;"a","",results!X100)</f>
        <v/>
      </c>
      <c r="U100" s="4">
        <f>IF(results!Y100="A",1,IF(results!Y100="B",2,IF(results!Y100="C",3,99)))</f>
        <v>2</v>
      </c>
      <c r="V100" s="34">
        <f>results!C100+results!D100</f>
        <v>0</v>
      </c>
      <c r="W100" s="34">
        <f>results!E100+results!F100</f>
        <v>49</v>
      </c>
      <c r="X100" s="34">
        <f>results!G100+results!H100</f>
        <v>46</v>
      </c>
      <c r="Y100" s="34">
        <f>results!I100+results!J100</f>
        <v>57</v>
      </c>
      <c r="Z100" s="34">
        <f>results!K100+results!L100</f>
        <v>58</v>
      </c>
      <c r="AA100" s="34">
        <f>results!M100+results!N100</f>
        <v>59</v>
      </c>
      <c r="AB100" s="34">
        <f>results!O100+results!P100</f>
        <v>57</v>
      </c>
      <c r="AC100" s="34">
        <f>results!Q100+results!R100</f>
        <v>57</v>
      </c>
      <c r="AD100" s="34">
        <f>results!S100+results!T100</f>
        <v>0</v>
      </c>
      <c r="AE100" s="34">
        <f>results!U100+results!V100</f>
        <v>0</v>
      </c>
      <c r="AF100" s="10" t="e">
        <f t="shared" si="10"/>
        <v>#NUM!</v>
      </c>
    </row>
    <row r="101" spans="1:32" x14ac:dyDescent="0.35">
      <c r="A101" s="18">
        <v>95</v>
      </c>
      <c r="B101" s="20">
        <f t="shared" si="11"/>
        <v>101</v>
      </c>
      <c r="C101" s="20">
        <f t="shared" si="12"/>
        <v>87</v>
      </c>
      <c r="D101" s="14">
        <f t="shared" si="9"/>
        <v>34</v>
      </c>
      <c r="E101" s="14">
        <f t="shared" si="13"/>
        <v>34</v>
      </c>
      <c r="F101" s="2" t="str">
        <f>IF(results!Y101&lt;&gt;"a","",results!B101)</f>
        <v/>
      </c>
      <c r="G101" s="2" t="str">
        <f>IF(results!$Y101&lt;&gt;"a","",results!W101)</f>
        <v/>
      </c>
      <c r="H101" s="35" t="str">
        <f>IF(results!$Y101&lt;&gt;"a","",V101)</f>
        <v/>
      </c>
      <c r="I101" s="35" t="str">
        <f>IF(results!$Y101&lt;&gt;"a","",IF(W101=V101,W101+0.0001,W101))</f>
        <v/>
      </c>
      <c r="J101" s="35" t="str">
        <f>IF(results!$Y101&lt;&gt;"a","",IF(OR(V101=X101,W101=X101),X101+0.0002,X101))</f>
        <v/>
      </c>
      <c r="K101" s="35" t="str">
        <f>IF(results!$Y101&lt;&gt;"a","",IF(OR(V101=Y101,W101=Y101,X101=Y101),Y101+0.0003,Y101))</f>
        <v/>
      </c>
      <c r="L101" s="35" t="str">
        <f>IF(results!$Y101&lt;&gt;"a","",IF(OR(V101=Z101,W101=Z101,X101=Z101,Y101=Z101),Z101+0.0004,Z101))</f>
        <v/>
      </c>
      <c r="M101" s="35" t="str">
        <f>IF(results!$Y101&lt;&gt;"a","",IF(OR(V101=AA101,W101=AA101,X101=AA101,Y101=AA101,Z101=AA101),AA101+0.0005,AA101))</f>
        <v/>
      </c>
      <c r="N101" s="35" t="str">
        <f>IF(results!$Y101&lt;&gt;"a","",IF(OR(V101=AB101,W101=AB101,X101=AB101,Y101=AB101,Z101=AB101,AA101=AB101),AB101+0.0006,AB101))</f>
        <v/>
      </c>
      <c r="O101" s="35" t="str">
        <f>IF(results!$Y101&lt;&gt;"a","",IF(OR(V101=AC101,W101=AC101,X101=AC101,Y101=AC101,Z101=AC101,AA101=AC101,AB101=AC101),AC101+0.0007,AC101))</f>
        <v/>
      </c>
      <c r="P101" s="35" t="str">
        <f>IF(results!$Y101&lt;&gt;"a","",IF(OR(V101=AD101,W101=AD101,X101=AD101,Y101=AD101,Z101=AD101,AA101=AD101,AB101=AD101,AC101=AD101),AD101+0.0008,AD101))</f>
        <v/>
      </c>
      <c r="Q101" s="35" t="str">
        <f>IF(results!$Y101&lt;&gt;"a","",AE101*2)</f>
        <v/>
      </c>
      <c r="R101" s="47">
        <f t="shared" si="14"/>
        <v>0</v>
      </c>
      <c r="S101" s="4">
        <f t="shared" si="15"/>
        <v>1.01E-5</v>
      </c>
      <c r="T101" s="4" t="str">
        <f>IF(results!$Y101&lt;&gt;"a","",results!X101)</f>
        <v/>
      </c>
      <c r="U101" s="4">
        <f>IF(results!Y101="A",1,IF(results!Y101="B",2,IF(results!Y101="C",3,99)))</f>
        <v>3</v>
      </c>
      <c r="V101" s="34">
        <f>results!C101+results!D101</f>
        <v>0</v>
      </c>
      <c r="W101" s="34">
        <f>results!E101+results!F101</f>
        <v>0</v>
      </c>
      <c r="X101" s="34">
        <f>results!G101+results!H101</f>
        <v>60</v>
      </c>
      <c r="Y101" s="34">
        <f>results!I101+results!J101</f>
        <v>0</v>
      </c>
      <c r="Z101" s="34">
        <f>results!K101+results!L101</f>
        <v>0</v>
      </c>
      <c r="AA101" s="34">
        <f>results!M101+results!N101</f>
        <v>0</v>
      </c>
      <c r="AB101" s="34">
        <f>results!O101+results!P101</f>
        <v>0</v>
      </c>
      <c r="AC101" s="34">
        <f>results!Q101+results!R101</f>
        <v>0</v>
      </c>
      <c r="AD101" s="34">
        <f>results!S101+results!T101</f>
        <v>0</v>
      </c>
      <c r="AE101" s="34">
        <f>results!U101+results!V101</f>
        <v>0</v>
      </c>
      <c r="AF101" s="10" t="e">
        <f t="shared" si="10"/>
        <v>#NUM!</v>
      </c>
    </row>
    <row r="102" spans="1:32" x14ac:dyDescent="0.35">
      <c r="A102" s="18">
        <v>96</v>
      </c>
      <c r="B102" s="20">
        <f t="shared" si="11"/>
        <v>1</v>
      </c>
      <c r="C102" s="20">
        <f t="shared" si="12"/>
        <v>27</v>
      </c>
      <c r="D102" s="14">
        <f t="shared" si="9"/>
        <v>27</v>
      </c>
      <c r="E102" s="14">
        <f t="shared" si="13"/>
        <v>27</v>
      </c>
      <c r="F102" s="2" t="str">
        <f>IF(results!Y102&lt;&gt;"a","",results!B102)</f>
        <v>SEMRL MARINKA</v>
      </c>
      <c r="G102" s="2">
        <f>IF(results!$Y102&lt;&gt;"a","",results!W102)</f>
        <v>1</v>
      </c>
      <c r="H102" s="35">
        <f>IF(results!$Y102&lt;&gt;"a","",V102)</f>
        <v>0</v>
      </c>
      <c r="I102" s="35">
        <f>IF(results!$Y102&lt;&gt;"a","",IF(W102=V102,W102+0.0001,W102))</f>
        <v>1E-4</v>
      </c>
      <c r="J102" s="35">
        <f>IF(results!$Y102&lt;&gt;"a","",IF(OR(V102=X102,W102=X102),X102+0.0002,X102))</f>
        <v>51</v>
      </c>
      <c r="K102" s="35">
        <f>IF(results!$Y102&lt;&gt;"a","",IF(OR(V102=Y102,W102=Y102,X102=Y102),Y102+0.0003,Y102))</f>
        <v>2.9999999999999997E-4</v>
      </c>
      <c r="L102" s="35">
        <f>IF(results!$Y102&lt;&gt;"a","",IF(OR(V102=Z102,W102=Z102,X102=Z102,Y102=Z102),Z102+0.0004,Z102))</f>
        <v>4.0000000000000002E-4</v>
      </c>
      <c r="M102" s="35">
        <f>IF(results!$Y102&lt;&gt;"a","",IF(OR(V102=AA102,W102=AA102,X102=AA102,Y102=AA102,Z102=AA102),AA102+0.0005,AA102))</f>
        <v>5.0000000000000001E-4</v>
      </c>
      <c r="N102" s="35">
        <f>IF(results!$Y102&lt;&gt;"a","",IF(OR(V102=AB102,W102=AB102,X102=AB102,Y102=AB102,Z102=AB102,AA102=AB102),AB102+0.0006,AB102))</f>
        <v>5.9999999999999995E-4</v>
      </c>
      <c r="O102" s="35">
        <f>IF(results!$Y102&lt;&gt;"a","",IF(OR(V102=AC102,W102=AC102,X102=AC102,Y102=AC102,Z102=AC102,AA102=AC102,AB102=AC102),AC102+0.0007,AC102))</f>
        <v>6.9999999999999999E-4</v>
      </c>
      <c r="P102" s="35">
        <f>IF(results!$Y102&lt;&gt;"a","",IF(OR(V102=AD102,W102=AD102,X102=AD102,Y102=AD102,Z102=AD102,AA102=AD102,AB102=AD102,AC102=AD102),AD102+0.0008,AD102))</f>
        <v>8.0000000000000004E-4</v>
      </c>
      <c r="Q102" s="35">
        <f>IF(results!$Y102&lt;&gt;"a","",AE102*2)</f>
        <v>0</v>
      </c>
      <c r="R102" s="47">
        <f t="shared" si="14"/>
        <v>51.002600000000001</v>
      </c>
      <c r="S102" s="4">
        <f t="shared" si="15"/>
        <v>51.002610199999999</v>
      </c>
      <c r="T102" s="4">
        <f>IF(results!$Y102&lt;&gt;"a","",results!X102)</f>
        <v>13.3</v>
      </c>
      <c r="U102" s="4">
        <f>IF(results!Y102="A",1,IF(results!Y102="B",2,IF(results!Y102="C",3,99)))</f>
        <v>1</v>
      </c>
      <c r="V102" s="34">
        <f>results!C102+results!D102</f>
        <v>0</v>
      </c>
      <c r="W102" s="34">
        <f>results!E102+results!F102</f>
        <v>0</v>
      </c>
      <c r="X102" s="34">
        <f>results!G102+results!H102</f>
        <v>51</v>
      </c>
      <c r="Y102" s="34">
        <f>results!I102+results!J102</f>
        <v>0</v>
      </c>
      <c r="Z102" s="34">
        <f>results!K102+results!L102</f>
        <v>0</v>
      </c>
      <c r="AA102" s="34">
        <f>results!M102+results!N102</f>
        <v>0</v>
      </c>
      <c r="AB102" s="34">
        <f>results!O102+results!P102</f>
        <v>0</v>
      </c>
      <c r="AC102" s="34">
        <f>results!Q102+results!R102</f>
        <v>0</v>
      </c>
      <c r="AD102" s="34">
        <f>results!S102+results!T102</f>
        <v>0</v>
      </c>
      <c r="AE102" s="34">
        <f>results!U102+results!V102</f>
        <v>0</v>
      </c>
      <c r="AF102" s="10">
        <f t="shared" si="10"/>
        <v>6.9999999999999999E-4</v>
      </c>
    </row>
    <row r="103" spans="1:32" x14ac:dyDescent="0.35">
      <c r="A103" s="18">
        <v>97</v>
      </c>
      <c r="B103" s="20">
        <f t="shared" si="11"/>
        <v>1</v>
      </c>
      <c r="C103" s="20">
        <f t="shared" si="12"/>
        <v>3</v>
      </c>
      <c r="D103" s="14">
        <f t="shared" si="9"/>
        <v>3</v>
      </c>
      <c r="E103" s="14">
        <f t="shared" si="13"/>
        <v>3</v>
      </c>
      <c r="F103" s="2" t="str">
        <f>IF(results!Y103&lt;&gt;"a","",results!B103)</f>
        <v>SENK GREGOR</v>
      </c>
      <c r="G103" s="2">
        <f>IF(results!$Y103&lt;&gt;"a","",results!W103)</f>
        <v>5</v>
      </c>
      <c r="H103" s="35">
        <f>IF(results!$Y103&lt;&gt;"a","",V103)</f>
        <v>0</v>
      </c>
      <c r="I103" s="35">
        <f>IF(results!$Y103&lt;&gt;"a","",IF(W103=V103,W103+0.0001,W103))</f>
        <v>1E-4</v>
      </c>
      <c r="J103" s="35">
        <f>IF(results!$Y103&lt;&gt;"a","",IF(OR(V103=X103,W103=X103),X103+0.0002,X103))</f>
        <v>2.0000000000000001E-4</v>
      </c>
      <c r="K103" s="35">
        <f>IF(results!$Y103&lt;&gt;"a","",IF(OR(V103=Y103,W103=Y103,X103=Y103),Y103+0.0003,Y103))</f>
        <v>55</v>
      </c>
      <c r="L103" s="35">
        <f>IF(results!$Y103&lt;&gt;"a","",IF(OR(V103=Z103,W103=Z103,X103=Z103,Y103=Z103),Z103+0.0004,Z103))</f>
        <v>58</v>
      </c>
      <c r="M103" s="35">
        <f>IF(results!$Y103&lt;&gt;"a","",IF(OR(V103=AA103,W103=AA103,X103=AA103,Y103=AA103,Z103=AA103),AA103+0.0005,AA103))</f>
        <v>60</v>
      </c>
      <c r="N103" s="35">
        <f>IF(results!$Y103&lt;&gt;"a","",IF(OR(V103=AB103,W103=AB103,X103=AB103,Y103=AB103,Z103=AB103,AA103=AB103),AB103+0.0006,AB103))</f>
        <v>63</v>
      </c>
      <c r="O103" s="35">
        <f>IF(results!$Y103&lt;&gt;"a","",IF(OR(V103=AC103,W103=AC103,X103=AC103,Y103=AC103,Z103=AC103,AA103=AC103,AB103=AC103),AC103+0.0007,AC103))</f>
        <v>52</v>
      </c>
      <c r="P103" s="35">
        <f>IF(results!$Y103&lt;&gt;"a","",IF(OR(V103=AD103,W103=AD103,X103=AD103,Y103=AD103,Z103=AD103,AA103=AD103,AB103=AD103,AC103=AD103),AD103+0.0008,AD103))</f>
        <v>8.0000000000000004E-4</v>
      </c>
      <c r="Q103" s="35">
        <f>IF(results!$Y103&lt;&gt;"a","",AE103*2)</f>
        <v>0</v>
      </c>
      <c r="R103" s="47">
        <f t="shared" si="14"/>
        <v>288</v>
      </c>
      <c r="S103" s="4">
        <f t="shared" si="15"/>
        <v>288.00001029999999</v>
      </c>
      <c r="T103" s="4">
        <f>IF(results!$Y103&lt;&gt;"a","",results!X103)</f>
        <v>14.5</v>
      </c>
      <c r="U103" s="4">
        <f>IF(results!Y103="A",1,IF(results!Y103="B",2,IF(results!Y103="C",3,99)))</f>
        <v>1</v>
      </c>
      <c r="V103" s="34">
        <f>results!C103+results!D103</f>
        <v>0</v>
      </c>
      <c r="W103" s="34">
        <f>results!E103+results!F103</f>
        <v>0</v>
      </c>
      <c r="X103" s="34">
        <f>results!G103+results!H103</f>
        <v>0</v>
      </c>
      <c r="Y103" s="34">
        <f>results!I103+results!J103</f>
        <v>55</v>
      </c>
      <c r="Z103" s="34">
        <f>results!K103+results!L103</f>
        <v>58</v>
      </c>
      <c r="AA103" s="34">
        <f>results!M103+results!N103</f>
        <v>60</v>
      </c>
      <c r="AB103" s="34">
        <f>results!O103+results!P103</f>
        <v>63</v>
      </c>
      <c r="AC103" s="34">
        <f>results!Q103+results!R103</f>
        <v>52</v>
      </c>
      <c r="AD103" s="34">
        <f>results!S103+results!T103</f>
        <v>0</v>
      </c>
      <c r="AE103" s="34">
        <f>results!U103+results!V103</f>
        <v>0</v>
      </c>
      <c r="AF103" s="10">
        <f t="shared" ref="AF103:AF134" si="16">LARGE(H103:Q103,3)</f>
        <v>58</v>
      </c>
    </row>
    <row r="104" spans="1:32" x14ac:dyDescent="0.35">
      <c r="A104" s="18">
        <v>98</v>
      </c>
      <c r="B104" s="20">
        <f t="shared" si="11"/>
        <v>34</v>
      </c>
      <c r="C104" s="20">
        <f t="shared" si="12"/>
        <v>86</v>
      </c>
      <c r="D104" s="14">
        <f t="shared" si="9"/>
        <v>34</v>
      </c>
      <c r="E104" s="14">
        <f t="shared" ref="E104:E135" si="17">_xlfn.RANK.EQ($R104,$R$7:$R$160,0)</f>
        <v>34</v>
      </c>
      <c r="F104" s="2" t="str">
        <f>IF(results!Y104&lt;&gt;"a","",results!B104)</f>
        <v/>
      </c>
      <c r="G104" s="2" t="str">
        <f>IF(results!$Y104&lt;&gt;"a","",results!W104)</f>
        <v/>
      </c>
      <c r="H104" s="35" t="str">
        <f>IF(results!$Y104&lt;&gt;"a","",V104)</f>
        <v/>
      </c>
      <c r="I104" s="35" t="str">
        <f>IF(results!$Y104&lt;&gt;"a","",IF(W104=V104,W104+0.0001,W104))</f>
        <v/>
      </c>
      <c r="J104" s="35" t="str">
        <f>IF(results!$Y104&lt;&gt;"a","",IF(OR(V104=X104,W104=X104),X104+0.0002,X104))</f>
        <v/>
      </c>
      <c r="K104" s="35" t="str">
        <f>IF(results!$Y104&lt;&gt;"a","",IF(OR(V104=Y104,W104=Y104,X104=Y104),Y104+0.0003,Y104))</f>
        <v/>
      </c>
      <c r="L104" s="35" t="str">
        <f>IF(results!$Y104&lt;&gt;"a","",IF(OR(V104=Z104,W104=Z104,X104=Z104,Y104=Z104),Z104+0.0004,Z104))</f>
        <v/>
      </c>
      <c r="M104" s="35" t="str">
        <f>IF(results!$Y104&lt;&gt;"a","",IF(OR(V104=AA104,W104=AA104,X104=AA104,Y104=AA104,Z104=AA104),AA104+0.0005,AA104))</f>
        <v/>
      </c>
      <c r="N104" s="35" t="str">
        <f>IF(results!$Y104&lt;&gt;"a","",IF(OR(V104=AB104,W104=AB104,X104=AB104,Y104=AB104,Z104=AB104,AA104=AB104),AB104+0.0006,AB104))</f>
        <v/>
      </c>
      <c r="O104" s="35" t="str">
        <f>IF(results!$Y104&lt;&gt;"a","",IF(OR(V104=AC104,W104=AC104,X104=AC104,Y104=AC104,Z104=AC104,AA104=AC104,AB104=AC104),AC104+0.0007,AC104))</f>
        <v/>
      </c>
      <c r="P104" s="35" t="str">
        <f>IF(results!$Y104&lt;&gt;"a","",IF(OR(V104=AD104,W104=AD104,X104=AD104,Y104=AD104,Z104=AD104,AA104=AD104,AB104=AD104,AC104=AD104),AD104+0.0008,AD104))</f>
        <v/>
      </c>
      <c r="Q104" s="35" t="str">
        <f>IF(results!$Y104&lt;&gt;"a","",AE104*2)</f>
        <v/>
      </c>
      <c r="R104" s="47">
        <f t="shared" si="14"/>
        <v>0</v>
      </c>
      <c r="S104" s="4">
        <f t="shared" si="15"/>
        <v>1.0399999999999999E-5</v>
      </c>
      <c r="T104" s="4" t="str">
        <f>IF(results!$Y104&lt;&gt;"a","",results!X104)</f>
        <v/>
      </c>
      <c r="U104" s="4">
        <f>IF(results!Y104="A",1,IF(results!Y104="B",2,IF(results!Y104="C",3,99)))</f>
        <v>2</v>
      </c>
      <c r="V104" s="34">
        <f>results!C104+results!D104</f>
        <v>0</v>
      </c>
      <c r="W104" s="34">
        <f>results!E104+results!F104</f>
        <v>0</v>
      </c>
      <c r="X104" s="34">
        <f>results!G104+results!H104</f>
        <v>0</v>
      </c>
      <c r="Y104" s="34">
        <f>results!I104+results!J104</f>
        <v>0</v>
      </c>
      <c r="Z104" s="34">
        <f>results!K104+results!L104</f>
        <v>0</v>
      </c>
      <c r="AA104" s="34">
        <f>results!M104+results!N104</f>
        <v>0</v>
      </c>
      <c r="AB104" s="34">
        <f>results!O104+results!P104</f>
        <v>51</v>
      </c>
      <c r="AC104" s="34">
        <f>results!Q104+results!R104</f>
        <v>0</v>
      </c>
      <c r="AD104" s="34">
        <f>results!S104+results!T104</f>
        <v>0</v>
      </c>
      <c r="AE104" s="34">
        <f>results!U104+results!V104</f>
        <v>0</v>
      </c>
      <c r="AF104" s="10" t="e">
        <f t="shared" si="16"/>
        <v>#NUM!</v>
      </c>
    </row>
    <row r="105" spans="1:32" x14ac:dyDescent="0.35">
      <c r="A105" s="18">
        <v>99</v>
      </c>
      <c r="B105" s="20">
        <f t="shared" si="11"/>
        <v>101</v>
      </c>
      <c r="C105" s="20">
        <f t="shared" si="12"/>
        <v>85</v>
      </c>
      <c r="D105" s="14">
        <f t="shared" si="9"/>
        <v>34</v>
      </c>
      <c r="E105" s="14">
        <f t="shared" si="17"/>
        <v>34</v>
      </c>
      <c r="F105" s="2" t="str">
        <f>IF(results!Y105&lt;&gt;"a","",results!B105)</f>
        <v/>
      </c>
      <c r="G105" s="2" t="str">
        <f>IF(results!$Y105&lt;&gt;"a","",results!W105)</f>
        <v/>
      </c>
      <c r="H105" s="35" t="str">
        <f>IF(results!$Y105&lt;&gt;"a","",V105)</f>
        <v/>
      </c>
      <c r="I105" s="35" t="str">
        <f>IF(results!$Y105&lt;&gt;"a","",IF(W105=V105,W105+0.0001,W105))</f>
        <v/>
      </c>
      <c r="J105" s="35" t="str">
        <f>IF(results!$Y105&lt;&gt;"a","",IF(OR(V105=X105,W105=X105),X105+0.0002,X105))</f>
        <v/>
      </c>
      <c r="K105" s="35" t="str">
        <f>IF(results!$Y105&lt;&gt;"a","",IF(OR(V105=Y105,W105=Y105,X105=Y105),Y105+0.0003,Y105))</f>
        <v/>
      </c>
      <c r="L105" s="35" t="str">
        <f>IF(results!$Y105&lt;&gt;"a","",IF(OR(V105=Z105,W105=Z105,X105=Z105,Y105=Z105),Z105+0.0004,Z105))</f>
        <v/>
      </c>
      <c r="M105" s="35" t="str">
        <f>IF(results!$Y105&lt;&gt;"a","",IF(OR(V105=AA105,W105=AA105,X105=AA105,Y105=AA105,Z105=AA105),AA105+0.0005,AA105))</f>
        <v/>
      </c>
      <c r="N105" s="35" t="str">
        <f>IF(results!$Y105&lt;&gt;"a","",IF(OR(V105=AB105,W105=AB105,X105=AB105,Y105=AB105,Z105=AB105,AA105=AB105),AB105+0.0006,AB105))</f>
        <v/>
      </c>
      <c r="O105" s="35" t="str">
        <f>IF(results!$Y105&lt;&gt;"a","",IF(OR(V105=AC105,W105=AC105,X105=AC105,Y105=AC105,Z105=AC105,AA105=AC105,AB105=AC105),AC105+0.0007,AC105))</f>
        <v/>
      </c>
      <c r="P105" s="35" t="str">
        <f>IF(results!$Y105&lt;&gt;"a","",IF(OR(V105=AD105,W105=AD105,X105=AD105,Y105=AD105,Z105=AD105,AA105=AD105,AB105=AD105,AC105=AD105),AD105+0.0008,AD105))</f>
        <v/>
      </c>
      <c r="Q105" s="35" t="str">
        <f>IF(results!$Y105&lt;&gt;"a","",AE105*2)</f>
        <v/>
      </c>
      <c r="R105" s="47">
        <f t="shared" si="14"/>
        <v>0</v>
      </c>
      <c r="S105" s="4">
        <f t="shared" si="15"/>
        <v>1.0499999999999999E-5</v>
      </c>
      <c r="T105" s="4" t="str">
        <f>IF(results!$Y105&lt;&gt;"a","",results!X105)</f>
        <v/>
      </c>
      <c r="U105" s="4">
        <f>IF(results!Y105="A",1,IF(results!Y105="B",2,IF(results!Y105="C",3,99)))</f>
        <v>3</v>
      </c>
      <c r="V105" s="34">
        <f>results!C105+results!D105</f>
        <v>0</v>
      </c>
      <c r="W105" s="34">
        <f>results!E105+results!F105</f>
        <v>0</v>
      </c>
      <c r="X105" s="34">
        <f>results!G105+results!H105</f>
        <v>0</v>
      </c>
      <c r="Y105" s="34">
        <f>results!I105+results!J105</f>
        <v>0</v>
      </c>
      <c r="Z105" s="34">
        <f>results!K105+results!L105</f>
        <v>0</v>
      </c>
      <c r="AA105" s="34">
        <f>results!M105+results!N105</f>
        <v>0</v>
      </c>
      <c r="AB105" s="34">
        <f>results!O105+results!P105</f>
        <v>0</v>
      </c>
      <c r="AC105" s="34">
        <f>results!Q105+results!R105</f>
        <v>28</v>
      </c>
      <c r="AD105" s="34">
        <f>results!S105+results!T105</f>
        <v>0</v>
      </c>
      <c r="AE105" s="34">
        <f>results!U105+results!V105</f>
        <v>0</v>
      </c>
      <c r="AF105" s="10" t="e">
        <f t="shared" si="16"/>
        <v>#NUM!</v>
      </c>
    </row>
    <row r="106" spans="1:32" x14ac:dyDescent="0.35">
      <c r="A106" s="18">
        <v>100</v>
      </c>
      <c r="B106" s="20">
        <f t="shared" si="11"/>
        <v>34</v>
      </c>
      <c r="C106" s="20">
        <f t="shared" si="12"/>
        <v>84</v>
      </c>
      <c r="D106" s="14">
        <f t="shared" si="9"/>
        <v>34</v>
      </c>
      <c r="E106" s="14">
        <f t="shared" si="17"/>
        <v>34</v>
      </c>
      <c r="F106" s="2" t="str">
        <f>IF(results!Y106&lt;&gt;"a","",results!B106)</f>
        <v/>
      </c>
      <c r="G106" s="2" t="str">
        <f>IF(results!$Y106&lt;&gt;"a","",results!W106)</f>
        <v/>
      </c>
      <c r="H106" s="35" t="str">
        <f>IF(results!$Y106&lt;&gt;"a","",V106)</f>
        <v/>
      </c>
      <c r="I106" s="35" t="str">
        <f>IF(results!$Y106&lt;&gt;"a","",IF(W106=V106,W106+0.0001,W106))</f>
        <v/>
      </c>
      <c r="J106" s="35" t="str">
        <f>IF(results!$Y106&lt;&gt;"a","",IF(OR(V106=X106,W106=X106),X106+0.0002,X106))</f>
        <v/>
      </c>
      <c r="K106" s="35" t="str">
        <f>IF(results!$Y106&lt;&gt;"a","",IF(OR(V106=Y106,W106=Y106,X106=Y106),Y106+0.0003,Y106))</f>
        <v/>
      </c>
      <c r="L106" s="35" t="str">
        <f>IF(results!$Y106&lt;&gt;"a","",IF(OR(V106=Z106,W106=Z106,X106=Z106,Y106=Z106),Z106+0.0004,Z106))</f>
        <v/>
      </c>
      <c r="M106" s="35" t="str">
        <f>IF(results!$Y106&lt;&gt;"a","",IF(OR(V106=AA106,W106=AA106,X106=AA106,Y106=AA106,Z106=AA106),AA106+0.0005,AA106))</f>
        <v/>
      </c>
      <c r="N106" s="35" t="str">
        <f>IF(results!$Y106&lt;&gt;"a","",IF(OR(V106=AB106,W106=AB106,X106=AB106,Y106=AB106,Z106=AB106,AA106=AB106),AB106+0.0006,AB106))</f>
        <v/>
      </c>
      <c r="O106" s="35" t="str">
        <f>IF(results!$Y106&lt;&gt;"a","",IF(OR(V106=AC106,W106=AC106,X106=AC106,Y106=AC106,Z106=AC106,AA106=AC106,AB106=AC106),AC106+0.0007,AC106))</f>
        <v/>
      </c>
      <c r="P106" s="35" t="str">
        <f>IF(results!$Y106&lt;&gt;"a","",IF(OR(V106=AD106,W106=AD106,X106=AD106,Y106=AD106,Z106=AD106,AA106=AD106,AB106=AD106,AC106=AD106),AD106+0.0008,AD106))</f>
        <v/>
      </c>
      <c r="Q106" s="35" t="str">
        <f>IF(results!$Y106&lt;&gt;"a","",AE106*2)</f>
        <v/>
      </c>
      <c r="R106" s="47">
        <f t="shared" si="14"/>
        <v>0</v>
      </c>
      <c r="S106" s="4">
        <f t="shared" si="15"/>
        <v>1.06E-5</v>
      </c>
      <c r="T106" s="4" t="str">
        <f>IF(results!$Y106&lt;&gt;"a","",results!X106)</f>
        <v/>
      </c>
      <c r="U106" s="4">
        <f>IF(results!Y106="A",1,IF(results!Y106="B",2,IF(results!Y106="C",3,99)))</f>
        <v>2</v>
      </c>
      <c r="V106" s="34">
        <f>results!C106+results!D106</f>
        <v>0</v>
      </c>
      <c r="W106" s="34">
        <f>results!E106+results!F106</f>
        <v>0</v>
      </c>
      <c r="X106" s="34">
        <f>results!G106+results!H106</f>
        <v>0</v>
      </c>
      <c r="Y106" s="34">
        <f>results!I106+results!J106</f>
        <v>0</v>
      </c>
      <c r="Z106" s="34">
        <f>results!K106+results!L106</f>
        <v>0</v>
      </c>
      <c r="AA106" s="34">
        <f>results!M106+results!N106</f>
        <v>0</v>
      </c>
      <c r="AB106" s="34">
        <f>results!O106+results!P106</f>
        <v>0</v>
      </c>
      <c r="AC106" s="34">
        <f>results!Q106+results!R106</f>
        <v>58</v>
      </c>
      <c r="AD106" s="34">
        <f>results!S106+results!T106</f>
        <v>0</v>
      </c>
      <c r="AE106" s="34">
        <f>results!U106+results!V106</f>
        <v>0</v>
      </c>
      <c r="AF106" s="10" t="e">
        <f t="shared" si="16"/>
        <v>#NUM!</v>
      </c>
    </row>
    <row r="107" spans="1:32" x14ac:dyDescent="0.35">
      <c r="A107" s="18">
        <v>101</v>
      </c>
      <c r="B107" s="20">
        <f t="shared" si="11"/>
        <v>34</v>
      </c>
      <c r="C107" s="20">
        <f t="shared" si="12"/>
        <v>83</v>
      </c>
      <c r="D107" s="14">
        <f t="shared" si="9"/>
        <v>34</v>
      </c>
      <c r="E107" s="14">
        <f t="shared" si="17"/>
        <v>34</v>
      </c>
      <c r="F107" s="2" t="str">
        <f>IF(results!Y107&lt;&gt;"a","",results!B107)</f>
        <v/>
      </c>
      <c r="G107" s="2" t="str">
        <f>IF(results!$Y107&lt;&gt;"a","",results!W107)</f>
        <v/>
      </c>
      <c r="H107" s="35" t="str">
        <f>IF(results!$Y107&lt;&gt;"a","",V107)</f>
        <v/>
      </c>
      <c r="I107" s="35" t="str">
        <f>IF(results!$Y107&lt;&gt;"a","",IF(W107=V107,W107+0.0001,W107))</f>
        <v/>
      </c>
      <c r="J107" s="35" t="str">
        <f>IF(results!$Y107&lt;&gt;"a","",IF(OR(V107=X107,W107=X107),X107+0.0002,X107))</f>
        <v/>
      </c>
      <c r="K107" s="35" t="str">
        <f>IF(results!$Y107&lt;&gt;"a","",IF(OR(V107=Y107,W107=Y107,X107=Y107),Y107+0.0003,Y107))</f>
        <v/>
      </c>
      <c r="L107" s="35" t="str">
        <f>IF(results!$Y107&lt;&gt;"a","",IF(OR(V107=Z107,W107=Z107,X107=Z107,Y107=Z107),Z107+0.0004,Z107))</f>
        <v/>
      </c>
      <c r="M107" s="35" t="str">
        <f>IF(results!$Y107&lt;&gt;"a","",IF(OR(V107=AA107,W107=AA107,X107=AA107,Y107=AA107,Z107=AA107),AA107+0.0005,AA107))</f>
        <v/>
      </c>
      <c r="N107" s="35" t="str">
        <f>IF(results!$Y107&lt;&gt;"a","",IF(OR(V107=AB107,W107=AB107,X107=AB107,Y107=AB107,Z107=AB107,AA107=AB107),AB107+0.0006,AB107))</f>
        <v/>
      </c>
      <c r="O107" s="35" t="str">
        <f>IF(results!$Y107&lt;&gt;"a","",IF(OR(V107=AC107,W107=AC107,X107=AC107,Y107=AC107,Z107=AC107,AA107=AC107,AB107=AC107),AC107+0.0007,AC107))</f>
        <v/>
      </c>
      <c r="P107" s="35" t="str">
        <f>IF(results!$Y107&lt;&gt;"a","",IF(OR(V107=AD107,W107=AD107,X107=AD107,Y107=AD107,Z107=AD107,AA107=AD107,AB107=AD107,AC107=AD107),AD107+0.0008,AD107))</f>
        <v/>
      </c>
      <c r="Q107" s="35" t="str">
        <f>IF(results!$Y107&lt;&gt;"a","",AE107*2)</f>
        <v/>
      </c>
      <c r="R107" s="47">
        <f t="shared" si="14"/>
        <v>0</v>
      </c>
      <c r="S107" s="4">
        <f t="shared" si="15"/>
        <v>1.0699999999999999E-5</v>
      </c>
      <c r="T107" s="4" t="str">
        <f>IF(results!$Y107&lt;&gt;"a","",results!X107)</f>
        <v/>
      </c>
      <c r="U107" s="4">
        <f>IF(results!Y107="A",1,IF(results!Y107="B",2,IF(results!Y107="C",3,99)))</f>
        <v>2</v>
      </c>
      <c r="V107" s="34">
        <f>results!C107+results!D107</f>
        <v>0</v>
      </c>
      <c r="W107" s="34">
        <f>results!E107+results!F107</f>
        <v>51</v>
      </c>
      <c r="X107" s="34">
        <f>results!G107+results!H107</f>
        <v>54</v>
      </c>
      <c r="Y107" s="34">
        <f>results!I107+results!J107</f>
        <v>61</v>
      </c>
      <c r="Z107" s="34">
        <f>results!K107+results!L107</f>
        <v>0</v>
      </c>
      <c r="AA107" s="34">
        <f>results!M107+results!N107</f>
        <v>0</v>
      </c>
      <c r="AB107" s="34">
        <f>results!O107+results!P107</f>
        <v>57</v>
      </c>
      <c r="AC107" s="34">
        <f>results!Q107+results!R107</f>
        <v>64</v>
      </c>
      <c r="AD107" s="34">
        <f>results!S107+results!T107</f>
        <v>0</v>
      </c>
      <c r="AE107" s="34">
        <f>results!U107+results!V107</f>
        <v>49</v>
      </c>
      <c r="AF107" s="10" t="e">
        <f t="shared" si="16"/>
        <v>#NUM!</v>
      </c>
    </row>
    <row r="108" spans="1:32" x14ac:dyDescent="0.35">
      <c r="A108" s="18">
        <v>102</v>
      </c>
      <c r="B108" s="20">
        <f t="shared" si="11"/>
        <v>101</v>
      </c>
      <c r="C108" s="20">
        <f t="shared" si="12"/>
        <v>82</v>
      </c>
      <c r="D108" s="14">
        <f t="shared" si="9"/>
        <v>34</v>
      </c>
      <c r="E108" s="14">
        <f t="shared" si="17"/>
        <v>34</v>
      </c>
      <c r="F108" s="2" t="str">
        <f>IF(results!Y108&lt;&gt;"a","",results!B108)</f>
        <v/>
      </c>
      <c r="G108" s="2" t="str">
        <f>IF(results!$Y108&lt;&gt;"a","",results!W108)</f>
        <v/>
      </c>
      <c r="H108" s="35" t="str">
        <f>IF(results!$Y108&lt;&gt;"a","",V108)</f>
        <v/>
      </c>
      <c r="I108" s="35" t="str">
        <f>IF(results!$Y108&lt;&gt;"a","",IF(W108=V108,W108+0.0001,W108))</f>
        <v/>
      </c>
      <c r="J108" s="35" t="str">
        <f>IF(results!$Y108&lt;&gt;"a","",IF(OR(V108=X108,W108=X108),X108+0.0002,X108))</f>
        <v/>
      </c>
      <c r="K108" s="35" t="str">
        <f>IF(results!$Y108&lt;&gt;"a","",IF(OR(V108=Y108,W108=Y108,X108=Y108),Y108+0.0003,Y108))</f>
        <v/>
      </c>
      <c r="L108" s="35" t="str">
        <f>IF(results!$Y108&lt;&gt;"a","",IF(OR(V108=Z108,W108=Z108,X108=Z108,Y108=Z108),Z108+0.0004,Z108))</f>
        <v/>
      </c>
      <c r="M108" s="35" t="str">
        <f>IF(results!$Y108&lt;&gt;"a","",IF(OR(V108=AA108,W108=AA108,X108=AA108,Y108=AA108,Z108=AA108),AA108+0.0005,AA108))</f>
        <v/>
      </c>
      <c r="N108" s="35" t="str">
        <f>IF(results!$Y108&lt;&gt;"a","",IF(OR(V108=AB108,W108=AB108,X108=AB108,Y108=AB108,Z108=AB108,AA108=AB108),AB108+0.0006,AB108))</f>
        <v/>
      </c>
      <c r="O108" s="35" t="str">
        <f>IF(results!$Y108&lt;&gt;"a","",IF(OR(V108=AC108,W108=AC108,X108=AC108,Y108=AC108,Z108=AC108,AA108=AC108,AB108=AC108),AC108+0.0007,AC108))</f>
        <v/>
      </c>
      <c r="P108" s="35" t="str">
        <f>IF(results!$Y108&lt;&gt;"a","",IF(OR(V108=AD108,W108=AD108,X108=AD108,Y108=AD108,Z108=AD108,AA108=AD108,AB108=AD108,AC108=AD108),AD108+0.0008,AD108))</f>
        <v/>
      </c>
      <c r="Q108" s="35" t="str">
        <f>IF(results!$Y108&lt;&gt;"a","",AE108*2)</f>
        <v/>
      </c>
      <c r="R108" s="47">
        <f t="shared" si="14"/>
        <v>0</v>
      </c>
      <c r="S108" s="4">
        <f t="shared" si="15"/>
        <v>1.08E-5</v>
      </c>
      <c r="T108" s="4" t="str">
        <f>IF(results!$Y108&lt;&gt;"a","",results!X108)</f>
        <v/>
      </c>
      <c r="U108" s="4">
        <f>IF(results!Y108="A",1,IF(results!Y108="B",2,IF(results!Y108="C",3,99)))</f>
        <v>3</v>
      </c>
      <c r="V108" s="34">
        <f>results!C108+results!D108</f>
        <v>0</v>
      </c>
      <c r="W108" s="34">
        <f>results!E108+results!F108</f>
        <v>0</v>
      </c>
      <c r="X108" s="34">
        <f>results!G108+results!H108</f>
        <v>0</v>
      </c>
      <c r="Y108" s="34">
        <f>results!I108+results!J108</f>
        <v>0</v>
      </c>
      <c r="Z108" s="34">
        <f>results!K108+results!L108</f>
        <v>0</v>
      </c>
      <c r="AA108" s="34">
        <f>results!M108+results!N108</f>
        <v>0</v>
      </c>
      <c r="AB108" s="34">
        <f>results!O108+results!P108</f>
        <v>38</v>
      </c>
      <c r="AC108" s="34">
        <f>results!Q108+results!R108</f>
        <v>34</v>
      </c>
      <c r="AD108" s="34">
        <f>results!S108+results!T108</f>
        <v>0</v>
      </c>
      <c r="AE108" s="34">
        <f>results!U108+results!V108</f>
        <v>0</v>
      </c>
      <c r="AF108" s="10" t="e">
        <f t="shared" si="16"/>
        <v>#NUM!</v>
      </c>
    </row>
    <row r="109" spans="1:32" x14ac:dyDescent="0.35">
      <c r="A109" s="18">
        <v>103</v>
      </c>
      <c r="B109" s="20">
        <f t="shared" si="11"/>
        <v>101</v>
      </c>
      <c r="C109" s="20">
        <f t="shared" si="12"/>
        <v>81</v>
      </c>
      <c r="D109" s="14">
        <f t="shared" si="9"/>
        <v>34</v>
      </c>
      <c r="E109" s="14">
        <f t="shared" si="17"/>
        <v>34</v>
      </c>
      <c r="F109" s="2" t="str">
        <f>IF(results!Y109&lt;&gt;"a","",results!B109)</f>
        <v/>
      </c>
      <c r="G109" s="2" t="str">
        <f>IF(results!$Y109&lt;&gt;"a","",results!W109)</f>
        <v/>
      </c>
      <c r="H109" s="35" t="str">
        <f>IF(results!$Y109&lt;&gt;"a","",V109)</f>
        <v/>
      </c>
      <c r="I109" s="35" t="str">
        <f>IF(results!$Y109&lt;&gt;"a","",IF(W109=V109,W109+0.0001,W109))</f>
        <v/>
      </c>
      <c r="J109" s="35" t="str">
        <f>IF(results!$Y109&lt;&gt;"a","",IF(OR(V109=X109,W109=X109),X109+0.0002,X109))</f>
        <v/>
      </c>
      <c r="K109" s="35" t="str">
        <f>IF(results!$Y109&lt;&gt;"a","",IF(OR(V109=Y109,W109=Y109,X109=Y109),Y109+0.0003,Y109))</f>
        <v/>
      </c>
      <c r="L109" s="35" t="str">
        <f>IF(results!$Y109&lt;&gt;"a","",IF(OR(V109=Z109,W109=Z109,X109=Z109,Y109=Z109),Z109+0.0004,Z109))</f>
        <v/>
      </c>
      <c r="M109" s="35" t="str">
        <f>IF(results!$Y109&lt;&gt;"a","",IF(OR(V109=AA109,W109=AA109,X109=AA109,Y109=AA109,Z109=AA109),AA109+0.0005,AA109))</f>
        <v/>
      </c>
      <c r="N109" s="35" t="str">
        <f>IF(results!$Y109&lt;&gt;"a","",IF(OR(V109=AB109,W109=AB109,X109=AB109,Y109=AB109,Z109=AB109,AA109=AB109),AB109+0.0006,AB109))</f>
        <v/>
      </c>
      <c r="O109" s="35" t="str">
        <f>IF(results!$Y109&lt;&gt;"a","",IF(OR(V109=AC109,W109=AC109,X109=AC109,Y109=AC109,Z109=AC109,AA109=AC109,AB109=AC109),AC109+0.0007,AC109))</f>
        <v/>
      </c>
      <c r="P109" s="35" t="str">
        <f>IF(results!$Y109&lt;&gt;"a","",IF(OR(V109=AD109,W109=AD109,X109=AD109,Y109=AD109,Z109=AD109,AA109=AD109,AB109=AD109,AC109=AD109),AD109+0.0008,AD109))</f>
        <v/>
      </c>
      <c r="Q109" s="35" t="str">
        <f>IF(results!$Y109&lt;&gt;"a","",AE109*2)</f>
        <v/>
      </c>
      <c r="R109" s="47">
        <f t="shared" si="14"/>
        <v>0</v>
      </c>
      <c r="S109" s="4">
        <f t="shared" si="15"/>
        <v>1.0899999999999999E-5</v>
      </c>
      <c r="T109" s="4" t="str">
        <f>IF(results!$Y109&lt;&gt;"a","",results!X109)</f>
        <v/>
      </c>
      <c r="U109" s="4">
        <f>IF(results!Y109="A",1,IF(results!Y109="B",2,IF(results!Y109="C",3,99)))</f>
        <v>3</v>
      </c>
      <c r="V109" s="34">
        <f>results!C109+results!D109</f>
        <v>0</v>
      </c>
      <c r="W109" s="34">
        <f>results!E109+results!F109</f>
        <v>0</v>
      </c>
      <c r="X109" s="34">
        <f>results!G109+results!H109</f>
        <v>0</v>
      </c>
      <c r="Y109" s="34">
        <f>results!I109+results!J109</f>
        <v>0</v>
      </c>
      <c r="Z109" s="34">
        <f>results!K109+results!L109</f>
        <v>0</v>
      </c>
      <c r="AA109" s="34">
        <f>results!M109+results!N109</f>
        <v>63</v>
      </c>
      <c r="AB109" s="34">
        <f>results!O109+results!P109</f>
        <v>0</v>
      </c>
      <c r="AC109" s="34">
        <f>results!Q109+results!R109</f>
        <v>58</v>
      </c>
      <c r="AD109" s="34">
        <f>results!S109+results!T109</f>
        <v>0</v>
      </c>
      <c r="AE109" s="34">
        <f>results!U109+results!V109</f>
        <v>54</v>
      </c>
      <c r="AF109" s="10" t="e">
        <f t="shared" si="16"/>
        <v>#NUM!</v>
      </c>
    </row>
    <row r="110" spans="1:32" x14ac:dyDescent="0.35">
      <c r="A110" s="18">
        <v>104</v>
      </c>
      <c r="B110" s="20">
        <f t="shared" si="11"/>
        <v>34</v>
      </c>
      <c r="C110" s="20">
        <f t="shared" si="12"/>
        <v>80</v>
      </c>
      <c r="D110" s="14">
        <f t="shared" si="9"/>
        <v>34</v>
      </c>
      <c r="E110" s="14">
        <f t="shared" si="17"/>
        <v>34</v>
      </c>
      <c r="F110" s="2" t="str">
        <f>IF(results!Y110&lt;&gt;"a","",results!B110)</f>
        <v/>
      </c>
      <c r="G110" s="2" t="str">
        <f>IF(results!$Y110&lt;&gt;"a","",results!W110)</f>
        <v/>
      </c>
      <c r="H110" s="35" t="str">
        <f>IF(results!$Y110&lt;&gt;"a","",V110)</f>
        <v/>
      </c>
      <c r="I110" s="35" t="str">
        <f>IF(results!$Y110&lt;&gt;"a","",IF(W110=V110,W110+0.0001,W110))</f>
        <v/>
      </c>
      <c r="J110" s="35" t="str">
        <f>IF(results!$Y110&lt;&gt;"a","",IF(OR(V110=X110,W110=X110),X110+0.0002,X110))</f>
        <v/>
      </c>
      <c r="K110" s="35" t="str">
        <f>IF(results!$Y110&lt;&gt;"a","",IF(OR(V110=Y110,W110=Y110,X110=Y110),Y110+0.0003,Y110))</f>
        <v/>
      </c>
      <c r="L110" s="35" t="str">
        <f>IF(results!$Y110&lt;&gt;"a","",IF(OR(V110=Z110,W110=Z110,X110=Z110,Y110=Z110),Z110+0.0004,Z110))</f>
        <v/>
      </c>
      <c r="M110" s="35" t="str">
        <f>IF(results!$Y110&lt;&gt;"a","",IF(OR(V110=AA110,W110=AA110,X110=AA110,Y110=AA110,Z110=AA110),AA110+0.0005,AA110))</f>
        <v/>
      </c>
      <c r="N110" s="35" t="str">
        <f>IF(results!$Y110&lt;&gt;"a","",IF(OR(V110=AB110,W110=AB110,X110=AB110,Y110=AB110,Z110=AB110,AA110=AB110),AB110+0.0006,AB110))</f>
        <v/>
      </c>
      <c r="O110" s="35" t="str">
        <f>IF(results!$Y110&lt;&gt;"a","",IF(OR(V110=AC110,W110=AC110,X110=AC110,Y110=AC110,Z110=AC110,AA110=AC110,AB110=AC110),AC110+0.0007,AC110))</f>
        <v/>
      </c>
      <c r="P110" s="35" t="str">
        <f>IF(results!$Y110&lt;&gt;"a","",IF(OR(V110=AD110,W110=AD110,X110=AD110,Y110=AD110,Z110=AD110,AA110=AD110,AB110=AD110,AC110=AD110),AD110+0.0008,AD110))</f>
        <v/>
      </c>
      <c r="Q110" s="35" t="str">
        <f>IF(results!$Y110&lt;&gt;"a","",AE110*2)</f>
        <v/>
      </c>
      <c r="R110" s="47">
        <f t="shared" si="14"/>
        <v>0</v>
      </c>
      <c r="S110" s="4">
        <f t="shared" si="15"/>
        <v>1.1E-5</v>
      </c>
      <c r="T110" s="4" t="str">
        <f>IF(results!$Y110&lt;&gt;"a","",results!X110)</f>
        <v/>
      </c>
      <c r="U110" s="4">
        <f>IF(results!Y110="A",1,IF(results!Y110="B",2,IF(results!Y110="C",3,99)))</f>
        <v>2</v>
      </c>
      <c r="V110" s="34">
        <f>results!C110+results!D110</f>
        <v>0</v>
      </c>
      <c r="W110" s="34">
        <f>results!E110+results!F110</f>
        <v>0</v>
      </c>
      <c r="X110" s="34">
        <f>results!G110+results!H110</f>
        <v>0</v>
      </c>
      <c r="Y110" s="34">
        <f>results!I110+results!J110</f>
        <v>0</v>
      </c>
      <c r="Z110" s="34">
        <f>results!K110+results!L110</f>
        <v>0</v>
      </c>
      <c r="AA110" s="34">
        <f>results!M110+results!N110</f>
        <v>0</v>
      </c>
      <c r="AB110" s="34">
        <f>results!O110+results!P110</f>
        <v>0</v>
      </c>
      <c r="AC110" s="34">
        <f>results!Q110+results!R110</f>
        <v>45</v>
      </c>
      <c r="AD110" s="34">
        <f>results!S110+results!T110</f>
        <v>0</v>
      </c>
      <c r="AE110" s="34">
        <f>results!U110+results!V110</f>
        <v>31</v>
      </c>
      <c r="AF110" s="10" t="e">
        <f t="shared" si="16"/>
        <v>#NUM!</v>
      </c>
    </row>
    <row r="111" spans="1:32" x14ac:dyDescent="0.35">
      <c r="A111" s="18">
        <v>105</v>
      </c>
      <c r="B111" s="20">
        <f t="shared" si="11"/>
        <v>101</v>
      </c>
      <c r="C111" s="20">
        <f t="shared" si="12"/>
        <v>79</v>
      </c>
      <c r="D111" s="14">
        <f t="shared" si="9"/>
        <v>34</v>
      </c>
      <c r="E111" s="14">
        <f t="shared" si="17"/>
        <v>34</v>
      </c>
      <c r="F111" s="2" t="str">
        <f>IF(results!Y111&lt;&gt;"a","",results!B111)</f>
        <v/>
      </c>
      <c r="G111" s="2" t="str">
        <f>IF(results!$Y111&lt;&gt;"a","",results!W111)</f>
        <v/>
      </c>
      <c r="H111" s="35" t="str">
        <f>IF(results!$Y111&lt;&gt;"a","",V111)</f>
        <v/>
      </c>
      <c r="I111" s="35" t="str">
        <f>IF(results!$Y111&lt;&gt;"a","",IF(W111=V111,W111+0.0001,W111))</f>
        <v/>
      </c>
      <c r="J111" s="35" t="str">
        <f>IF(results!$Y111&lt;&gt;"a","",IF(OR(V111=X111,W111=X111),X111+0.0002,X111))</f>
        <v/>
      </c>
      <c r="K111" s="35" t="str">
        <f>IF(results!$Y111&lt;&gt;"a","",IF(OR(V111=Y111,W111=Y111,X111=Y111),Y111+0.0003,Y111))</f>
        <v/>
      </c>
      <c r="L111" s="35" t="str">
        <f>IF(results!$Y111&lt;&gt;"a","",IF(OR(V111=Z111,W111=Z111,X111=Z111,Y111=Z111),Z111+0.0004,Z111))</f>
        <v/>
      </c>
      <c r="M111" s="35" t="str">
        <f>IF(results!$Y111&lt;&gt;"a","",IF(OR(V111=AA111,W111=AA111,X111=AA111,Y111=AA111,Z111=AA111),AA111+0.0005,AA111))</f>
        <v/>
      </c>
      <c r="N111" s="35" t="str">
        <f>IF(results!$Y111&lt;&gt;"a","",IF(OR(V111=AB111,W111=AB111,X111=AB111,Y111=AB111,Z111=AB111,AA111=AB111),AB111+0.0006,AB111))</f>
        <v/>
      </c>
      <c r="O111" s="35" t="str">
        <f>IF(results!$Y111&lt;&gt;"a","",IF(OR(V111=AC111,W111=AC111,X111=AC111,Y111=AC111,Z111=AC111,AA111=AC111,AB111=AC111),AC111+0.0007,AC111))</f>
        <v/>
      </c>
      <c r="P111" s="35" t="str">
        <f>IF(results!$Y111&lt;&gt;"a","",IF(OR(V111=AD111,W111=AD111,X111=AD111,Y111=AD111,Z111=AD111,AA111=AD111,AB111=AD111,AC111=AD111),AD111+0.0008,AD111))</f>
        <v/>
      </c>
      <c r="Q111" s="35" t="str">
        <f>IF(results!$Y111&lt;&gt;"a","",AE111*2)</f>
        <v/>
      </c>
      <c r="R111" s="47">
        <f t="shared" si="14"/>
        <v>0</v>
      </c>
      <c r="S111" s="4">
        <f t="shared" si="15"/>
        <v>1.1099999999999999E-5</v>
      </c>
      <c r="T111" s="4" t="str">
        <f>IF(results!$Y111&lt;&gt;"a","",results!X111)</f>
        <v/>
      </c>
      <c r="U111" s="4">
        <f>IF(results!Y111="A",1,IF(results!Y111="B",2,IF(results!Y111="C",3,99)))</f>
        <v>3</v>
      </c>
      <c r="V111" s="34">
        <f>results!C111+results!D111</f>
        <v>65</v>
      </c>
      <c r="W111" s="34">
        <f>results!E111+results!F111</f>
        <v>54</v>
      </c>
      <c r="X111" s="34">
        <f>results!G111+results!H111</f>
        <v>0</v>
      </c>
      <c r="Y111" s="34">
        <f>results!I111+results!J111</f>
        <v>0</v>
      </c>
      <c r="Z111" s="34">
        <f>results!K111+results!L111</f>
        <v>0</v>
      </c>
      <c r="AA111" s="34">
        <f>results!M111+results!N111</f>
        <v>0</v>
      </c>
      <c r="AB111" s="34">
        <f>results!O111+results!P111</f>
        <v>0</v>
      </c>
      <c r="AC111" s="34">
        <f>results!Q111+results!R111</f>
        <v>0</v>
      </c>
      <c r="AD111" s="34">
        <f>results!S111+results!T111</f>
        <v>0</v>
      </c>
      <c r="AE111" s="34">
        <f>results!U111+results!V111</f>
        <v>0</v>
      </c>
      <c r="AF111" s="10" t="e">
        <f t="shared" si="16"/>
        <v>#NUM!</v>
      </c>
    </row>
    <row r="112" spans="1:32" x14ac:dyDescent="0.35">
      <c r="A112" s="18">
        <v>106</v>
      </c>
      <c r="B112" s="20">
        <f t="shared" si="11"/>
        <v>101</v>
      </c>
      <c r="C112" s="20">
        <f t="shared" si="12"/>
        <v>78</v>
      </c>
      <c r="D112" s="14">
        <f t="shared" si="9"/>
        <v>34</v>
      </c>
      <c r="E112" s="14">
        <f t="shared" si="17"/>
        <v>34</v>
      </c>
      <c r="F112" s="2" t="str">
        <f>IF(results!Y112&lt;&gt;"a","",results!B112)</f>
        <v/>
      </c>
      <c r="G112" s="2" t="str">
        <f>IF(results!$Y112&lt;&gt;"a","",results!W112)</f>
        <v/>
      </c>
      <c r="H112" s="35" t="str">
        <f>IF(results!$Y112&lt;&gt;"a","",V112)</f>
        <v/>
      </c>
      <c r="I112" s="35" t="str">
        <f>IF(results!$Y112&lt;&gt;"a","",IF(W112=V112,W112+0.0001,W112))</f>
        <v/>
      </c>
      <c r="J112" s="35" t="str">
        <f>IF(results!$Y112&lt;&gt;"a","",IF(OR(V112=X112,W112=X112),X112+0.0002,X112))</f>
        <v/>
      </c>
      <c r="K112" s="35" t="str">
        <f>IF(results!$Y112&lt;&gt;"a","",IF(OR(V112=Y112,W112=Y112,X112=Y112),Y112+0.0003,Y112))</f>
        <v/>
      </c>
      <c r="L112" s="35" t="str">
        <f>IF(results!$Y112&lt;&gt;"a","",IF(OR(V112=Z112,W112=Z112,X112=Z112,Y112=Z112),Z112+0.0004,Z112))</f>
        <v/>
      </c>
      <c r="M112" s="35" t="str">
        <f>IF(results!$Y112&lt;&gt;"a","",IF(OR(V112=AA112,W112=AA112,X112=AA112,Y112=AA112,Z112=AA112),AA112+0.0005,AA112))</f>
        <v/>
      </c>
      <c r="N112" s="35" t="str">
        <f>IF(results!$Y112&lt;&gt;"a","",IF(OR(V112=AB112,W112=AB112,X112=AB112,Y112=AB112,Z112=AB112,AA112=AB112),AB112+0.0006,AB112))</f>
        <v/>
      </c>
      <c r="O112" s="35" t="str">
        <f>IF(results!$Y112&lt;&gt;"a","",IF(OR(V112=AC112,W112=AC112,X112=AC112,Y112=AC112,Z112=AC112,AA112=AC112,AB112=AC112),AC112+0.0007,AC112))</f>
        <v/>
      </c>
      <c r="P112" s="35" t="str">
        <f>IF(results!$Y112&lt;&gt;"a","",IF(OR(V112=AD112,W112=AD112,X112=AD112,Y112=AD112,Z112=AD112,AA112=AD112,AB112=AD112,AC112=AD112),AD112+0.0008,AD112))</f>
        <v/>
      </c>
      <c r="Q112" s="35" t="str">
        <f>IF(results!$Y112&lt;&gt;"a","",AE112*2)</f>
        <v/>
      </c>
      <c r="R112" s="47">
        <f t="shared" si="14"/>
        <v>0</v>
      </c>
      <c r="S112" s="4">
        <f t="shared" si="15"/>
        <v>1.1199999999999999E-5</v>
      </c>
      <c r="T112" s="4" t="str">
        <f>IF(results!$Y112&lt;&gt;"a","",results!X112)</f>
        <v/>
      </c>
      <c r="U112" s="4">
        <f>IF(results!Y112="A",1,IF(results!Y112="B",2,IF(results!Y112="C",3,99)))</f>
        <v>3</v>
      </c>
      <c r="V112" s="34">
        <f>results!C112+results!D112</f>
        <v>73</v>
      </c>
      <c r="W112" s="34">
        <f>results!E112+results!F112</f>
        <v>0</v>
      </c>
      <c r="X112" s="34">
        <f>results!G112+results!H112</f>
        <v>0</v>
      </c>
      <c r="Y112" s="34">
        <f>results!I112+results!J112</f>
        <v>0</v>
      </c>
      <c r="Z112" s="34">
        <f>results!K112+results!L112</f>
        <v>0</v>
      </c>
      <c r="AA112" s="34">
        <f>results!M112+results!N112</f>
        <v>0</v>
      </c>
      <c r="AB112" s="34">
        <f>results!O112+results!P112</f>
        <v>0</v>
      </c>
      <c r="AC112" s="34">
        <f>results!Q112+results!R112</f>
        <v>0</v>
      </c>
      <c r="AD112" s="34">
        <f>results!S112+results!T112</f>
        <v>0</v>
      </c>
      <c r="AE112" s="34">
        <f>results!U112+results!V112</f>
        <v>0</v>
      </c>
      <c r="AF112" s="10" t="e">
        <f t="shared" si="16"/>
        <v>#NUM!</v>
      </c>
    </row>
    <row r="113" spans="1:32" x14ac:dyDescent="0.35">
      <c r="A113" s="18">
        <v>107</v>
      </c>
      <c r="B113" s="20">
        <f t="shared" si="11"/>
        <v>34</v>
      </c>
      <c r="C113" s="20">
        <f t="shared" si="12"/>
        <v>77</v>
      </c>
      <c r="D113" s="14">
        <f t="shared" si="9"/>
        <v>34</v>
      </c>
      <c r="E113" s="14">
        <f t="shared" si="17"/>
        <v>34</v>
      </c>
      <c r="F113" s="2" t="str">
        <f>IF(results!Y113&lt;&gt;"a","",results!B113)</f>
        <v/>
      </c>
      <c r="G113" s="2" t="str">
        <f>IF(results!$Y113&lt;&gt;"a","",results!W113)</f>
        <v/>
      </c>
      <c r="H113" s="35" t="str">
        <f>IF(results!$Y113&lt;&gt;"a","",V113)</f>
        <v/>
      </c>
      <c r="I113" s="35" t="str">
        <f>IF(results!$Y113&lt;&gt;"a","",IF(W113=V113,W113+0.0001,W113))</f>
        <v/>
      </c>
      <c r="J113" s="35" t="str">
        <f>IF(results!$Y113&lt;&gt;"a","",IF(OR(V113=X113,W113=X113),X113+0.0002,X113))</f>
        <v/>
      </c>
      <c r="K113" s="35" t="str">
        <f>IF(results!$Y113&lt;&gt;"a","",IF(OR(V113=Y113,W113=Y113,X113=Y113),Y113+0.0003,Y113))</f>
        <v/>
      </c>
      <c r="L113" s="35" t="str">
        <f>IF(results!$Y113&lt;&gt;"a","",IF(OR(V113=Z113,W113=Z113,X113=Z113,Y113=Z113),Z113+0.0004,Z113))</f>
        <v/>
      </c>
      <c r="M113" s="35" t="str">
        <f>IF(results!$Y113&lt;&gt;"a","",IF(OR(V113=AA113,W113=AA113,X113=AA113,Y113=AA113,Z113=AA113),AA113+0.0005,AA113))</f>
        <v/>
      </c>
      <c r="N113" s="35" t="str">
        <f>IF(results!$Y113&lt;&gt;"a","",IF(OR(V113=AB113,W113=AB113,X113=AB113,Y113=AB113,Z113=AB113,AA113=AB113),AB113+0.0006,AB113))</f>
        <v/>
      </c>
      <c r="O113" s="35" t="str">
        <f>IF(results!$Y113&lt;&gt;"a","",IF(OR(V113=AC113,W113=AC113,X113=AC113,Y113=AC113,Z113=AC113,AA113=AC113,AB113=AC113),AC113+0.0007,AC113))</f>
        <v/>
      </c>
      <c r="P113" s="35" t="str">
        <f>IF(results!$Y113&lt;&gt;"a","",IF(OR(V113=AD113,W113=AD113,X113=AD113,Y113=AD113,Z113=AD113,AA113=AD113,AB113=AD113,AC113=AD113),AD113+0.0008,AD113))</f>
        <v/>
      </c>
      <c r="Q113" s="35" t="str">
        <f>IF(results!$Y113&lt;&gt;"a","",AE113*2)</f>
        <v/>
      </c>
      <c r="R113" s="47">
        <f t="shared" si="14"/>
        <v>0</v>
      </c>
      <c r="S113" s="4">
        <f t="shared" si="15"/>
        <v>1.13E-5</v>
      </c>
      <c r="T113" s="4" t="str">
        <f>IF(results!$Y113&lt;&gt;"a","",results!X113)</f>
        <v/>
      </c>
      <c r="U113" s="4">
        <f>IF(results!Y113="A",1,IF(results!Y113="B",2,IF(results!Y113="C",3,99)))</f>
        <v>2</v>
      </c>
      <c r="V113" s="34">
        <f>results!C113+results!D113</f>
        <v>0</v>
      </c>
      <c r="W113" s="34">
        <f>results!E113+results!F113</f>
        <v>0</v>
      </c>
      <c r="X113" s="34">
        <f>results!G113+results!H113</f>
        <v>0</v>
      </c>
      <c r="Y113" s="34">
        <f>results!I113+results!J113</f>
        <v>0</v>
      </c>
      <c r="Z113" s="34">
        <f>results!K113+results!L113</f>
        <v>0</v>
      </c>
      <c r="AA113" s="34">
        <f>results!M113+results!N113</f>
        <v>59</v>
      </c>
      <c r="AB113" s="34">
        <f>results!O113+results!P113</f>
        <v>0</v>
      </c>
      <c r="AC113" s="34">
        <f>results!Q113+results!R113</f>
        <v>0</v>
      </c>
      <c r="AD113" s="34">
        <f>results!S113+results!T113</f>
        <v>0</v>
      </c>
      <c r="AE113" s="34">
        <f>results!U113+results!V113</f>
        <v>0</v>
      </c>
      <c r="AF113" s="10" t="e">
        <f t="shared" si="16"/>
        <v>#NUM!</v>
      </c>
    </row>
    <row r="114" spans="1:32" x14ac:dyDescent="0.35">
      <c r="A114" s="18">
        <v>108</v>
      </c>
      <c r="B114" s="20">
        <f t="shared" si="11"/>
        <v>1</v>
      </c>
      <c r="C114" s="20">
        <f t="shared" si="12"/>
        <v>28</v>
      </c>
      <c r="D114" s="14">
        <f t="shared" si="9"/>
        <v>28</v>
      </c>
      <c r="E114" s="14">
        <f t="shared" si="17"/>
        <v>28</v>
      </c>
      <c r="F114" s="2" t="str">
        <f>IF(results!Y114&lt;&gt;"a","",results!B114)</f>
        <v>SULIN DIMITRIJ</v>
      </c>
      <c r="G114" s="2">
        <f>IF(results!$Y114&lt;&gt;"a","",results!W114)</f>
        <v>1</v>
      </c>
      <c r="H114" s="35">
        <f>IF(results!$Y114&lt;&gt;"a","",V114)</f>
        <v>0</v>
      </c>
      <c r="I114" s="35">
        <f>IF(results!$Y114&lt;&gt;"a","",IF(W114=V114,W114+0.0001,W114))</f>
        <v>1E-4</v>
      </c>
      <c r="J114" s="35">
        <f>IF(results!$Y114&lt;&gt;"a","",IF(OR(V114=X114,W114=X114),X114+0.0002,X114))</f>
        <v>2.0000000000000001E-4</v>
      </c>
      <c r="K114" s="35">
        <f>IF(results!$Y114&lt;&gt;"a","",IF(OR(V114=Y114,W114=Y114,X114=Y114),Y114+0.0003,Y114))</f>
        <v>49</v>
      </c>
      <c r="L114" s="35">
        <f>IF(results!$Y114&lt;&gt;"a","",IF(OR(V114=Z114,W114=Z114,X114=Z114,Y114=Z114),Z114+0.0004,Z114))</f>
        <v>4.0000000000000002E-4</v>
      </c>
      <c r="M114" s="35">
        <f>IF(results!$Y114&lt;&gt;"a","",IF(OR(V114=AA114,W114=AA114,X114=AA114,Y114=AA114,Z114=AA114),AA114+0.0005,AA114))</f>
        <v>5.0000000000000001E-4</v>
      </c>
      <c r="N114" s="35">
        <f>IF(results!$Y114&lt;&gt;"a","",IF(OR(V114=AB114,W114=AB114,X114=AB114,Y114=AB114,Z114=AB114,AA114=AB114),AB114+0.0006,AB114))</f>
        <v>5.9999999999999995E-4</v>
      </c>
      <c r="O114" s="35">
        <f>IF(results!$Y114&lt;&gt;"a","",IF(OR(V114=AC114,W114=AC114,X114=AC114,Y114=AC114,Z114=AC114,AA114=AC114,AB114=AC114),AC114+0.0007,AC114))</f>
        <v>6.9999999999999999E-4</v>
      </c>
      <c r="P114" s="35">
        <f>IF(results!$Y114&lt;&gt;"a","",IF(OR(V114=AD114,W114=AD114,X114=AD114,Y114=AD114,Z114=AD114,AA114=AD114,AB114=AD114,AC114=AD114),AD114+0.0008,AD114))</f>
        <v>8.0000000000000004E-4</v>
      </c>
      <c r="Q114" s="35">
        <f>IF(results!$Y114&lt;&gt;"a","",AE114*2)</f>
        <v>0</v>
      </c>
      <c r="R114" s="47">
        <f t="shared" si="14"/>
        <v>49.002600000000001</v>
      </c>
      <c r="S114" s="4">
        <f t="shared" si="15"/>
        <v>49.002611399999999</v>
      </c>
      <c r="T114" s="4">
        <f>IF(results!$Y114&lt;&gt;"a","",results!X114)</f>
        <v>12.7</v>
      </c>
      <c r="U114" s="4">
        <f>IF(results!Y114="A",1,IF(results!Y114="B",2,IF(results!Y114="C",3,99)))</f>
        <v>1</v>
      </c>
      <c r="V114" s="34">
        <f>results!C114+results!D114</f>
        <v>0</v>
      </c>
      <c r="W114" s="34">
        <f>results!E114+results!F114</f>
        <v>0</v>
      </c>
      <c r="X114" s="34">
        <f>results!G114+results!H114</f>
        <v>0</v>
      </c>
      <c r="Y114" s="34">
        <f>results!I114+results!J114</f>
        <v>49</v>
      </c>
      <c r="Z114" s="34">
        <f>results!K114+results!L114</f>
        <v>0</v>
      </c>
      <c r="AA114" s="34">
        <f>results!M114+results!N114</f>
        <v>0</v>
      </c>
      <c r="AB114" s="34">
        <f>results!O114+results!P114</f>
        <v>0</v>
      </c>
      <c r="AC114" s="34">
        <f>results!Q114+results!R114</f>
        <v>0</v>
      </c>
      <c r="AD114" s="34">
        <f>results!S114+results!T114</f>
        <v>0</v>
      </c>
      <c r="AE114" s="34">
        <f>results!U114+results!V114</f>
        <v>0</v>
      </c>
      <c r="AF114" s="10">
        <f t="shared" si="16"/>
        <v>6.9999999999999999E-4</v>
      </c>
    </row>
    <row r="115" spans="1:32" x14ac:dyDescent="0.35">
      <c r="A115" s="18">
        <v>109</v>
      </c>
      <c r="B115" s="20">
        <f t="shared" si="11"/>
        <v>1</v>
      </c>
      <c r="C115" s="20">
        <f t="shared" si="12"/>
        <v>33</v>
      </c>
      <c r="D115" s="14">
        <f t="shared" si="9"/>
        <v>33</v>
      </c>
      <c r="E115" s="14">
        <f t="shared" si="17"/>
        <v>33</v>
      </c>
      <c r="F115" s="2" t="str">
        <f>IF(results!Y115&lt;&gt;"a","",results!B115)</f>
        <v>TARMAN BOZIDAR</v>
      </c>
      <c r="G115" s="2">
        <f>IF(results!$Y115&lt;&gt;"a","",results!W115)</f>
        <v>0</v>
      </c>
      <c r="H115" s="35">
        <f>IF(results!$Y115&lt;&gt;"a","",V115)</f>
        <v>0</v>
      </c>
      <c r="I115" s="35">
        <f>IF(results!$Y115&lt;&gt;"a","",IF(W115=V115,W115+0.0001,W115))</f>
        <v>1E-4</v>
      </c>
      <c r="J115" s="35">
        <f>IF(results!$Y115&lt;&gt;"a","",IF(OR(V115=X115,W115=X115),X115+0.0002,X115))</f>
        <v>2.0000000000000001E-4</v>
      </c>
      <c r="K115" s="35">
        <f>IF(results!$Y115&lt;&gt;"a","",IF(OR(V115=Y115,W115=Y115,X115=Y115),Y115+0.0003,Y115))</f>
        <v>2.9999999999999997E-4</v>
      </c>
      <c r="L115" s="35">
        <f>IF(results!$Y115&lt;&gt;"a","",IF(OR(V115=Z115,W115=Z115,X115=Z115,Y115=Z115),Z115+0.0004,Z115))</f>
        <v>4.0000000000000002E-4</v>
      </c>
      <c r="M115" s="35">
        <f>IF(results!$Y115&lt;&gt;"a","",IF(OR(V115=AA115,W115=AA115,X115=AA115,Y115=AA115,Z115=AA115),AA115+0.0005,AA115))</f>
        <v>5.0000000000000001E-4</v>
      </c>
      <c r="N115" s="35">
        <f>IF(results!$Y115&lt;&gt;"a","",IF(OR(V115=AB115,W115=AB115,X115=AB115,Y115=AB115,Z115=AB115,AA115=AB115),AB115+0.0006,AB115))</f>
        <v>5.9999999999999995E-4</v>
      </c>
      <c r="O115" s="35">
        <f>IF(results!$Y115&lt;&gt;"a","",IF(OR(V115=AC115,W115=AC115,X115=AC115,Y115=AC115,Z115=AC115,AA115=AC115,AB115=AC115),AC115+0.0007,AC115))</f>
        <v>6.9999999999999999E-4</v>
      </c>
      <c r="P115" s="35">
        <f>IF(results!$Y115&lt;&gt;"a","",IF(OR(V115=AD115,W115=AD115,X115=AD115,Y115=AD115,Z115=AD115,AA115=AD115,AB115=AD115,AC115=AD115),AD115+0.0008,AD115))</f>
        <v>8.0000000000000004E-4</v>
      </c>
      <c r="Q115" s="35">
        <f>IF(results!$Y115&lt;&gt;"a","",AE115*2)</f>
        <v>0</v>
      </c>
      <c r="R115" s="47">
        <f t="shared" si="14"/>
        <v>3.0000000000000001E-3</v>
      </c>
      <c r="S115" s="4">
        <f t="shared" si="15"/>
        <v>3.0114999999999999E-3</v>
      </c>
      <c r="T115" s="4">
        <f>IF(results!$Y115&lt;&gt;"a","",results!X115)</f>
        <v>12.5</v>
      </c>
      <c r="U115" s="4">
        <f>IF(results!Y115="A",1,IF(results!Y115="B",2,IF(results!Y115="C",3,99)))</f>
        <v>1</v>
      </c>
      <c r="V115" s="34">
        <f>results!C115+results!D115</f>
        <v>0</v>
      </c>
      <c r="W115" s="34">
        <f>results!E115+results!F115</f>
        <v>0</v>
      </c>
      <c r="X115" s="34">
        <f>results!G115+results!H115</f>
        <v>0</v>
      </c>
      <c r="Y115" s="34">
        <f>results!I115+results!J115</f>
        <v>0</v>
      </c>
      <c r="Z115" s="34">
        <f>results!K115+results!L115</f>
        <v>0</v>
      </c>
      <c r="AA115" s="34">
        <f>results!M115+results!N115</f>
        <v>0</v>
      </c>
      <c r="AB115" s="34">
        <f>results!O115+results!P115</f>
        <v>0</v>
      </c>
      <c r="AC115" s="34">
        <f>results!Q115+results!R115</f>
        <v>0</v>
      </c>
      <c r="AD115" s="34">
        <f>results!S115+results!T115</f>
        <v>0</v>
      </c>
      <c r="AE115" s="34">
        <f>results!U115+results!V115</f>
        <v>0</v>
      </c>
      <c r="AF115" s="10">
        <f t="shared" si="16"/>
        <v>5.9999999999999995E-4</v>
      </c>
    </row>
    <row r="116" spans="1:32" x14ac:dyDescent="0.35">
      <c r="A116" s="18">
        <v>110</v>
      </c>
      <c r="B116" s="20">
        <f t="shared" si="11"/>
        <v>101</v>
      </c>
      <c r="C116" s="20">
        <f t="shared" si="12"/>
        <v>76</v>
      </c>
      <c r="D116" s="14">
        <f t="shared" si="9"/>
        <v>34</v>
      </c>
      <c r="E116" s="14">
        <f t="shared" si="17"/>
        <v>34</v>
      </c>
      <c r="F116" s="2" t="str">
        <f>IF(results!Y116&lt;&gt;"a","",results!B116)</f>
        <v/>
      </c>
      <c r="G116" s="2" t="str">
        <f>IF(results!$Y116&lt;&gt;"a","",results!W116)</f>
        <v/>
      </c>
      <c r="H116" s="35" t="str">
        <f>IF(results!$Y116&lt;&gt;"a","",V116)</f>
        <v/>
      </c>
      <c r="I116" s="35" t="str">
        <f>IF(results!$Y116&lt;&gt;"a","",IF(W116=V116,W116+0.0001,W116))</f>
        <v/>
      </c>
      <c r="J116" s="35" t="str">
        <f>IF(results!$Y116&lt;&gt;"a","",IF(OR(V116=X116,W116=X116),X116+0.0002,X116))</f>
        <v/>
      </c>
      <c r="K116" s="35" t="str">
        <f>IF(results!$Y116&lt;&gt;"a","",IF(OR(V116=Y116,W116=Y116,X116=Y116),Y116+0.0003,Y116))</f>
        <v/>
      </c>
      <c r="L116" s="35" t="str">
        <f>IF(results!$Y116&lt;&gt;"a","",IF(OR(V116=Z116,W116=Z116,X116=Z116,Y116=Z116),Z116+0.0004,Z116))</f>
        <v/>
      </c>
      <c r="M116" s="35" t="str">
        <f>IF(results!$Y116&lt;&gt;"a","",IF(OR(V116=AA116,W116=AA116,X116=AA116,Y116=AA116,Z116=AA116),AA116+0.0005,AA116))</f>
        <v/>
      </c>
      <c r="N116" s="35" t="str">
        <f>IF(results!$Y116&lt;&gt;"a","",IF(OR(V116=AB116,W116=AB116,X116=AB116,Y116=AB116,Z116=AB116,AA116=AB116),AB116+0.0006,AB116))</f>
        <v/>
      </c>
      <c r="O116" s="35" t="str">
        <f>IF(results!$Y116&lt;&gt;"a","",IF(OR(V116=AC116,W116=AC116,X116=AC116,Y116=AC116,Z116=AC116,AA116=AC116,AB116=AC116),AC116+0.0007,AC116))</f>
        <v/>
      </c>
      <c r="P116" s="35" t="str">
        <f>IF(results!$Y116&lt;&gt;"a","",IF(OR(V116=AD116,W116=AD116,X116=AD116,Y116=AD116,Z116=AD116,AA116=AD116,AB116=AD116,AC116=AD116),AD116+0.0008,AD116))</f>
        <v/>
      </c>
      <c r="Q116" s="35" t="str">
        <f>IF(results!$Y116&lt;&gt;"a","",AE116*2)</f>
        <v/>
      </c>
      <c r="R116" s="47">
        <f t="shared" si="14"/>
        <v>0</v>
      </c>
      <c r="S116" s="4">
        <f t="shared" si="15"/>
        <v>1.1599999999999999E-5</v>
      </c>
      <c r="T116" s="4" t="str">
        <f>IF(results!$Y116&lt;&gt;"a","",results!X116)</f>
        <v/>
      </c>
      <c r="U116" s="4">
        <f>IF(results!Y116="A",1,IF(results!Y116="B",2,IF(results!Y116="C",3,99)))</f>
        <v>3</v>
      </c>
      <c r="V116" s="34">
        <f>results!C116+results!D116</f>
        <v>0</v>
      </c>
      <c r="W116" s="34">
        <f>results!E116+results!F116</f>
        <v>60</v>
      </c>
      <c r="X116" s="34">
        <f>results!G116+results!H116</f>
        <v>41</v>
      </c>
      <c r="Y116" s="34">
        <f>results!I116+results!J116</f>
        <v>35</v>
      </c>
      <c r="Z116" s="34">
        <f>results!K116+results!L116</f>
        <v>41</v>
      </c>
      <c r="AA116" s="34">
        <f>results!M116+results!N116</f>
        <v>48</v>
      </c>
      <c r="AB116" s="34">
        <f>results!O116+results!P116</f>
        <v>54</v>
      </c>
      <c r="AC116" s="34">
        <f>results!Q116+results!R116</f>
        <v>42</v>
      </c>
      <c r="AD116" s="34">
        <f>results!S116+results!T116</f>
        <v>46</v>
      </c>
      <c r="AE116" s="34">
        <f>results!U116+results!V116</f>
        <v>43</v>
      </c>
      <c r="AF116" s="10" t="e">
        <f t="shared" si="16"/>
        <v>#NUM!</v>
      </c>
    </row>
    <row r="117" spans="1:32" x14ac:dyDescent="0.35">
      <c r="A117" s="18">
        <v>111</v>
      </c>
      <c r="B117" s="20">
        <f t="shared" si="11"/>
        <v>101</v>
      </c>
      <c r="C117" s="20">
        <f t="shared" si="12"/>
        <v>75</v>
      </c>
      <c r="D117" s="14">
        <f t="shared" si="9"/>
        <v>34</v>
      </c>
      <c r="E117" s="14">
        <f t="shared" si="17"/>
        <v>34</v>
      </c>
      <c r="F117" s="2" t="str">
        <f>IF(results!Y117&lt;&gt;"a","",results!B117)</f>
        <v/>
      </c>
      <c r="G117" s="2" t="str">
        <f>IF(results!$Y117&lt;&gt;"a","",results!W117)</f>
        <v/>
      </c>
      <c r="H117" s="35" t="str">
        <f>IF(results!$Y117&lt;&gt;"a","",V117)</f>
        <v/>
      </c>
      <c r="I117" s="35" t="str">
        <f>IF(results!$Y117&lt;&gt;"a","",IF(W117=V117,W117+0.0001,W117))</f>
        <v/>
      </c>
      <c r="J117" s="35" t="str">
        <f>IF(results!$Y117&lt;&gt;"a","",IF(OR(V117=X117,W117=X117),X117+0.0002,X117))</f>
        <v/>
      </c>
      <c r="K117" s="35" t="str">
        <f>IF(results!$Y117&lt;&gt;"a","",IF(OR(V117=Y117,W117=Y117,X117=Y117),Y117+0.0003,Y117))</f>
        <v/>
      </c>
      <c r="L117" s="35" t="str">
        <f>IF(results!$Y117&lt;&gt;"a","",IF(OR(V117=Z117,W117=Z117,X117=Z117,Y117=Z117),Z117+0.0004,Z117))</f>
        <v/>
      </c>
      <c r="M117" s="35" t="str">
        <f>IF(results!$Y117&lt;&gt;"a","",IF(OR(V117=AA117,W117=AA117,X117=AA117,Y117=AA117,Z117=AA117),AA117+0.0005,AA117))</f>
        <v/>
      </c>
      <c r="N117" s="35" t="str">
        <f>IF(results!$Y117&lt;&gt;"a","",IF(OR(V117=AB117,W117=AB117,X117=AB117,Y117=AB117,Z117=AB117,AA117=AB117),AB117+0.0006,AB117))</f>
        <v/>
      </c>
      <c r="O117" s="35" t="str">
        <f>IF(results!$Y117&lt;&gt;"a","",IF(OR(V117=AC117,W117=AC117,X117=AC117,Y117=AC117,Z117=AC117,AA117=AC117,AB117=AC117),AC117+0.0007,AC117))</f>
        <v/>
      </c>
      <c r="P117" s="35" t="str">
        <f>IF(results!$Y117&lt;&gt;"a","",IF(OR(V117=AD117,W117=AD117,X117=AD117,Y117=AD117,Z117=AD117,AA117=AD117,AB117=AD117,AC117=AD117),AD117+0.0008,AD117))</f>
        <v/>
      </c>
      <c r="Q117" s="35" t="str">
        <f>IF(results!$Y117&lt;&gt;"a","",AE117*2)</f>
        <v/>
      </c>
      <c r="R117" s="47">
        <f t="shared" si="14"/>
        <v>0</v>
      </c>
      <c r="S117" s="4">
        <f t="shared" si="15"/>
        <v>1.17E-5</v>
      </c>
      <c r="T117" s="4" t="str">
        <f>IF(results!$Y117&lt;&gt;"a","",results!X117)</f>
        <v/>
      </c>
      <c r="U117" s="4">
        <f>IF(results!Y117="A",1,IF(results!Y117="B",2,IF(results!Y117="C",3,99)))</f>
        <v>3</v>
      </c>
      <c r="V117" s="34">
        <f>results!C117+results!D117</f>
        <v>32</v>
      </c>
      <c r="W117" s="34">
        <f>results!E117+results!F117</f>
        <v>44</v>
      </c>
      <c r="X117" s="34">
        <f>results!G117+results!H117</f>
        <v>51</v>
      </c>
      <c r="Y117" s="34">
        <f>results!I117+results!J117</f>
        <v>33</v>
      </c>
      <c r="Z117" s="34">
        <f>results!K117+results!L117</f>
        <v>25</v>
      </c>
      <c r="AA117" s="34">
        <f>results!M117+results!N117</f>
        <v>44</v>
      </c>
      <c r="AB117" s="34">
        <f>results!O117+results!P117</f>
        <v>55</v>
      </c>
      <c r="AC117" s="34">
        <f>results!Q117+results!R117</f>
        <v>0</v>
      </c>
      <c r="AD117" s="34">
        <f>results!S117+results!T117</f>
        <v>0</v>
      </c>
      <c r="AE117" s="34">
        <f>results!U117+results!V117</f>
        <v>37</v>
      </c>
      <c r="AF117" s="10" t="e">
        <f t="shared" si="16"/>
        <v>#NUM!</v>
      </c>
    </row>
    <row r="118" spans="1:32" x14ac:dyDescent="0.35">
      <c r="A118" s="18">
        <v>112</v>
      </c>
      <c r="B118" s="20">
        <f t="shared" si="11"/>
        <v>101</v>
      </c>
      <c r="C118" s="20">
        <f t="shared" si="12"/>
        <v>74</v>
      </c>
      <c r="D118" s="14">
        <f t="shared" si="9"/>
        <v>34</v>
      </c>
      <c r="E118" s="14">
        <f t="shared" si="17"/>
        <v>34</v>
      </c>
      <c r="F118" s="2" t="str">
        <f>IF(results!Y118&lt;&gt;"a","",results!B118)</f>
        <v/>
      </c>
      <c r="G118" s="2" t="str">
        <f>IF(results!$Y118&lt;&gt;"a","",results!W118)</f>
        <v/>
      </c>
      <c r="H118" s="35" t="str">
        <f>IF(results!$Y118&lt;&gt;"a","",V118)</f>
        <v/>
      </c>
      <c r="I118" s="35" t="str">
        <f>IF(results!$Y118&lt;&gt;"a","",IF(W118=V118,W118+0.0001,W118))</f>
        <v/>
      </c>
      <c r="J118" s="35" t="str">
        <f>IF(results!$Y118&lt;&gt;"a","",IF(OR(V118=X118,W118=X118),X118+0.0002,X118))</f>
        <v/>
      </c>
      <c r="K118" s="35" t="str">
        <f>IF(results!$Y118&lt;&gt;"a","",IF(OR(V118=Y118,W118=Y118,X118=Y118),Y118+0.0003,Y118))</f>
        <v/>
      </c>
      <c r="L118" s="35" t="str">
        <f>IF(results!$Y118&lt;&gt;"a","",IF(OR(V118=Z118,W118=Z118,X118=Z118,Y118=Z118),Z118+0.0004,Z118))</f>
        <v/>
      </c>
      <c r="M118" s="35" t="str">
        <f>IF(results!$Y118&lt;&gt;"a","",IF(OR(V118=AA118,W118=AA118,X118=AA118,Y118=AA118,Z118=AA118),AA118+0.0005,AA118))</f>
        <v/>
      </c>
      <c r="N118" s="35" t="str">
        <f>IF(results!$Y118&lt;&gt;"a","",IF(OR(V118=AB118,W118=AB118,X118=AB118,Y118=AB118,Z118=AB118,AA118=AB118),AB118+0.0006,AB118))</f>
        <v/>
      </c>
      <c r="O118" s="35" t="str">
        <f>IF(results!$Y118&lt;&gt;"a","",IF(OR(V118=AC118,W118=AC118,X118=AC118,Y118=AC118,Z118=AC118,AA118=AC118,AB118=AC118),AC118+0.0007,AC118))</f>
        <v/>
      </c>
      <c r="P118" s="35" t="str">
        <f>IF(results!$Y118&lt;&gt;"a","",IF(OR(V118=AD118,W118=AD118,X118=AD118,Y118=AD118,Z118=AD118,AA118=AD118,AB118=AD118,AC118=AD118),AD118+0.0008,AD118))</f>
        <v/>
      </c>
      <c r="Q118" s="35" t="str">
        <f>IF(results!$Y118&lt;&gt;"a","",AE118*2)</f>
        <v/>
      </c>
      <c r="R118" s="47">
        <f t="shared" si="14"/>
        <v>0</v>
      </c>
      <c r="S118" s="4">
        <f t="shared" si="15"/>
        <v>1.1799999999999999E-5</v>
      </c>
      <c r="T118" s="4" t="str">
        <f>IF(results!$Y118&lt;&gt;"a","",results!X118)</f>
        <v/>
      </c>
      <c r="U118" s="4">
        <f>IF(results!Y118="A",1,IF(results!Y118="B",2,IF(results!Y118="C",3,99)))</f>
        <v>3</v>
      </c>
      <c r="V118" s="34">
        <f>results!C118+results!D118</f>
        <v>0</v>
      </c>
      <c r="W118" s="34">
        <f>results!E118+results!F118</f>
        <v>53</v>
      </c>
      <c r="X118" s="34">
        <f>results!G118+results!H118</f>
        <v>34</v>
      </c>
      <c r="Y118" s="34">
        <f>results!I118+results!J118</f>
        <v>0</v>
      </c>
      <c r="Z118" s="34">
        <f>results!K118+results!L118</f>
        <v>33</v>
      </c>
      <c r="AA118" s="34">
        <f>results!M118+results!N118</f>
        <v>48</v>
      </c>
      <c r="AB118" s="34">
        <f>results!O118+results!P118</f>
        <v>41</v>
      </c>
      <c r="AC118" s="34">
        <f>results!Q118+results!R118</f>
        <v>43</v>
      </c>
      <c r="AD118" s="34">
        <f>results!S118+results!T118</f>
        <v>48</v>
      </c>
      <c r="AE118" s="34">
        <f>results!U118+results!V118</f>
        <v>37</v>
      </c>
      <c r="AF118" s="10" t="e">
        <f t="shared" si="16"/>
        <v>#NUM!</v>
      </c>
    </row>
    <row r="119" spans="1:32" x14ac:dyDescent="0.35">
      <c r="A119" s="18">
        <v>113</v>
      </c>
      <c r="B119" s="20">
        <f t="shared" si="11"/>
        <v>34</v>
      </c>
      <c r="C119" s="20">
        <f t="shared" si="12"/>
        <v>73</v>
      </c>
      <c r="D119" s="14">
        <f t="shared" si="9"/>
        <v>34</v>
      </c>
      <c r="E119" s="14">
        <f t="shared" si="17"/>
        <v>34</v>
      </c>
      <c r="F119" s="2" t="str">
        <f>IF(results!Y119&lt;&gt;"a","",results!B119)</f>
        <v/>
      </c>
      <c r="G119" s="2" t="str">
        <f>IF(results!$Y119&lt;&gt;"a","",results!W119)</f>
        <v/>
      </c>
      <c r="H119" s="35" t="str">
        <f>IF(results!$Y119&lt;&gt;"a","",V119)</f>
        <v/>
      </c>
      <c r="I119" s="35" t="str">
        <f>IF(results!$Y119&lt;&gt;"a","",IF(W119=V119,W119+0.0001,W119))</f>
        <v/>
      </c>
      <c r="J119" s="35" t="str">
        <f>IF(results!$Y119&lt;&gt;"a","",IF(OR(V119=X119,W119=X119),X119+0.0002,X119))</f>
        <v/>
      </c>
      <c r="K119" s="35" t="str">
        <f>IF(results!$Y119&lt;&gt;"a","",IF(OR(V119=Y119,W119=Y119,X119=Y119),Y119+0.0003,Y119))</f>
        <v/>
      </c>
      <c r="L119" s="35" t="str">
        <f>IF(results!$Y119&lt;&gt;"a","",IF(OR(V119=Z119,W119=Z119,X119=Z119,Y119=Z119),Z119+0.0004,Z119))</f>
        <v/>
      </c>
      <c r="M119" s="35" t="str">
        <f>IF(results!$Y119&lt;&gt;"a","",IF(OR(V119=AA119,W119=AA119,X119=AA119,Y119=AA119,Z119=AA119),AA119+0.0005,AA119))</f>
        <v/>
      </c>
      <c r="N119" s="35" t="str">
        <f>IF(results!$Y119&lt;&gt;"a","",IF(OR(V119=AB119,W119=AB119,X119=AB119,Y119=AB119,Z119=AB119,AA119=AB119),AB119+0.0006,AB119))</f>
        <v/>
      </c>
      <c r="O119" s="35" t="str">
        <f>IF(results!$Y119&lt;&gt;"a","",IF(OR(V119=AC119,W119=AC119,X119=AC119,Y119=AC119,Z119=AC119,AA119=AC119,AB119=AC119),AC119+0.0007,AC119))</f>
        <v/>
      </c>
      <c r="P119" s="35" t="str">
        <f>IF(results!$Y119&lt;&gt;"a","",IF(OR(V119=AD119,W119=AD119,X119=AD119,Y119=AD119,Z119=AD119,AA119=AD119,AB119=AD119,AC119=AD119),AD119+0.0008,AD119))</f>
        <v/>
      </c>
      <c r="Q119" s="35" t="str">
        <f>IF(results!$Y119&lt;&gt;"a","",AE119*2)</f>
        <v/>
      </c>
      <c r="R119" s="47">
        <f t="shared" si="14"/>
        <v>0</v>
      </c>
      <c r="S119" s="4">
        <f t="shared" si="15"/>
        <v>1.19E-5</v>
      </c>
      <c r="T119" s="4" t="str">
        <f>IF(results!$Y119&lt;&gt;"a","",results!X119)</f>
        <v/>
      </c>
      <c r="U119" s="4">
        <f>IF(results!Y119="A",1,IF(results!Y119="B",2,IF(results!Y119="C",3,99)))</f>
        <v>2</v>
      </c>
      <c r="V119" s="34">
        <f>results!C119+results!D119</f>
        <v>0</v>
      </c>
      <c r="W119" s="34">
        <f>results!E119+results!F119</f>
        <v>0</v>
      </c>
      <c r="X119" s="34">
        <f>results!G119+results!H119</f>
        <v>0</v>
      </c>
      <c r="Y119" s="34">
        <f>results!I119+results!J119</f>
        <v>30</v>
      </c>
      <c r="Z119" s="34">
        <f>results!K119+results!L119</f>
        <v>27</v>
      </c>
      <c r="AA119" s="34">
        <f>results!M119+results!N119</f>
        <v>0</v>
      </c>
      <c r="AB119" s="34">
        <f>results!O119+results!P119</f>
        <v>0</v>
      </c>
      <c r="AC119" s="34">
        <f>results!Q119+results!R119</f>
        <v>0</v>
      </c>
      <c r="AD119" s="34">
        <f>results!S119+results!T119</f>
        <v>0</v>
      </c>
      <c r="AE119" s="34">
        <f>results!U119+results!V119</f>
        <v>41</v>
      </c>
      <c r="AF119" s="10" t="e">
        <f t="shared" si="16"/>
        <v>#NUM!</v>
      </c>
    </row>
    <row r="120" spans="1:32" x14ac:dyDescent="0.35">
      <c r="A120" s="18">
        <v>114</v>
      </c>
      <c r="B120" s="20">
        <f t="shared" si="11"/>
        <v>34</v>
      </c>
      <c r="C120" s="20">
        <f t="shared" si="12"/>
        <v>72</v>
      </c>
      <c r="D120" s="14">
        <f t="shared" si="9"/>
        <v>34</v>
      </c>
      <c r="E120" s="14">
        <f t="shared" si="17"/>
        <v>34</v>
      </c>
      <c r="F120" s="2" t="str">
        <f>IF(results!Y120&lt;&gt;"a","",results!B120)</f>
        <v/>
      </c>
      <c r="G120" s="2" t="str">
        <f>IF(results!$Y120&lt;&gt;"a","",results!W120)</f>
        <v/>
      </c>
      <c r="H120" s="35" t="str">
        <f>IF(results!$Y120&lt;&gt;"a","",V120)</f>
        <v/>
      </c>
      <c r="I120" s="35" t="str">
        <f>IF(results!$Y120&lt;&gt;"a","",IF(W120=V120,W120+0.0001,W120))</f>
        <v/>
      </c>
      <c r="J120" s="35" t="str">
        <f>IF(results!$Y120&lt;&gt;"a","",IF(OR(V120=X120,W120=X120),X120+0.0002,X120))</f>
        <v/>
      </c>
      <c r="K120" s="35" t="str">
        <f>IF(results!$Y120&lt;&gt;"a","",IF(OR(V120=Y120,W120=Y120,X120=Y120),Y120+0.0003,Y120))</f>
        <v/>
      </c>
      <c r="L120" s="35" t="str">
        <f>IF(results!$Y120&lt;&gt;"a","",IF(OR(V120=Z120,W120=Z120,X120=Z120,Y120=Z120),Z120+0.0004,Z120))</f>
        <v/>
      </c>
      <c r="M120" s="35" t="str">
        <f>IF(results!$Y120&lt;&gt;"a","",IF(OR(V120=AA120,W120=AA120,X120=AA120,Y120=AA120,Z120=AA120),AA120+0.0005,AA120))</f>
        <v/>
      </c>
      <c r="N120" s="35" t="str">
        <f>IF(results!$Y120&lt;&gt;"a","",IF(OR(V120=AB120,W120=AB120,X120=AB120,Y120=AB120,Z120=AB120,AA120=AB120),AB120+0.0006,AB120))</f>
        <v/>
      </c>
      <c r="O120" s="35" t="str">
        <f>IF(results!$Y120&lt;&gt;"a","",IF(OR(V120=AC120,W120=AC120,X120=AC120,Y120=AC120,Z120=AC120,AA120=AC120,AB120=AC120),AC120+0.0007,AC120))</f>
        <v/>
      </c>
      <c r="P120" s="35" t="str">
        <f>IF(results!$Y120&lt;&gt;"a","",IF(OR(V120=AD120,W120=AD120,X120=AD120,Y120=AD120,Z120=AD120,AA120=AD120,AB120=AD120,AC120=AD120),AD120+0.0008,AD120))</f>
        <v/>
      </c>
      <c r="Q120" s="35" t="str">
        <f>IF(results!$Y120&lt;&gt;"a","",AE120*2)</f>
        <v/>
      </c>
      <c r="R120" s="47">
        <f t="shared" si="14"/>
        <v>0</v>
      </c>
      <c r="S120" s="4">
        <f t="shared" si="15"/>
        <v>1.2E-5</v>
      </c>
      <c r="T120" s="4" t="str">
        <f>IF(results!$Y120&lt;&gt;"a","",results!X120)</f>
        <v/>
      </c>
      <c r="U120" s="4">
        <f>IF(results!Y120="A",1,IF(results!Y120="B",2,IF(results!Y120="C",3,99)))</f>
        <v>2</v>
      </c>
      <c r="V120" s="34">
        <f>results!C120+results!D120</f>
        <v>0</v>
      </c>
      <c r="W120" s="34">
        <f>results!E120+results!F120</f>
        <v>0</v>
      </c>
      <c r="X120" s="34">
        <f>results!G120+results!H120</f>
        <v>0</v>
      </c>
      <c r="Y120" s="34">
        <f>results!I120+results!J120</f>
        <v>29</v>
      </c>
      <c r="Z120" s="34">
        <f>results!K120+results!L120</f>
        <v>45</v>
      </c>
      <c r="AA120" s="34">
        <f>results!M120+results!N120</f>
        <v>0</v>
      </c>
      <c r="AB120" s="34">
        <f>results!O120+results!P120</f>
        <v>0</v>
      </c>
      <c r="AC120" s="34">
        <f>results!Q120+results!R120</f>
        <v>0</v>
      </c>
      <c r="AD120" s="34">
        <f>results!S120+results!T120</f>
        <v>0</v>
      </c>
      <c r="AE120" s="34">
        <f>results!U120+results!V120</f>
        <v>0</v>
      </c>
      <c r="AF120" s="10" t="e">
        <f t="shared" si="16"/>
        <v>#NUM!</v>
      </c>
    </row>
    <row r="121" spans="1:32" x14ac:dyDescent="0.35">
      <c r="A121" s="18">
        <v>115</v>
      </c>
      <c r="B121" s="20">
        <f t="shared" si="11"/>
        <v>34</v>
      </c>
      <c r="C121" s="20">
        <f t="shared" si="12"/>
        <v>71</v>
      </c>
      <c r="D121" s="14">
        <f t="shared" si="9"/>
        <v>34</v>
      </c>
      <c r="E121" s="14">
        <f t="shared" si="17"/>
        <v>34</v>
      </c>
      <c r="F121" s="2" t="str">
        <f>IF(results!Y121&lt;&gt;"a","",results!B121)</f>
        <v/>
      </c>
      <c r="G121" s="2" t="str">
        <f>IF(results!$Y121&lt;&gt;"a","",results!W121)</f>
        <v/>
      </c>
      <c r="H121" s="35" t="str">
        <f>IF(results!$Y121&lt;&gt;"a","",V121)</f>
        <v/>
      </c>
      <c r="I121" s="35" t="str">
        <f>IF(results!$Y121&lt;&gt;"a","",IF(W121=V121,W121+0.0001,W121))</f>
        <v/>
      </c>
      <c r="J121" s="35" t="str">
        <f>IF(results!$Y121&lt;&gt;"a","",IF(OR(V121=X121,W121=X121),X121+0.0002,X121))</f>
        <v/>
      </c>
      <c r="K121" s="35" t="str">
        <f>IF(results!$Y121&lt;&gt;"a","",IF(OR(V121=Y121,W121=Y121,X121=Y121),Y121+0.0003,Y121))</f>
        <v/>
      </c>
      <c r="L121" s="35" t="str">
        <f>IF(results!$Y121&lt;&gt;"a","",IF(OR(V121=Z121,W121=Z121,X121=Z121,Y121=Z121),Z121+0.0004,Z121))</f>
        <v/>
      </c>
      <c r="M121" s="35" t="str">
        <f>IF(results!$Y121&lt;&gt;"a","",IF(OR(V121=AA121,W121=AA121,X121=AA121,Y121=AA121,Z121=AA121),AA121+0.0005,AA121))</f>
        <v/>
      </c>
      <c r="N121" s="35" t="str">
        <f>IF(results!$Y121&lt;&gt;"a","",IF(OR(V121=AB121,W121=AB121,X121=AB121,Y121=AB121,Z121=AB121,AA121=AB121),AB121+0.0006,AB121))</f>
        <v/>
      </c>
      <c r="O121" s="35" t="str">
        <f>IF(results!$Y121&lt;&gt;"a","",IF(OR(V121=AC121,W121=AC121,X121=AC121,Y121=AC121,Z121=AC121,AA121=AC121,AB121=AC121),AC121+0.0007,AC121))</f>
        <v/>
      </c>
      <c r="P121" s="35" t="str">
        <f>IF(results!$Y121&lt;&gt;"a","",IF(OR(V121=AD121,W121=AD121,X121=AD121,Y121=AD121,Z121=AD121,AA121=AD121,AB121=AD121,AC121=AD121),AD121+0.0008,AD121))</f>
        <v/>
      </c>
      <c r="Q121" s="35" t="str">
        <f>IF(results!$Y121&lt;&gt;"a","",AE121*2)</f>
        <v/>
      </c>
      <c r="R121" s="47">
        <f t="shared" si="14"/>
        <v>0</v>
      </c>
      <c r="S121" s="4">
        <f t="shared" si="15"/>
        <v>1.2099999999999999E-5</v>
      </c>
      <c r="T121" s="4" t="str">
        <f>IF(results!$Y121&lt;&gt;"a","",results!X121)</f>
        <v/>
      </c>
      <c r="U121" s="4">
        <f>IF(results!Y121="A",1,IF(results!Y121="B",2,IF(results!Y121="C",3,99)))</f>
        <v>2</v>
      </c>
      <c r="V121" s="34">
        <f>results!C121+results!D121</f>
        <v>0</v>
      </c>
      <c r="W121" s="34">
        <f>results!E121+results!F121</f>
        <v>0</v>
      </c>
      <c r="X121" s="34">
        <f>results!G121+results!H121</f>
        <v>0</v>
      </c>
      <c r="Y121" s="34">
        <f>results!I121+results!J121</f>
        <v>0</v>
      </c>
      <c r="Z121" s="34">
        <f>results!K121+results!L121</f>
        <v>0</v>
      </c>
      <c r="AA121" s="34">
        <f>results!M121+results!N121</f>
        <v>0</v>
      </c>
      <c r="AB121" s="34">
        <f>results!O121+results!P121</f>
        <v>0</v>
      </c>
      <c r="AC121" s="34">
        <f>results!Q121+results!R121</f>
        <v>0</v>
      </c>
      <c r="AD121" s="34">
        <f>results!S121+results!T121</f>
        <v>53</v>
      </c>
      <c r="AE121" s="34">
        <f>results!U121+results!V121</f>
        <v>38</v>
      </c>
      <c r="AF121" s="10" t="e">
        <f t="shared" si="16"/>
        <v>#NUM!</v>
      </c>
    </row>
    <row r="122" spans="1:32" x14ac:dyDescent="0.35">
      <c r="A122" s="18">
        <v>116</v>
      </c>
      <c r="B122" s="20">
        <f t="shared" si="11"/>
        <v>34</v>
      </c>
      <c r="C122" s="20">
        <f t="shared" si="12"/>
        <v>70</v>
      </c>
      <c r="D122" s="14">
        <f t="shared" si="9"/>
        <v>34</v>
      </c>
      <c r="E122" s="14">
        <f t="shared" si="17"/>
        <v>34</v>
      </c>
      <c r="F122" s="2" t="str">
        <f>IF(results!Y122&lt;&gt;"a","",results!B122)</f>
        <v/>
      </c>
      <c r="G122" s="2" t="str">
        <f>IF(results!$Y122&lt;&gt;"a","",results!W122)</f>
        <v/>
      </c>
      <c r="H122" s="35" t="str">
        <f>IF(results!$Y122&lt;&gt;"a","",V122)</f>
        <v/>
      </c>
      <c r="I122" s="35" t="str">
        <f>IF(results!$Y122&lt;&gt;"a","",IF(W122=V122,W122+0.0001,W122))</f>
        <v/>
      </c>
      <c r="J122" s="35" t="str">
        <f>IF(results!$Y122&lt;&gt;"a","",IF(OR(V122=X122,W122=X122),X122+0.0002,X122))</f>
        <v/>
      </c>
      <c r="K122" s="35" t="str">
        <f>IF(results!$Y122&lt;&gt;"a","",IF(OR(V122=Y122,W122=Y122,X122=Y122),Y122+0.0003,Y122))</f>
        <v/>
      </c>
      <c r="L122" s="35" t="str">
        <f>IF(results!$Y122&lt;&gt;"a","",IF(OR(V122=Z122,W122=Z122,X122=Z122,Y122=Z122),Z122+0.0004,Z122))</f>
        <v/>
      </c>
      <c r="M122" s="35" t="str">
        <f>IF(results!$Y122&lt;&gt;"a","",IF(OR(V122=AA122,W122=AA122,X122=AA122,Y122=AA122,Z122=AA122),AA122+0.0005,AA122))</f>
        <v/>
      </c>
      <c r="N122" s="35" t="str">
        <f>IF(results!$Y122&lt;&gt;"a","",IF(OR(V122=AB122,W122=AB122,X122=AB122,Y122=AB122,Z122=AB122,AA122=AB122),AB122+0.0006,AB122))</f>
        <v/>
      </c>
      <c r="O122" s="35" t="str">
        <f>IF(results!$Y122&lt;&gt;"a","",IF(OR(V122=AC122,W122=AC122,X122=AC122,Y122=AC122,Z122=AC122,AA122=AC122,AB122=AC122),AC122+0.0007,AC122))</f>
        <v/>
      </c>
      <c r="P122" s="35" t="str">
        <f>IF(results!$Y122&lt;&gt;"a","",IF(OR(V122=AD122,W122=AD122,X122=AD122,Y122=AD122,Z122=AD122,AA122=AD122,AB122=AD122,AC122=AD122),AD122+0.0008,AD122))</f>
        <v/>
      </c>
      <c r="Q122" s="35" t="str">
        <f>IF(results!$Y122&lt;&gt;"a","",AE122*2)</f>
        <v/>
      </c>
      <c r="R122" s="47">
        <f t="shared" si="14"/>
        <v>0</v>
      </c>
      <c r="S122" s="4">
        <f t="shared" si="15"/>
        <v>1.22E-5</v>
      </c>
      <c r="T122" s="4" t="str">
        <f>IF(results!$Y122&lt;&gt;"a","",results!X122)</f>
        <v/>
      </c>
      <c r="U122" s="4">
        <f>IF(results!Y122="A",1,IF(results!Y122="B",2,IF(results!Y122="C",3,99)))</f>
        <v>2</v>
      </c>
      <c r="V122" s="34">
        <f>results!C122+results!D122</f>
        <v>0</v>
      </c>
      <c r="W122" s="34">
        <f>results!E122+results!F122</f>
        <v>0</v>
      </c>
      <c r="X122" s="34">
        <f>results!G122+results!H122</f>
        <v>0</v>
      </c>
      <c r="Y122" s="34">
        <f>results!I122+results!J122</f>
        <v>0</v>
      </c>
      <c r="Z122" s="34">
        <f>results!K122+results!L122</f>
        <v>0</v>
      </c>
      <c r="AA122" s="34">
        <f>results!M122+results!N122</f>
        <v>0</v>
      </c>
      <c r="AB122" s="34">
        <f>results!O122+results!P122</f>
        <v>0</v>
      </c>
      <c r="AC122" s="34">
        <f>results!Q122+results!R122</f>
        <v>0</v>
      </c>
      <c r="AD122" s="34">
        <f>results!S122+results!T122</f>
        <v>0</v>
      </c>
      <c r="AE122" s="34">
        <f>results!U122+results!V122</f>
        <v>48</v>
      </c>
      <c r="AF122" s="10" t="e">
        <f t="shared" si="16"/>
        <v>#NUM!</v>
      </c>
    </row>
    <row r="123" spans="1:32" x14ac:dyDescent="0.35">
      <c r="A123" s="18">
        <v>117</v>
      </c>
      <c r="B123" s="20">
        <f t="shared" si="11"/>
        <v>1</v>
      </c>
      <c r="C123" s="20">
        <f t="shared" si="12"/>
        <v>13</v>
      </c>
      <c r="D123" s="14">
        <f t="shared" si="9"/>
        <v>13</v>
      </c>
      <c r="E123" s="14">
        <f t="shared" si="17"/>
        <v>13</v>
      </c>
      <c r="F123" s="2" t="str">
        <f>IF(results!Y123&lt;&gt;"a","",results!B123)</f>
        <v>WEDAM SIMON</v>
      </c>
      <c r="G123" s="2">
        <f>IF(results!$Y123&lt;&gt;"a","",results!W123)</f>
        <v>3</v>
      </c>
      <c r="H123" s="35">
        <f>IF(results!$Y123&lt;&gt;"a","",V123)</f>
        <v>44</v>
      </c>
      <c r="I123" s="35">
        <f>IF(results!$Y123&lt;&gt;"a","",IF(W123=V123,W123+0.0001,W123))</f>
        <v>44.000100000000003</v>
      </c>
      <c r="J123" s="35">
        <f>IF(results!$Y123&lt;&gt;"a","",IF(OR(V123=X123,W123=X123),X123+0.0002,X123))</f>
        <v>0</v>
      </c>
      <c r="K123" s="35">
        <f>IF(results!$Y123&lt;&gt;"a","",IF(OR(V123=Y123,W123=Y123,X123=Y123),Y123+0.0003,Y123))</f>
        <v>2.9999999999999997E-4</v>
      </c>
      <c r="L123" s="35">
        <f>IF(results!$Y123&lt;&gt;"a","",IF(OR(V123=Z123,W123=Z123,X123=Z123,Y123=Z123),Z123+0.0004,Z123))</f>
        <v>4.0000000000000002E-4</v>
      </c>
      <c r="M123" s="35">
        <f>IF(results!$Y123&lt;&gt;"a","",IF(OR(V123=AA123,W123=AA123,X123=AA123,Y123=AA123,Z123=AA123),AA123+0.0005,AA123))</f>
        <v>39</v>
      </c>
      <c r="N123" s="35">
        <f>IF(results!$Y123&lt;&gt;"a","",IF(OR(V123=AB123,W123=AB123,X123=AB123,Y123=AB123,Z123=AB123,AA123=AB123),AB123+0.0006,AB123))</f>
        <v>5.9999999999999995E-4</v>
      </c>
      <c r="O123" s="35">
        <f>IF(results!$Y123&lt;&gt;"a","",IF(OR(V123=AC123,W123=AC123,X123=AC123,Y123=AC123,Z123=AC123,AA123=AC123,AB123=AC123),AC123+0.0007,AC123))</f>
        <v>6.9999999999999999E-4</v>
      </c>
      <c r="P123" s="35">
        <f>IF(results!$Y123&lt;&gt;"a","",IF(OR(V123=AD123,W123=AD123,X123=AD123,Y123=AD123,Z123=AD123,AA123=AD123,AB123=AD123,AC123=AD123),AD123+0.0008,AD123))</f>
        <v>8.0000000000000004E-4</v>
      </c>
      <c r="Q123" s="35">
        <f>IF(results!$Y123&lt;&gt;"a","",AE123*2)</f>
        <v>0</v>
      </c>
      <c r="R123" s="47">
        <f t="shared" si="14"/>
        <v>127.0016</v>
      </c>
      <c r="S123" s="4">
        <f t="shared" si="15"/>
        <v>127.00161229999999</v>
      </c>
      <c r="T123" s="4">
        <f>IF(results!$Y123&lt;&gt;"a","",results!X123)</f>
        <v>9</v>
      </c>
      <c r="U123" s="4">
        <f>IF(results!Y123="A",1,IF(results!Y123="B",2,IF(results!Y123="C",3,99)))</f>
        <v>1</v>
      </c>
      <c r="V123" s="34">
        <f>results!C123+results!D123</f>
        <v>44</v>
      </c>
      <c r="W123" s="34">
        <f>results!E123+results!F123</f>
        <v>44</v>
      </c>
      <c r="X123" s="34">
        <f>results!G123+results!H123</f>
        <v>0</v>
      </c>
      <c r="Y123" s="34">
        <f>results!I123+results!J123</f>
        <v>0</v>
      </c>
      <c r="Z123" s="34">
        <f>results!K123+results!L123</f>
        <v>0</v>
      </c>
      <c r="AA123" s="34">
        <f>results!M123+results!N123</f>
        <v>39</v>
      </c>
      <c r="AB123" s="34">
        <f>results!O123+results!P123</f>
        <v>0</v>
      </c>
      <c r="AC123" s="34">
        <f>results!Q123+results!R123</f>
        <v>0</v>
      </c>
      <c r="AD123" s="34">
        <f>results!S123+results!T123</f>
        <v>0</v>
      </c>
      <c r="AE123" s="34">
        <f>results!U123+results!V123</f>
        <v>0</v>
      </c>
      <c r="AF123" s="10">
        <f t="shared" si="16"/>
        <v>39</v>
      </c>
    </row>
    <row r="124" spans="1:32" x14ac:dyDescent="0.35">
      <c r="A124" s="18">
        <v>118</v>
      </c>
      <c r="B124" s="20">
        <f t="shared" si="11"/>
        <v>34</v>
      </c>
      <c r="C124" s="20">
        <f t="shared" si="12"/>
        <v>69</v>
      </c>
      <c r="D124" s="14">
        <f t="shared" si="9"/>
        <v>34</v>
      </c>
      <c r="E124" s="14">
        <f t="shared" si="17"/>
        <v>34</v>
      </c>
      <c r="F124" s="2" t="str">
        <f>IF(results!Y124&lt;&gt;"a","",results!B124)</f>
        <v/>
      </c>
      <c r="G124" s="2" t="str">
        <f>IF(results!$Y124&lt;&gt;"a","",results!W124)</f>
        <v/>
      </c>
      <c r="H124" s="35" t="str">
        <f>IF(results!$Y124&lt;&gt;"a","",V124)</f>
        <v/>
      </c>
      <c r="I124" s="35" t="str">
        <f>IF(results!$Y124&lt;&gt;"a","",IF(W124=V124,W124+0.0001,W124))</f>
        <v/>
      </c>
      <c r="J124" s="35" t="str">
        <f>IF(results!$Y124&lt;&gt;"a","",IF(OR(V124=X124,W124=X124),X124+0.0002,X124))</f>
        <v/>
      </c>
      <c r="K124" s="35" t="str">
        <f>IF(results!$Y124&lt;&gt;"a","",IF(OR(V124=Y124,W124=Y124,X124=Y124),Y124+0.0003,Y124))</f>
        <v/>
      </c>
      <c r="L124" s="35" t="str">
        <f>IF(results!$Y124&lt;&gt;"a","",IF(OR(V124=Z124,W124=Z124,X124=Z124,Y124=Z124),Z124+0.0004,Z124))</f>
        <v/>
      </c>
      <c r="M124" s="35" t="str">
        <f>IF(results!$Y124&lt;&gt;"a","",IF(OR(V124=AA124,W124=AA124,X124=AA124,Y124=AA124,Z124=AA124),AA124+0.0005,AA124))</f>
        <v/>
      </c>
      <c r="N124" s="35" t="str">
        <f>IF(results!$Y124&lt;&gt;"a","",IF(OR(V124=AB124,W124=AB124,X124=AB124,Y124=AB124,Z124=AB124,AA124=AB124),AB124+0.0006,AB124))</f>
        <v/>
      </c>
      <c r="O124" s="35" t="str">
        <f>IF(results!$Y124&lt;&gt;"a","",IF(OR(V124=AC124,W124=AC124,X124=AC124,Y124=AC124,Z124=AC124,AA124=AC124,AB124=AC124),AC124+0.0007,AC124))</f>
        <v/>
      </c>
      <c r="P124" s="35" t="str">
        <f>IF(results!$Y124&lt;&gt;"a","",IF(OR(V124=AD124,W124=AD124,X124=AD124,Y124=AD124,Z124=AD124,AA124=AD124,AB124=AD124,AC124=AD124),AD124+0.0008,AD124))</f>
        <v/>
      </c>
      <c r="Q124" s="35" t="str">
        <f>IF(results!$Y124&lt;&gt;"a","",AE124*2)</f>
        <v/>
      </c>
      <c r="R124" s="47">
        <f t="shared" si="14"/>
        <v>0</v>
      </c>
      <c r="S124" s="4">
        <f t="shared" si="15"/>
        <v>1.24E-5</v>
      </c>
      <c r="T124" s="4" t="str">
        <f>IF(results!$Y124&lt;&gt;"a","",results!X124)</f>
        <v/>
      </c>
      <c r="U124" s="4">
        <f>IF(results!Y124="A",1,IF(results!Y124="B",2,IF(results!Y124="C",3,99)))</f>
        <v>2</v>
      </c>
      <c r="V124" s="34">
        <f>results!C124+results!D124</f>
        <v>34</v>
      </c>
      <c r="W124" s="34">
        <f>results!E124+results!F124</f>
        <v>56</v>
      </c>
      <c r="X124" s="34">
        <f>results!G124+results!H124</f>
        <v>43</v>
      </c>
      <c r="Y124" s="34">
        <f>results!I124+results!J124</f>
        <v>49</v>
      </c>
      <c r="Z124" s="34">
        <f>results!K124+results!L124</f>
        <v>42</v>
      </c>
      <c r="AA124" s="34">
        <f>results!M124+results!N124</f>
        <v>58</v>
      </c>
      <c r="AB124" s="34">
        <f>results!O124+results!P124</f>
        <v>55</v>
      </c>
      <c r="AC124" s="34">
        <f>results!Q124+results!R124</f>
        <v>0</v>
      </c>
      <c r="AD124" s="34">
        <f>results!S124+results!T124</f>
        <v>43</v>
      </c>
      <c r="AE124" s="34">
        <f>results!U124+results!V124</f>
        <v>39</v>
      </c>
      <c r="AF124" s="10" t="e">
        <f t="shared" si="16"/>
        <v>#NUM!</v>
      </c>
    </row>
    <row r="125" spans="1:32" x14ac:dyDescent="0.35">
      <c r="A125" s="18">
        <v>119</v>
      </c>
      <c r="B125" s="20">
        <f t="shared" si="11"/>
        <v>34</v>
      </c>
      <c r="C125" s="20">
        <f t="shared" si="12"/>
        <v>68</v>
      </c>
      <c r="D125" s="14">
        <f t="shared" si="9"/>
        <v>34</v>
      </c>
      <c r="E125" s="14">
        <f t="shared" si="17"/>
        <v>34</v>
      </c>
      <c r="F125" s="2" t="str">
        <f>IF(results!Y125&lt;&gt;"a","",results!B125)</f>
        <v/>
      </c>
      <c r="G125" s="2" t="str">
        <f>IF(results!$Y125&lt;&gt;"a","",results!W125)</f>
        <v/>
      </c>
      <c r="H125" s="35" t="str">
        <f>IF(results!$Y125&lt;&gt;"a","",V125)</f>
        <v/>
      </c>
      <c r="I125" s="35" t="str">
        <f>IF(results!$Y125&lt;&gt;"a","",IF(W125=V125,W125+0.0001,W125))</f>
        <v/>
      </c>
      <c r="J125" s="35" t="str">
        <f>IF(results!$Y125&lt;&gt;"a","",IF(OR(V125=X125,W125=X125),X125+0.0002,X125))</f>
        <v/>
      </c>
      <c r="K125" s="35" t="str">
        <f>IF(results!$Y125&lt;&gt;"a","",IF(OR(V125=Y125,W125=Y125,X125=Y125),Y125+0.0003,Y125))</f>
        <v/>
      </c>
      <c r="L125" s="35" t="str">
        <f>IF(results!$Y125&lt;&gt;"a","",IF(OR(V125=Z125,W125=Z125,X125=Z125,Y125=Z125),Z125+0.0004,Z125))</f>
        <v/>
      </c>
      <c r="M125" s="35" t="str">
        <f>IF(results!$Y125&lt;&gt;"a","",IF(OR(V125=AA125,W125=AA125,X125=AA125,Y125=AA125,Z125=AA125),AA125+0.0005,AA125))</f>
        <v/>
      </c>
      <c r="N125" s="35" t="str">
        <f>IF(results!$Y125&lt;&gt;"a","",IF(OR(V125=AB125,W125=AB125,X125=AB125,Y125=AB125,Z125=AB125,AA125=AB125),AB125+0.0006,AB125))</f>
        <v/>
      </c>
      <c r="O125" s="35" t="str">
        <f>IF(results!$Y125&lt;&gt;"a","",IF(OR(V125=AC125,W125=AC125,X125=AC125,Y125=AC125,Z125=AC125,AA125=AC125,AB125=AC125),AC125+0.0007,AC125))</f>
        <v/>
      </c>
      <c r="P125" s="35" t="str">
        <f>IF(results!$Y125&lt;&gt;"a","",IF(OR(V125=AD125,W125=AD125,X125=AD125,Y125=AD125,Z125=AD125,AA125=AD125,AB125=AD125,AC125=AD125),AD125+0.0008,AD125))</f>
        <v/>
      </c>
      <c r="Q125" s="35" t="str">
        <f>IF(results!$Y125&lt;&gt;"a","",AE125*2)</f>
        <v/>
      </c>
      <c r="R125" s="47">
        <f t="shared" si="14"/>
        <v>0</v>
      </c>
      <c r="S125" s="4">
        <f t="shared" si="15"/>
        <v>1.2499999999999999E-5</v>
      </c>
      <c r="T125" s="4" t="str">
        <f>IF(results!$Y125&lt;&gt;"a","",results!X125)</f>
        <v/>
      </c>
      <c r="U125" s="4">
        <f>IF(results!Y125="A",1,IF(results!Y125="B",2,IF(results!Y125="C",3,99)))</f>
        <v>2</v>
      </c>
      <c r="V125" s="34">
        <f>results!C125+results!D125</f>
        <v>50</v>
      </c>
      <c r="W125" s="34">
        <f>results!E125+results!F125</f>
        <v>56</v>
      </c>
      <c r="X125" s="34">
        <f>results!G125+results!H125</f>
        <v>0</v>
      </c>
      <c r="Y125" s="34">
        <f>results!I125+results!J125</f>
        <v>0</v>
      </c>
      <c r="Z125" s="34">
        <f>results!K125+results!L125</f>
        <v>0</v>
      </c>
      <c r="AA125" s="34">
        <f>results!M125+results!N125</f>
        <v>0</v>
      </c>
      <c r="AB125" s="34">
        <f>results!O125+results!P125</f>
        <v>39</v>
      </c>
      <c r="AC125" s="34">
        <f>results!Q125+results!R125</f>
        <v>0</v>
      </c>
      <c r="AD125" s="34">
        <f>results!S125+results!T125</f>
        <v>0</v>
      </c>
      <c r="AE125" s="34">
        <f>results!U125+results!V125</f>
        <v>0</v>
      </c>
      <c r="AF125" s="10" t="e">
        <f t="shared" si="16"/>
        <v>#NUM!</v>
      </c>
    </row>
    <row r="126" spans="1:32" x14ac:dyDescent="0.35">
      <c r="A126" s="18">
        <v>120</v>
      </c>
      <c r="B126" s="20">
        <f t="shared" si="11"/>
        <v>34</v>
      </c>
      <c r="C126" s="20">
        <f t="shared" si="12"/>
        <v>67</v>
      </c>
      <c r="D126" s="14">
        <f t="shared" si="9"/>
        <v>34</v>
      </c>
      <c r="E126" s="14">
        <f t="shared" si="17"/>
        <v>34</v>
      </c>
      <c r="F126" s="2" t="str">
        <f>IF(results!Y126&lt;&gt;"a","",results!B126)</f>
        <v/>
      </c>
      <c r="G126" s="2" t="str">
        <f>IF(results!$Y126&lt;&gt;"a","",results!W126)</f>
        <v/>
      </c>
      <c r="H126" s="35" t="str">
        <f>IF(results!$Y126&lt;&gt;"a","",V126)</f>
        <v/>
      </c>
      <c r="I126" s="35" t="str">
        <f>IF(results!$Y126&lt;&gt;"a","",IF(W126=V126,W126+0.0001,W126))</f>
        <v/>
      </c>
      <c r="J126" s="35" t="str">
        <f>IF(results!$Y126&lt;&gt;"a","",IF(OR(V126=X126,W126=X126),X126+0.0002,X126))</f>
        <v/>
      </c>
      <c r="K126" s="35" t="str">
        <f>IF(results!$Y126&lt;&gt;"a","",IF(OR(V126=Y126,W126=Y126,X126=Y126),Y126+0.0003,Y126))</f>
        <v/>
      </c>
      <c r="L126" s="35" t="str">
        <f>IF(results!$Y126&lt;&gt;"a","",IF(OR(V126=Z126,W126=Z126,X126=Z126,Y126=Z126),Z126+0.0004,Z126))</f>
        <v/>
      </c>
      <c r="M126" s="35" t="str">
        <f>IF(results!$Y126&lt;&gt;"a","",IF(OR(V126=AA126,W126=AA126,X126=AA126,Y126=AA126,Z126=AA126),AA126+0.0005,AA126))</f>
        <v/>
      </c>
      <c r="N126" s="35" t="str">
        <f>IF(results!$Y126&lt;&gt;"a","",IF(OR(V126=AB126,W126=AB126,X126=AB126,Y126=AB126,Z126=AB126,AA126=AB126),AB126+0.0006,AB126))</f>
        <v/>
      </c>
      <c r="O126" s="35" t="str">
        <f>IF(results!$Y126&lt;&gt;"a","",IF(OR(V126=AC126,W126=AC126,X126=AC126,Y126=AC126,Z126=AC126,AA126=AC126,AB126=AC126),AC126+0.0007,AC126))</f>
        <v/>
      </c>
      <c r="P126" s="35" t="str">
        <f>IF(results!$Y126&lt;&gt;"a","",IF(OR(V126=AD126,W126=AD126,X126=AD126,Y126=AD126,Z126=AD126,AA126=AD126,AB126=AD126,AC126=AD126),AD126+0.0008,AD126))</f>
        <v/>
      </c>
      <c r="Q126" s="35" t="str">
        <f>IF(results!$Y126&lt;&gt;"a","",AE126*2)</f>
        <v/>
      </c>
      <c r="R126" s="47">
        <f t="shared" si="14"/>
        <v>0</v>
      </c>
      <c r="S126" s="4">
        <f t="shared" si="15"/>
        <v>1.26E-5</v>
      </c>
      <c r="T126" s="4" t="str">
        <f>IF(results!$Y126&lt;&gt;"a","",results!X126)</f>
        <v/>
      </c>
      <c r="U126" s="4">
        <f>IF(results!Y126="A",1,IF(results!Y126="B",2,IF(results!Y126="C",3,99)))</f>
        <v>2</v>
      </c>
      <c r="V126" s="34">
        <f>results!C126+results!D126</f>
        <v>32</v>
      </c>
      <c r="W126" s="34">
        <f>results!E126+results!F126</f>
        <v>28</v>
      </c>
      <c r="X126" s="34">
        <f>results!G126+results!H126</f>
        <v>0</v>
      </c>
      <c r="Y126" s="34">
        <f>results!I126+results!J126</f>
        <v>0</v>
      </c>
      <c r="Z126" s="34">
        <f>results!K126+results!L126</f>
        <v>0</v>
      </c>
      <c r="AA126" s="34">
        <f>results!M126+results!N126</f>
        <v>0</v>
      </c>
      <c r="AB126" s="34">
        <f>results!O126+results!P126</f>
        <v>0</v>
      </c>
      <c r="AC126" s="34">
        <f>results!Q126+results!R126</f>
        <v>0</v>
      </c>
      <c r="AD126" s="34">
        <f>results!S126+results!T126</f>
        <v>0</v>
      </c>
      <c r="AE126" s="34">
        <f>results!U126+results!V126</f>
        <v>0</v>
      </c>
      <c r="AF126" s="10" t="e">
        <f t="shared" si="16"/>
        <v>#NUM!</v>
      </c>
    </row>
    <row r="127" spans="1:32" x14ac:dyDescent="0.35">
      <c r="A127" s="18">
        <v>121</v>
      </c>
      <c r="B127" s="20">
        <f t="shared" si="11"/>
        <v>34</v>
      </c>
      <c r="C127" s="20">
        <f t="shared" si="12"/>
        <v>66</v>
      </c>
      <c r="D127" s="14">
        <f t="shared" si="9"/>
        <v>34</v>
      </c>
      <c r="E127" s="14">
        <f t="shared" si="17"/>
        <v>34</v>
      </c>
      <c r="F127" s="2" t="str">
        <f>IF(results!Y127&lt;&gt;"a","",results!B127)</f>
        <v/>
      </c>
      <c r="G127" s="2" t="str">
        <f>IF(results!$Y127&lt;&gt;"a","",results!W127)</f>
        <v/>
      </c>
      <c r="H127" s="35" t="str">
        <f>IF(results!$Y127&lt;&gt;"a","",V127)</f>
        <v/>
      </c>
      <c r="I127" s="35" t="str">
        <f>IF(results!$Y127&lt;&gt;"a","",IF(W127=V127,W127+0.0001,W127))</f>
        <v/>
      </c>
      <c r="J127" s="35" t="str">
        <f>IF(results!$Y127&lt;&gt;"a","",IF(OR(V127=X127,W127=X127),X127+0.0002,X127))</f>
        <v/>
      </c>
      <c r="K127" s="35" t="str">
        <f>IF(results!$Y127&lt;&gt;"a","",IF(OR(V127=Y127,W127=Y127,X127=Y127),Y127+0.0003,Y127))</f>
        <v/>
      </c>
      <c r="L127" s="35" t="str">
        <f>IF(results!$Y127&lt;&gt;"a","",IF(OR(V127=Z127,W127=Z127,X127=Z127,Y127=Z127),Z127+0.0004,Z127))</f>
        <v/>
      </c>
      <c r="M127" s="35" t="str">
        <f>IF(results!$Y127&lt;&gt;"a","",IF(OR(V127=AA127,W127=AA127,X127=AA127,Y127=AA127,Z127=AA127),AA127+0.0005,AA127))</f>
        <v/>
      </c>
      <c r="N127" s="35" t="str">
        <f>IF(results!$Y127&lt;&gt;"a","",IF(OR(V127=AB127,W127=AB127,X127=AB127,Y127=AB127,Z127=AB127,AA127=AB127),AB127+0.0006,AB127))</f>
        <v/>
      </c>
      <c r="O127" s="35" t="str">
        <f>IF(results!$Y127&lt;&gt;"a","",IF(OR(V127=AC127,W127=AC127,X127=AC127,Y127=AC127,Z127=AC127,AA127=AC127,AB127=AC127),AC127+0.0007,AC127))</f>
        <v/>
      </c>
      <c r="P127" s="35" t="str">
        <f>IF(results!$Y127&lt;&gt;"a","",IF(OR(V127=AD127,W127=AD127,X127=AD127,Y127=AD127,Z127=AD127,AA127=AD127,AB127=AD127,AC127=AD127),AD127+0.0008,AD127))</f>
        <v/>
      </c>
      <c r="Q127" s="35" t="str">
        <f>IF(results!$Y127&lt;&gt;"a","",AE127*2)</f>
        <v/>
      </c>
      <c r="R127" s="47">
        <f t="shared" si="14"/>
        <v>0</v>
      </c>
      <c r="S127" s="4">
        <f t="shared" si="15"/>
        <v>1.2699999999999999E-5</v>
      </c>
      <c r="T127" s="4" t="str">
        <f>IF(results!$Y127&lt;&gt;"a","",results!X127)</f>
        <v/>
      </c>
      <c r="U127" s="4">
        <f>IF(results!Y127="A",1,IF(results!Y127="B",2,IF(results!Y127="C",3,99)))</f>
        <v>2</v>
      </c>
      <c r="V127" s="34">
        <f>results!C127+results!D127</f>
        <v>0</v>
      </c>
      <c r="W127" s="34">
        <f>results!E127+results!F127</f>
        <v>0</v>
      </c>
      <c r="X127" s="34">
        <f>results!G127+results!H127</f>
        <v>0</v>
      </c>
      <c r="Y127" s="34">
        <f>results!I127+results!J127</f>
        <v>0</v>
      </c>
      <c r="Z127" s="34">
        <f>results!K127+results!L127</f>
        <v>0</v>
      </c>
      <c r="AA127" s="34">
        <f>results!M127+results!N127</f>
        <v>0</v>
      </c>
      <c r="AB127" s="34">
        <f>results!O127+results!P127</f>
        <v>37</v>
      </c>
      <c r="AC127" s="34">
        <f>results!Q127+results!R127</f>
        <v>0</v>
      </c>
      <c r="AD127" s="34">
        <f>results!S127+results!T127</f>
        <v>0</v>
      </c>
      <c r="AE127" s="34">
        <f>results!U127+results!V127</f>
        <v>0</v>
      </c>
      <c r="AF127" s="10" t="e">
        <f t="shared" si="16"/>
        <v>#NUM!</v>
      </c>
    </row>
    <row r="128" spans="1:32" x14ac:dyDescent="0.35">
      <c r="A128" s="18">
        <v>122</v>
      </c>
      <c r="B128" s="20">
        <f t="shared" si="11"/>
        <v>101</v>
      </c>
      <c r="C128" s="20">
        <f t="shared" si="12"/>
        <v>65</v>
      </c>
      <c r="D128" s="14">
        <f t="shared" si="9"/>
        <v>34</v>
      </c>
      <c r="E128" s="14">
        <f t="shared" si="17"/>
        <v>34</v>
      </c>
      <c r="F128" s="2" t="str">
        <f>IF(results!Y128&lt;&gt;"a","",results!B128)</f>
        <v/>
      </c>
      <c r="G128" s="2" t="str">
        <f>IF(results!$Y128&lt;&gt;"a","",results!W128)</f>
        <v/>
      </c>
      <c r="H128" s="35" t="str">
        <f>IF(results!$Y128&lt;&gt;"a","",V128)</f>
        <v/>
      </c>
      <c r="I128" s="35" t="str">
        <f>IF(results!$Y128&lt;&gt;"a","",IF(W128=V128,W128+0.0001,W128))</f>
        <v/>
      </c>
      <c r="J128" s="35" t="str">
        <f>IF(results!$Y128&lt;&gt;"a","",IF(OR(V128=X128,W128=X128),X128+0.0002,X128))</f>
        <v/>
      </c>
      <c r="K128" s="35" t="str">
        <f>IF(results!$Y128&lt;&gt;"a","",IF(OR(V128=Y128,W128=Y128,X128=Y128),Y128+0.0003,Y128))</f>
        <v/>
      </c>
      <c r="L128" s="35" t="str">
        <f>IF(results!$Y128&lt;&gt;"a","",IF(OR(V128=Z128,W128=Z128,X128=Z128,Y128=Z128),Z128+0.0004,Z128))</f>
        <v/>
      </c>
      <c r="M128" s="35" t="str">
        <f>IF(results!$Y128&lt;&gt;"a","",IF(OR(V128=AA128,W128=AA128,X128=AA128,Y128=AA128,Z128=AA128),AA128+0.0005,AA128))</f>
        <v/>
      </c>
      <c r="N128" s="35" t="str">
        <f>IF(results!$Y128&lt;&gt;"a","",IF(OR(V128=AB128,W128=AB128,X128=AB128,Y128=AB128,Z128=AB128,AA128=AB128),AB128+0.0006,AB128))</f>
        <v/>
      </c>
      <c r="O128" s="35" t="str">
        <f>IF(results!$Y128&lt;&gt;"a","",IF(OR(V128=AC128,W128=AC128,X128=AC128,Y128=AC128,Z128=AC128,AA128=AC128,AB128=AC128),AC128+0.0007,AC128))</f>
        <v/>
      </c>
      <c r="P128" s="35" t="str">
        <f>IF(results!$Y128&lt;&gt;"a","",IF(OR(V128=AD128,W128=AD128,X128=AD128,Y128=AD128,Z128=AD128,AA128=AD128,AB128=AD128,AC128=AD128),AD128+0.0008,AD128))</f>
        <v/>
      </c>
      <c r="Q128" s="35" t="str">
        <f>IF(results!$Y128&lt;&gt;"a","",AE128*2)</f>
        <v/>
      </c>
      <c r="R128" s="47">
        <f t="shared" si="14"/>
        <v>0</v>
      </c>
      <c r="S128" s="4">
        <f t="shared" si="15"/>
        <v>1.2799999999999999E-5</v>
      </c>
      <c r="T128" s="4" t="str">
        <f>IF(results!$Y128&lt;&gt;"a","",results!X128)</f>
        <v/>
      </c>
      <c r="U128" s="4">
        <f>IF(results!Y128="A",1,IF(results!Y128="B",2,IF(results!Y128="C",3,99)))</f>
        <v>3</v>
      </c>
      <c r="V128" s="34">
        <f>results!C128+results!D128</f>
        <v>0</v>
      </c>
      <c r="W128" s="34">
        <f>results!E128+results!F128</f>
        <v>0</v>
      </c>
      <c r="X128" s="34">
        <f>results!G128+results!H128</f>
        <v>0</v>
      </c>
      <c r="Y128" s="34">
        <f>results!I128+results!J128</f>
        <v>0</v>
      </c>
      <c r="Z128" s="34">
        <f>results!K128+results!L128</f>
        <v>0</v>
      </c>
      <c r="AA128" s="34">
        <f>results!M128+results!N128</f>
        <v>0</v>
      </c>
      <c r="AB128" s="34">
        <f>results!O128+results!P128</f>
        <v>0</v>
      </c>
      <c r="AC128" s="34">
        <f>results!Q128+results!R128</f>
        <v>0</v>
      </c>
      <c r="AD128" s="34">
        <f>results!S128+results!T128</f>
        <v>31</v>
      </c>
      <c r="AE128" s="34">
        <f>results!U128+results!V128</f>
        <v>0</v>
      </c>
      <c r="AF128" s="10" t="e">
        <f t="shared" si="16"/>
        <v>#NUM!</v>
      </c>
    </row>
    <row r="129" spans="1:32" x14ac:dyDescent="0.35">
      <c r="A129" s="18">
        <v>123</v>
      </c>
      <c r="B129" s="20">
        <f t="shared" si="11"/>
        <v>101</v>
      </c>
      <c r="C129" s="20">
        <f t="shared" si="12"/>
        <v>64</v>
      </c>
      <c r="D129" s="14">
        <f t="shared" si="9"/>
        <v>34</v>
      </c>
      <c r="E129" s="14">
        <f t="shared" si="17"/>
        <v>34</v>
      </c>
      <c r="F129" s="2" t="str">
        <f>IF(results!Y129&lt;&gt;"a","",results!B129)</f>
        <v/>
      </c>
      <c r="G129" s="2" t="str">
        <f>IF(results!$Y129&lt;&gt;"a","",results!W129)</f>
        <v/>
      </c>
      <c r="H129" s="35" t="str">
        <f>IF(results!$Y129&lt;&gt;"a","",V129)</f>
        <v/>
      </c>
      <c r="I129" s="35" t="str">
        <f>IF(results!$Y129&lt;&gt;"a","",IF(W129=V129,W129+0.0001,W129))</f>
        <v/>
      </c>
      <c r="J129" s="35" t="str">
        <f>IF(results!$Y129&lt;&gt;"a","",IF(OR(V129=X129,W129=X129),X129+0.0002,X129))</f>
        <v/>
      </c>
      <c r="K129" s="35" t="str">
        <f>IF(results!$Y129&lt;&gt;"a","",IF(OR(V129=Y129,W129=Y129,X129=Y129),Y129+0.0003,Y129))</f>
        <v/>
      </c>
      <c r="L129" s="35" t="str">
        <f>IF(results!$Y129&lt;&gt;"a","",IF(OR(V129=Z129,W129=Z129,X129=Z129,Y129=Z129),Z129+0.0004,Z129))</f>
        <v/>
      </c>
      <c r="M129" s="35" t="str">
        <f>IF(results!$Y129&lt;&gt;"a","",IF(OR(V129=AA129,W129=AA129,X129=AA129,Y129=AA129,Z129=AA129),AA129+0.0005,AA129))</f>
        <v/>
      </c>
      <c r="N129" s="35" t="str">
        <f>IF(results!$Y129&lt;&gt;"a","",IF(OR(V129=AB129,W129=AB129,X129=AB129,Y129=AB129,Z129=AB129,AA129=AB129),AB129+0.0006,AB129))</f>
        <v/>
      </c>
      <c r="O129" s="35" t="str">
        <f>IF(results!$Y129&lt;&gt;"a","",IF(OR(V129=AC129,W129=AC129,X129=AC129,Y129=AC129,Z129=AC129,AA129=AC129,AB129=AC129),AC129+0.0007,AC129))</f>
        <v/>
      </c>
      <c r="P129" s="35" t="str">
        <f>IF(results!$Y129&lt;&gt;"a","",IF(OR(V129=AD129,W129=AD129,X129=AD129,Y129=AD129,Z129=AD129,AA129=AD129,AB129=AD129,AC129=AD129),AD129+0.0008,AD129))</f>
        <v/>
      </c>
      <c r="Q129" s="35" t="str">
        <f>IF(results!$Y129&lt;&gt;"a","",AE129*2)</f>
        <v/>
      </c>
      <c r="R129" s="47">
        <f t="shared" si="14"/>
        <v>0</v>
      </c>
      <c r="S129" s="4">
        <f t="shared" si="15"/>
        <v>1.29E-5</v>
      </c>
      <c r="T129" s="4" t="str">
        <f>IF(results!$Y129&lt;&gt;"a","",results!X129)</f>
        <v/>
      </c>
      <c r="U129" s="4">
        <f>IF(results!Y129="A",1,IF(results!Y129="B",2,IF(results!Y129="C",3,99)))</f>
        <v>3</v>
      </c>
      <c r="V129" s="34">
        <f>results!C129+results!D129</f>
        <v>0</v>
      </c>
      <c r="W129" s="34">
        <f>results!E129+results!F129</f>
        <v>0</v>
      </c>
      <c r="X129" s="34">
        <f>results!G129+results!H129</f>
        <v>39</v>
      </c>
      <c r="Y129" s="34">
        <f>results!I129+results!J129</f>
        <v>0</v>
      </c>
      <c r="Z129" s="34">
        <f>results!K129+results!L129</f>
        <v>50</v>
      </c>
      <c r="AA129" s="34">
        <f>results!M129+results!N129</f>
        <v>0</v>
      </c>
      <c r="AB129" s="34">
        <f>results!O129+results!P129</f>
        <v>0</v>
      </c>
      <c r="AC129" s="34">
        <f>results!Q129+results!R129</f>
        <v>0</v>
      </c>
      <c r="AD129" s="34">
        <f>results!S129+results!T129</f>
        <v>0</v>
      </c>
      <c r="AE129" s="34">
        <f>results!U129+results!V129</f>
        <v>43</v>
      </c>
      <c r="AF129" s="10" t="e">
        <f t="shared" si="16"/>
        <v>#NUM!</v>
      </c>
    </row>
    <row r="130" spans="1:32" x14ac:dyDescent="0.35">
      <c r="A130" s="18">
        <v>124</v>
      </c>
      <c r="B130" s="20">
        <f t="shared" si="11"/>
        <v>34</v>
      </c>
      <c r="C130" s="20">
        <f t="shared" si="12"/>
        <v>63</v>
      </c>
      <c r="D130" s="14">
        <f t="shared" si="9"/>
        <v>34</v>
      </c>
      <c r="E130" s="14">
        <f t="shared" si="17"/>
        <v>34</v>
      </c>
      <c r="F130" s="2" t="str">
        <f>IF(results!Y130&lt;&gt;"a","",results!B130)</f>
        <v/>
      </c>
      <c r="G130" s="2" t="str">
        <f>IF(results!$Y130&lt;&gt;"a","",results!W130)</f>
        <v/>
      </c>
      <c r="H130" s="35" t="str">
        <f>IF(results!$Y130&lt;&gt;"a","",V130)</f>
        <v/>
      </c>
      <c r="I130" s="35" t="str">
        <f>IF(results!$Y130&lt;&gt;"a","",IF(W130=V130,W130+0.0001,W130))</f>
        <v/>
      </c>
      <c r="J130" s="35" t="str">
        <f>IF(results!$Y130&lt;&gt;"a","",IF(OR(V130=X130,W130=X130),X130+0.0002,X130))</f>
        <v/>
      </c>
      <c r="K130" s="35" t="str">
        <f>IF(results!$Y130&lt;&gt;"a","",IF(OR(V130=Y130,W130=Y130,X130=Y130),Y130+0.0003,Y130))</f>
        <v/>
      </c>
      <c r="L130" s="35" t="str">
        <f>IF(results!$Y130&lt;&gt;"a","",IF(OR(V130=Z130,W130=Z130,X130=Z130,Y130=Z130),Z130+0.0004,Z130))</f>
        <v/>
      </c>
      <c r="M130" s="35" t="str">
        <f>IF(results!$Y130&lt;&gt;"a","",IF(OR(V130=AA130,W130=AA130,X130=AA130,Y130=AA130,Z130=AA130),AA130+0.0005,AA130))</f>
        <v/>
      </c>
      <c r="N130" s="35" t="str">
        <f>IF(results!$Y130&lt;&gt;"a","",IF(OR(V130=AB130,W130=AB130,X130=AB130,Y130=AB130,Z130=AB130,AA130=AB130),AB130+0.0006,AB130))</f>
        <v/>
      </c>
      <c r="O130" s="35" t="str">
        <f>IF(results!$Y130&lt;&gt;"a","",IF(OR(V130=AC130,W130=AC130,X130=AC130,Y130=AC130,Z130=AC130,AA130=AC130,AB130=AC130),AC130+0.0007,AC130))</f>
        <v/>
      </c>
      <c r="P130" s="35" t="str">
        <f>IF(results!$Y130&lt;&gt;"a","",IF(OR(V130=AD130,W130=AD130,X130=AD130,Y130=AD130,Z130=AD130,AA130=AD130,AB130=AD130,AC130=AD130),AD130+0.0008,AD130))</f>
        <v/>
      </c>
      <c r="Q130" s="35" t="str">
        <f>IF(results!$Y130&lt;&gt;"a","",AE130*2)</f>
        <v/>
      </c>
      <c r="R130" s="47">
        <f t="shared" si="14"/>
        <v>0</v>
      </c>
      <c r="S130" s="4">
        <f t="shared" si="15"/>
        <v>1.2999999999999999E-5</v>
      </c>
      <c r="T130" s="4" t="str">
        <f>IF(results!$Y130&lt;&gt;"a","",results!X130)</f>
        <v/>
      </c>
      <c r="U130" s="4">
        <f>IF(results!Y130="A",1,IF(results!Y130="B",2,IF(results!Y130="C",3,99)))</f>
        <v>2</v>
      </c>
      <c r="V130" s="34">
        <f>results!C130+results!D130</f>
        <v>0</v>
      </c>
      <c r="W130" s="34">
        <f>results!E130+results!F130</f>
        <v>45</v>
      </c>
      <c r="X130" s="34">
        <f>results!G130+results!H130</f>
        <v>44</v>
      </c>
      <c r="Y130" s="34">
        <f>results!I130+results!J130</f>
        <v>0</v>
      </c>
      <c r="Z130" s="34">
        <f>results!K130+results!L130</f>
        <v>50</v>
      </c>
      <c r="AA130" s="34">
        <f>results!M130+results!N130</f>
        <v>0</v>
      </c>
      <c r="AB130" s="34">
        <f>results!O130+results!P130</f>
        <v>0</v>
      </c>
      <c r="AC130" s="34">
        <f>results!Q130+results!R130</f>
        <v>52</v>
      </c>
      <c r="AD130" s="34">
        <f>results!S130+results!T130</f>
        <v>0</v>
      </c>
      <c r="AE130" s="34">
        <f>results!U130+results!V130</f>
        <v>54</v>
      </c>
      <c r="AF130" s="10" t="e">
        <f t="shared" si="16"/>
        <v>#NUM!</v>
      </c>
    </row>
    <row r="131" spans="1:32" x14ac:dyDescent="0.35">
      <c r="A131" s="18">
        <v>125</v>
      </c>
      <c r="B131" s="20">
        <f t="shared" si="11"/>
        <v>101</v>
      </c>
      <c r="C131" s="20">
        <f t="shared" si="12"/>
        <v>62</v>
      </c>
      <c r="D131" s="14">
        <f t="shared" si="9"/>
        <v>34</v>
      </c>
      <c r="E131" s="14">
        <f t="shared" si="17"/>
        <v>34</v>
      </c>
      <c r="F131" s="2" t="str">
        <f>IF(results!Y131&lt;&gt;"a","",results!B131)</f>
        <v/>
      </c>
      <c r="G131" s="2" t="str">
        <f>IF(results!$Y131&lt;&gt;"a","",results!W131)</f>
        <v/>
      </c>
      <c r="H131" s="35" t="str">
        <f>IF(results!$Y131&lt;&gt;"a","",V131)</f>
        <v/>
      </c>
      <c r="I131" s="35" t="str">
        <f>IF(results!$Y131&lt;&gt;"a","",IF(W131=V131,W131+0.0001,W131))</f>
        <v/>
      </c>
      <c r="J131" s="35" t="str">
        <f>IF(results!$Y131&lt;&gt;"a","",IF(OR(V131=X131,W131=X131),X131+0.0002,X131))</f>
        <v/>
      </c>
      <c r="K131" s="35" t="str">
        <f>IF(results!$Y131&lt;&gt;"a","",IF(OR(V131=Y131,W131=Y131,X131=Y131),Y131+0.0003,Y131))</f>
        <v/>
      </c>
      <c r="L131" s="35" t="str">
        <f>IF(results!$Y131&lt;&gt;"a","",IF(OR(V131=Z131,W131=Z131,X131=Z131,Y131=Z131),Z131+0.0004,Z131))</f>
        <v/>
      </c>
      <c r="M131" s="35" t="str">
        <f>IF(results!$Y131&lt;&gt;"a","",IF(OR(V131=AA131,W131=AA131,X131=AA131,Y131=AA131,Z131=AA131),AA131+0.0005,AA131))</f>
        <v/>
      </c>
      <c r="N131" s="35" t="str">
        <f>IF(results!$Y131&lt;&gt;"a","",IF(OR(V131=AB131,W131=AB131,X131=AB131,Y131=AB131,Z131=AB131,AA131=AB131),AB131+0.0006,AB131))</f>
        <v/>
      </c>
      <c r="O131" s="35" t="str">
        <f>IF(results!$Y131&lt;&gt;"a","",IF(OR(V131=AC131,W131=AC131,X131=AC131,Y131=AC131,Z131=AC131,AA131=AC131,AB131=AC131),AC131+0.0007,AC131))</f>
        <v/>
      </c>
      <c r="P131" s="35" t="str">
        <f>IF(results!$Y131&lt;&gt;"a","",IF(OR(V131=AD131,W131=AD131,X131=AD131,Y131=AD131,Z131=AD131,AA131=AD131,AB131=AD131,AC131=AD131),AD131+0.0008,AD131))</f>
        <v/>
      </c>
      <c r="Q131" s="35" t="str">
        <f>IF(results!$Y131&lt;&gt;"a","",AE131*2)</f>
        <v/>
      </c>
      <c r="R131" s="47">
        <f t="shared" si="14"/>
        <v>0</v>
      </c>
      <c r="S131" s="4">
        <f t="shared" si="15"/>
        <v>1.31E-5</v>
      </c>
      <c r="T131" s="4" t="str">
        <f>IF(results!$Y131&lt;&gt;"a","",results!X131)</f>
        <v/>
      </c>
      <c r="U131" s="4">
        <f>IF(results!Y131="A",1,IF(results!Y131="B",2,IF(results!Y131="C",3,99)))</f>
        <v>3</v>
      </c>
      <c r="V131" s="34">
        <f>results!C131+results!D131</f>
        <v>0</v>
      </c>
      <c r="W131" s="34">
        <f>results!E131+results!F131</f>
        <v>42</v>
      </c>
      <c r="X131" s="34">
        <f>results!G131+results!H131</f>
        <v>0</v>
      </c>
      <c r="Y131" s="34">
        <f>results!I131+results!J131</f>
        <v>0</v>
      </c>
      <c r="Z131" s="34">
        <f>results!K131+results!L131</f>
        <v>33</v>
      </c>
      <c r="AA131" s="34">
        <f>results!M131+results!N131</f>
        <v>41</v>
      </c>
      <c r="AB131" s="34">
        <f>results!O131+results!P131</f>
        <v>49</v>
      </c>
      <c r="AC131" s="34">
        <f>results!Q131+results!R131</f>
        <v>0</v>
      </c>
      <c r="AD131" s="34">
        <f>results!S131+results!T131</f>
        <v>0</v>
      </c>
      <c r="AE131" s="34">
        <f>results!U131+results!V131</f>
        <v>0</v>
      </c>
      <c r="AF131" s="10" t="e">
        <f t="shared" si="16"/>
        <v>#NUM!</v>
      </c>
    </row>
    <row r="132" spans="1:32" x14ac:dyDescent="0.35">
      <c r="A132" s="18">
        <v>126</v>
      </c>
      <c r="B132" s="20">
        <f t="shared" si="11"/>
        <v>1</v>
      </c>
      <c r="C132" s="20">
        <f t="shared" si="12"/>
        <v>23</v>
      </c>
      <c r="D132" s="14">
        <f t="shared" si="9"/>
        <v>23</v>
      </c>
      <c r="E132" s="14">
        <f t="shared" si="17"/>
        <v>23</v>
      </c>
      <c r="F132" s="2" t="str">
        <f>IF(results!Y132&lt;&gt;"a","",results!B132)</f>
        <v>ZAMO' NICOLA</v>
      </c>
      <c r="G132" s="2">
        <f>IF(results!$Y132&lt;&gt;"a","",results!W132)</f>
        <v>1</v>
      </c>
      <c r="H132" s="35">
        <f>IF(results!$Y132&lt;&gt;"a","",V132)</f>
        <v>0</v>
      </c>
      <c r="I132" s="35">
        <f>IF(results!$Y132&lt;&gt;"a","",IF(W132=V132,W132+0.0001,W132))</f>
        <v>1E-4</v>
      </c>
      <c r="J132" s="35">
        <f>IF(results!$Y132&lt;&gt;"a","",IF(OR(V132=X132,W132=X132),X132+0.0002,X132))</f>
        <v>2.0000000000000001E-4</v>
      </c>
      <c r="K132" s="35">
        <f>IF(results!$Y132&lt;&gt;"a","",IF(OR(V132=Y132,W132=Y132,X132=Y132),Y132+0.0003,Y132))</f>
        <v>2.9999999999999997E-4</v>
      </c>
      <c r="L132" s="35">
        <f>IF(results!$Y132&lt;&gt;"a","",IF(OR(V132=Z132,W132=Z132,X132=Z132,Y132=Z132),Z132+0.0004,Z132))</f>
        <v>4.0000000000000002E-4</v>
      </c>
      <c r="M132" s="35">
        <f>IF(results!$Y132&lt;&gt;"a","",IF(OR(V132=AA132,W132=AA132,X132=AA132,Y132=AA132,Z132=AA132),AA132+0.0005,AA132))</f>
        <v>5.0000000000000001E-4</v>
      </c>
      <c r="N132" s="35">
        <f>IF(results!$Y132&lt;&gt;"a","",IF(OR(V132=AB132,W132=AB132,X132=AB132,Y132=AB132,Z132=AB132,AA132=AB132),AB132+0.0006,AB132))</f>
        <v>5.9999999999999995E-4</v>
      </c>
      <c r="O132" s="35">
        <f>IF(results!$Y132&lt;&gt;"a","",IF(OR(V132=AC132,W132=AC132,X132=AC132,Y132=AC132,Z132=AC132,AA132=AC132,AB132=AC132),AC132+0.0007,AC132))</f>
        <v>55</v>
      </c>
      <c r="P132" s="35">
        <f>IF(results!$Y132&lt;&gt;"a","",IF(OR(V132=AD132,W132=AD132,X132=AD132,Y132=AD132,Z132=AD132,AA132=AD132,AB132=AD132,AC132=AD132),AD132+0.0008,AD132))</f>
        <v>8.0000000000000004E-4</v>
      </c>
      <c r="Q132" s="35">
        <f>IF(results!$Y132&lt;&gt;"a","",AE132*2)</f>
        <v>0</v>
      </c>
      <c r="R132" s="47">
        <f t="shared" si="14"/>
        <v>55.002299999999998</v>
      </c>
      <c r="S132" s="4">
        <f t="shared" si="15"/>
        <v>55.002313199999996</v>
      </c>
      <c r="T132" s="4">
        <f>IF(results!$Y132&lt;&gt;"a","",results!X132)</f>
        <v>7.6</v>
      </c>
      <c r="U132" s="4">
        <f>IF(results!Y132="A",1,IF(results!Y132="B",2,IF(results!Y132="C",3,99)))</f>
        <v>1</v>
      </c>
      <c r="V132" s="34">
        <f>results!C132+results!D132</f>
        <v>0</v>
      </c>
      <c r="W132" s="34">
        <f>results!E132+results!F132</f>
        <v>0</v>
      </c>
      <c r="X132" s="34">
        <f>results!G132+results!H132</f>
        <v>0</v>
      </c>
      <c r="Y132" s="34">
        <f>results!I132+results!J132</f>
        <v>0</v>
      </c>
      <c r="Z132" s="34">
        <f>results!K132+results!L132</f>
        <v>0</v>
      </c>
      <c r="AA132" s="34">
        <f>results!M132+results!N132</f>
        <v>0</v>
      </c>
      <c r="AB132" s="34">
        <f>results!O132+results!P132</f>
        <v>0</v>
      </c>
      <c r="AC132" s="34">
        <f>results!Q132+results!R132</f>
        <v>55</v>
      </c>
      <c r="AD132" s="34">
        <f>results!S132+results!T132</f>
        <v>0</v>
      </c>
      <c r="AE132" s="34">
        <f>results!U132+results!V132</f>
        <v>0</v>
      </c>
      <c r="AF132" s="10">
        <f t="shared" si="16"/>
        <v>5.9999999999999995E-4</v>
      </c>
    </row>
    <row r="133" spans="1:32" x14ac:dyDescent="0.35">
      <c r="A133" s="18">
        <v>127</v>
      </c>
      <c r="B133" s="20">
        <f t="shared" si="11"/>
        <v>34</v>
      </c>
      <c r="C133" s="20">
        <f t="shared" si="12"/>
        <v>61</v>
      </c>
      <c r="D133" s="14">
        <f t="shared" si="9"/>
        <v>34</v>
      </c>
      <c r="E133" s="14">
        <f t="shared" si="17"/>
        <v>34</v>
      </c>
      <c r="F133" s="2" t="str">
        <f>IF(results!Y133&lt;&gt;"a","",results!B133)</f>
        <v/>
      </c>
      <c r="G133" s="2" t="str">
        <f>IF(results!$Y133&lt;&gt;"a","",results!W133)</f>
        <v/>
      </c>
      <c r="H133" s="35" t="str">
        <f>IF(results!$Y133&lt;&gt;"a","",V133)</f>
        <v/>
      </c>
      <c r="I133" s="35" t="str">
        <f>IF(results!$Y133&lt;&gt;"a","",IF(W133=V133,W133+0.0001,W133))</f>
        <v/>
      </c>
      <c r="J133" s="35" t="str">
        <f>IF(results!$Y133&lt;&gt;"a","",IF(OR(V133=X133,W133=X133),X133+0.0002,X133))</f>
        <v/>
      </c>
      <c r="K133" s="35" t="str">
        <f>IF(results!$Y133&lt;&gt;"a","",IF(OR(V133=Y133,W133=Y133,X133=Y133),Y133+0.0003,Y133))</f>
        <v/>
      </c>
      <c r="L133" s="35" t="str">
        <f>IF(results!$Y133&lt;&gt;"a","",IF(OR(V133=Z133,W133=Z133,X133=Z133,Y133=Z133),Z133+0.0004,Z133))</f>
        <v/>
      </c>
      <c r="M133" s="35" t="str">
        <f>IF(results!$Y133&lt;&gt;"a","",IF(OR(V133=AA133,W133=AA133,X133=AA133,Y133=AA133,Z133=AA133),AA133+0.0005,AA133))</f>
        <v/>
      </c>
      <c r="N133" s="35" t="str">
        <f>IF(results!$Y133&lt;&gt;"a","",IF(OR(V133=AB133,W133=AB133,X133=AB133,Y133=AB133,Z133=AB133,AA133=AB133),AB133+0.0006,AB133))</f>
        <v/>
      </c>
      <c r="O133" s="35" t="str">
        <f>IF(results!$Y133&lt;&gt;"a","",IF(OR(V133=AC133,W133=AC133,X133=AC133,Y133=AC133,Z133=AC133,AA133=AC133,AB133=AC133),AC133+0.0007,AC133))</f>
        <v/>
      </c>
      <c r="P133" s="35" t="str">
        <f>IF(results!$Y133&lt;&gt;"a","",IF(OR(V133=AD133,W133=AD133,X133=AD133,Y133=AD133,Z133=AD133,AA133=AD133,AB133=AD133,AC133=AD133),AD133+0.0008,AD133))</f>
        <v/>
      </c>
      <c r="Q133" s="35" t="str">
        <f>IF(results!$Y133&lt;&gt;"a","",AE133*2)</f>
        <v/>
      </c>
      <c r="R133" s="47">
        <f t="shared" si="14"/>
        <v>0</v>
      </c>
      <c r="S133" s="4">
        <f t="shared" si="15"/>
        <v>1.33E-5</v>
      </c>
      <c r="T133" s="4" t="str">
        <f>IF(results!$Y133&lt;&gt;"a","",results!X133)</f>
        <v/>
      </c>
      <c r="U133" s="4">
        <f>IF(results!Y133="A",1,IF(results!Y133="B",2,IF(results!Y133="C",3,99)))</f>
        <v>2</v>
      </c>
      <c r="V133" s="34">
        <f>results!C133+results!D133</f>
        <v>0</v>
      </c>
      <c r="W133" s="34">
        <f>results!E133+results!F133</f>
        <v>0</v>
      </c>
      <c r="X133" s="34">
        <f>results!G133+results!H133</f>
        <v>0</v>
      </c>
      <c r="Y133" s="34">
        <f>results!I133+results!J133</f>
        <v>0</v>
      </c>
      <c r="Z133" s="34">
        <f>results!K133+results!L133</f>
        <v>0</v>
      </c>
      <c r="AA133" s="34">
        <f>results!M133+results!N133</f>
        <v>47</v>
      </c>
      <c r="AB133" s="34">
        <f>results!O133+results!P133</f>
        <v>0</v>
      </c>
      <c r="AC133" s="34">
        <f>results!Q133+results!R133</f>
        <v>0</v>
      </c>
      <c r="AD133" s="34">
        <f>results!S133+results!T133</f>
        <v>0</v>
      </c>
      <c r="AE133" s="34">
        <f>results!U133+results!V133</f>
        <v>0</v>
      </c>
      <c r="AF133" s="10" t="e">
        <f t="shared" si="16"/>
        <v>#NUM!</v>
      </c>
    </row>
    <row r="134" spans="1:32" x14ac:dyDescent="0.35">
      <c r="A134" s="18">
        <v>128</v>
      </c>
      <c r="B134" s="20">
        <f t="shared" si="11"/>
        <v>34</v>
      </c>
      <c r="C134" s="20">
        <f t="shared" si="12"/>
        <v>60</v>
      </c>
      <c r="D134" s="14">
        <f t="shared" si="9"/>
        <v>34</v>
      </c>
      <c r="E134" s="14">
        <f t="shared" si="17"/>
        <v>34</v>
      </c>
      <c r="F134" s="2" t="str">
        <f>IF(results!Y134&lt;&gt;"a","",results!B134)</f>
        <v/>
      </c>
      <c r="G134" s="2" t="str">
        <f>IF(results!$Y134&lt;&gt;"a","",results!W134)</f>
        <v/>
      </c>
      <c r="H134" s="35" t="str">
        <f>IF(results!$Y134&lt;&gt;"a","",V134)</f>
        <v/>
      </c>
      <c r="I134" s="35" t="str">
        <f>IF(results!$Y134&lt;&gt;"a","",IF(W134=V134,W134+0.0001,W134))</f>
        <v/>
      </c>
      <c r="J134" s="35" t="str">
        <f>IF(results!$Y134&lt;&gt;"a","",IF(OR(V134=X134,W134=X134),X134+0.0002,X134))</f>
        <v/>
      </c>
      <c r="K134" s="35" t="str">
        <f>IF(results!$Y134&lt;&gt;"a","",IF(OR(V134=Y134,W134=Y134,X134=Y134),Y134+0.0003,Y134))</f>
        <v/>
      </c>
      <c r="L134" s="35" t="str">
        <f>IF(results!$Y134&lt;&gt;"a","",IF(OR(V134=Z134,W134=Z134,X134=Z134,Y134=Z134),Z134+0.0004,Z134))</f>
        <v/>
      </c>
      <c r="M134" s="35" t="str">
        <f>IF(results!$Y134&lt;&gt;"a","",IF(OR(V134=AA134,W134=AA134,X134=AA134,Y134=AA134,Z134=AA134),AA134+0.0005,AA134))</f>
        <v/>
      </c>
      <c r="N134" s="35" t="str">
        <f>IF(results!$Y134&lt;&gt;"a","",IF(OR(V134=AB134,W134=AB134,X134=AB134,Y134=AB134,Z134=AB134,AA134=AB134),AB134+0.0006,AB134))</f>
        <v/>
      </c>
      <c r="O134" s="35" t="str">
        <f>IF(results!$Y134&lt;&gt;"a","",IF(OR(V134=AC134,W134=AC134,X134=AC134,Y134=AC134,Z134=AC134,AA134=AC134,AB134=AC134),AC134+0.0007,AC134))</f>
        <v/>
      </c>
      <c r="P134" s="35" t="str">
        <f>IF(results!$Y134&lt;&gt;"a","",IF(OR(V134=AD134,W134=AD134,X134=AD134,Y134=AD134,Z134=AD134,AA134=AD134,AB134=AD134,AC134=AD134),AD134+0.0008,AD134))</f>
        <v/>
      </c>
      <c r="Q134" s="35" t="str">
        <f>IF(results!$Y134&lt;&gt;"a","",AE134*2)</f>
        <v/>
      </c>
      <c r="R134" s="47">
        <f t="shared" si="14"/>
        <v>0</v>
      </c>
      <c r="S134" s="4">
        <f t="shared" si="15"/>
        <v>1.3399999999999999E-5</v>
      </c>
      <c r="T134" s="4" t="str">
        <f>IF(results!$Y134&lt;&gt;"a","",results!X134)</f>
        <v/>
      </c>
      <c r="U134" s="4">
        <f>IF(results!Y134="A",1,IF(results!Y134="B",2,IF(results!Y134="C",3,99)))</f>
        <v>2</v>
      </c>
      <c r="V134" s="34">
        <f>results!C134+results!D134</f>
        <v>0</v>
      </c>
      <c r="W134" s="34">
        <f>results!E134+results!F134</f>
        <v>0</v>
      </c>
      <c r="X134" s="34">
        <f>results!G134+results!H134</f>
        <v>0</v>
      </c>
      <c r="Y134" s="34">
        <f>results!I134+results!J134</f>
        <v>0</v>
      </c>
      <c r="Z134" s="34">
        <f>results!K134+results!L134</f>
        <v>0</v>
      </c>
      <c r="AA134" s="34">
        <f>results!M134+results!N134</f>
        <v>0</v>
      </c>
      <c r="AB134" s="34">
        <f>results!O134+results!P134</f>
        <v>42</v>
      </c>
      <c r="AC134" s="34">
        <f>results!Q134+results!R134</f>
        <v>0</v>
      </c>
      <c r="AD134" s="34">
        <f>results!S134+results!T134</f>
        <v>0</v>
      </c>
      <c r="AE134" s="34">
        <f>results!U134+results!V134</f>
        <v>0</v>
      </c>
      <c r="AF134" s="10" t="e">
        <f t="shared" si="16"/>
        <v>#NUM!</v>
      </c>
    </row>
    <row r="135" spans="1:32" x14ac:dyDescent="0.35">
      <c r="A135" s="18">
        <v>129</v>
      </c>
      <c r="B135" s="20">
        <f t="shared" si="11"/>
        <v>101</v>
      </c>
      <c r="C135" s="20">
        <f t="shared" si="12"/>
        <v>59</v>
      </c>
      <c r="D135" s="14">
        <f t="shared" ref="D135:D160" si="18">_xlfn.RANK.EQ($R135,$R$7:$R$160,0)</f>
        <v>34</v>
      </c>
      <c r="E135" s="14">
        <f t="shared" si="17"/>
        <v>34</v>
      </c>
      <c r="F135" s="2" t="str">
        <f>IF(results!Y135&lt;&gt;"a","",results!B135)</f>
        <v/>
      </c>
      <c r="G135" s="2" t="str">
        <f>IF(results!$Y135&lt;&gt;"a","",results!W135)</f>
        <v/>
      </c>
      <c r="H135" s="35" t="str">
        <f>IF(results!$Y135&lt;&gt;"a","",V135)</f>
        <v/>
      </c>
      <c r="I135" s="35" t="str">
        <f>IF(results!$Y135&lt;&gt;"a","",IF(W135=V135,W135+0.0001,W135))</f>
        <v/>
      </c>
      <c r="J135" s="35" t="str">
        <f>IF(results!$Y135&lt;&gt;"a","",IF(OR(V135=X135,W135=X135),X135+0.0002,X135))</f>
        <v/>
      </c>
      <c r="K135" s="35" t="str">
        <f>IF(results!$Y135&lt;&gt;"a","",IF(OR(V135=Y135,W135=Y135,X135=Y135),Y135+0.0003,Y135))</f>
        <v/>
      </c>
      <c r="L135" s="35" t="str">
        <f>IF(results!$Y135&lt;&gt;"a","",IF(OR(V135=Z135,W135=Z135,X135=Z135,Y135=Z135),Z135+0.0004,Z135))</f>
        <v/>
      </c>
      <c r="M135" s="35" t="str">
        <f>IF(results!$Y135&lt;&gt;"a","",IF(OR(V135=AA135,W135=AA135,X135=AA135,Y135=AA135,Z135=AA135),AA135+0.0005,AA135))</f>
        <v/>
      </c>
      <c r="N135" s="35" t="str">
        <f>IF(results!$Y135&lt;&gt;"a","",IF(OR(V135=AB135,W135=AB135,X135=AB135,Y135=AB135,Z135=AB135,AA135=AB135),AB135+0.0006,AB135))</f>
        <v/>
      </c>
      <c r="O135" s="35" t="str">
        <f>IF(results!$Y135&lt;&gt;"a","",IF(OR(V135=AC135,W135=AC135,X135=AC135,Y135=AC135,Z135=AC135,AA135=AC135,AB135=AC135),AC135+0.0007,AC135))</f>
        <v/>
      </c>
      <c r="P135" s="35" t="str">
        <f>IF(results!$Y135&lt;&gt;"a","",IF(OR(V135=AD135,W135=AD135,X135=AD135,Y135=AD135,Z135=AD135,AA135=AD135,AB135=AD135,AC135=AD135),AD135+0.0008,AD135))</f>
        <v/>
      </c>
      <c r="Q135" s="35" t="str">
        <f>IF(results!$Y135&lt;&gt;"a","",AE135*2)</f>
        <v/>
      </c>
      <c r="R135" s="47">
        <f t="shared" si="14"/>
        <v>0</v>
      </c>
      <c r="S135" s="4">
        <f t="shared" si="15"/>
        <v>1.3499999999999999E-5</v>
      </c>
      <c r="T135" s="4" t="str">
        <f>IF(results!$Y135&lt;&gt;"a","",results!X135)</f>
        <v/>
      </c>
      <c r="U135" s="4">
        <f>IF(results!Y135="A",1,IF(results!Y135="B",2,IF(results!Y135="C",3,99)))</f>
        <v>3</v>
      </c>
      <c r="V135" s="34">
        <f>results!C135+results!D135</f>
        <v>0</v>
      </c>
      <c r="W135" s="34">
        <f>results!E135+results!F135</f>
        <v>0</v>
      </c>
      <c r="X135" s="34">
        <f>results!G135+results!H135</f>
        <v>39</v>
      </c>
      <c r="Y135" s="34">
        <f>results!I135+results!J135</f>
        <v>0</v>
      </c>
      <c r="Z135" s="34">
        <f>results!K135+results!L135</f>
        <v>0</v>
      </c>
      <c r="AA135" s="34">
        <f>results!M135+results!N135</f>
        <v>0</v>
      </c>
      <c r="AB135" s="34">
        <f>results!O135+results!P135</f>
        <v>0</v>
      </c>
      <c r="AC135" s="34">
        <f>results!Q135+results!R135</f>
        <v>0</v>
      </c>
      <c r="AD135" s="34">
        <f>results!S135+results!T135</f>
        <v>0</v>
      </c>
      <c r="AE135" s="34">
        <f>results!U135+results!V135</f>
        <v>0</v>
      </c>
      <c r="AF135" s="10" t="e">
        <f t="shared" ref="AF135:AF155" si="19">LARGE(H135:Q135,3)</f>
        <v>#NUM!</v>
      </c>
    </row>
    <row r="136" spans="1:32" x14ac:dyDescent="0.35">
      <c r="A136" s="18">
        <v>130</v>
      </c>
      <c r="B136" s="20">
        <f t="shared" ref="B136:B160" si="20">RANK($U136,$U$7:$U$160,1)</f>
        <v>34</v>
      </c>
      <c r="C136" s="20">
        <f t="shared" ref="C136:C160" si="21">RANK($S136,$S$7:$S$160,0)</f>
        <v>58</v>
      </c>
      <c r="D136" s="14">
        <f t="shared" si="18"/>
        <v>34</v>
      </c>
      <c r="E136" s="14">
        <f t="shared" ref="E136:E160" si="22">_xlfn.RANK.EQ($R136,$R$7:$R$160,0)</f>
        <v>34</v>
      </c>
      <c r="F136" s="2" t="str">
        <f>IF(results!Y136&lt;&gt;"a","",results!B136)</f>
        <v/>
      </c>
      <c r="G136" s="2" t="str">
        <f>IF(results!$Y136&lt;&gt;"a","",results!W136)</f>
        <v/>
      </c>
      <c r="H136" s="35" t="str">
        <f>IF(results!$Y136&lt;&gt;"a","",V136)</f>
        <v/>
      </c>
      <c r="I136" s="35" t="str">
        <f>IF(results!$Y136&lt;&gt;"a","",IF(W136=V136,W136+0.0001,W136))</f>
        <v/>
      </c>
      <c r="J136" s="35" t="str">
        <f>IF(results!$Y136&lt;&gt;"a","",IF(OR(V136=X136,W136=X136),X136+0.0002,X136))</f>
        <v/>
      </c>
      <c r="K136" s="35" t="str">
        <f>IF(results!$Y136&lt;&gt;"a","",IF(OR(V136=Y136,W136=Y136,X136=Y136),Y136+0.0003,Y136))</f>
        <v/>
      </c>
      <c r="L136" s="35" t="str">
        <f>IF(results!$Y136&lt;&gt;"a","",IF(OR(V136=Z136,W136=Z136,X136=Z136,Y136=Z136),Z136+0.0004,Z136))</f>
        <v/>
      </c>
      <c r="M136" s="35" t="str">
        <f>IF(results!$Y136&lt;&gt;"a","",IF(OR(V136=AA136,W136=AA136,X136=AA136,Y136=AA136,Z136=AA136),AA136+0.0005,AA136))</f>
        <v/>
      </c>
      <c r="N136" s="35" t="str">
        <f>IF(results!$Y136&lt;&gt;"a","",IF(OR(V136=AB136,W136=AB136,X136=AB136,Y136=AB136,Z136=AB136,AA136=AB136),AB136+0.0006,AB136))</f>
        <v/>
      </c>
      <c r="O136" s="35" t="str">
        <f>IF(results!$Y136&lt;&gt;"a","",IF(OR(V136=AC136,W136=AC136,X136=AC136,Y136=AC136,Z136=AC136,AA136=AC136,AB136=AC136),AC136+0.0007,AC136))</f>
        <v/>
      </c>
      <c r="P136" s="35" t="str">
        <f>IF(results!$Y136&lt;&gt;"a","",IF(OR(V136=AD136,W136=AD136,X136=AD136,Y136=AD136,Z136=AD136,AA136=AD136,AB136=AD136,AC136=AD136),AD136+0.0008,AD136))</f>
        <v/>
      </c>
      <c r="Q136" s="35" t="str">
        <f>IF(results!$Y136&lt;&gt;"a","",AE136*2)</f>
        <v/>
      </c>
      <c r="R136" s="47">
        <f t="shared" ref="R136:R160" si="23">IF(F136&lt;&gt;"",(MAX(H136:Q136)+LARGE(H136:Q136,2)+LARGE(H136:Q136,3)+LARGE(H136:Q136,4)+LARGE(H136:Q136,5)),0)</f>
        <v>0</v>
      </c>
      <c r="S136" s="4">
        <f t="shared" ref="S136:S146" si="24">R136+0.0000001*ROW()</f>
        <v>1.3599999999999999E-5</v>
      </c>
      <c r="T136" s="4" t="str">
        <f>IF(results!$Y136&lt;&gt;"a","",results!X136)</f>
        <v/>
      </c>
      <c r="U136" s="4">
        <f>IF(results!Y136="A",1,IF(results!Y136="B",2,IF(results!Y136="C",3,99)))</f>
        <v>2</v>
      </c>
      <c r="V136" s="34">
        <f>results!C136+results!D136</f>
        <v>0</v>
      </c>
      <c r="W136" s="34">
        <f>results!E136+results!F136</f>
        <v>0</v>
      </c>
      <c r="X136" s="34">
        <f>results!G136+results!H136</f>
        <v>50</v>
      </c>
      <c r="Y136" s="34">
        <f>results!I136+results!J136</f>
        <v>0</v>
      </c>
      <c r="Z136" s="34">
        <f>results!K136+results!L136</f>
        <v>0</v>
      </c>
      <c r="AA136" s="34">
        <f>results!M136+results!N136</f>
        <v>0</v>
      </c>
      <c r="AB136" s="34">
        <f>results!O136+results!P136</f>
        <v>0</v>
      </c>
      <c r="AC136" s="34">
        <f>results!Q136+results!R136</f>
        <v>0</v>
      </c>
      <c r="AD136" s="34">
        <f>results!S136+results!T136</f>
        <v>0</v>
      </c>
      <c r="AE136" s="34">
        <f>results!U136+results!V136</f>
        <v>0</v>
      </c>
      <c r="AF136" s="10" t="e">
        <f t="shared" si="19"/>
        <v>#NUM!</v>
      </c>
    </row>
    <row r="137" spans="1:32" x14ac:dyDescent="0.35">
      <c r="A137" s="18">
        <v>131</v>
      </c>
      <c r="B137" s="20">
        <f t="shared" si="20"/>
        <v>34</v>
      </c>
      <c r="C137" s="20">
        <f t="shared" si="21"/>
        <v>57</v>
      </c>
      <c r="D137" s="14">
        <f t="shared" si="18"/>
        <v>34</v>
      </c>
      <c r="E137" s="14">
        <f t="shared" si="22"/>
        <v>34</v>
      </c>
      <c r="F137" s="2" t="str">
        <f>IF(results!Y137&lt;&gt;"a","",results!B137)</f>
        <v/>
      </c>
      <c r="G137" s="2" t="str">
        <f>IF(results!$Y137&lt;&gt;"a","",results!W137)</f>
        <v/>
      </c>
      <c r="H137" s="35" t="str">
        <f>IF(results!$Y137&lt;&gt;"a","",V137)</f>
        <v/>
      </c>
      <c r="I137" s="35" t="str">
        <f>IF(results!$Y137&lt;&gt;"a","",IF(W137=V137,W137+0.0001,W137))</f>
        <v/>
      </c>
      <c r="J137" s="35" t="str">
        <f>IF(results!$Y137&lt;&gt;"a","",IF(OR(V137=X137,W137=X137),X137+0.0002,X137))</f>
        <v/>
      </c>
      <c r="K137" s="35" t="str">
        <f>IF(results!$Y137&lt;&gt;"a","",IF(OR(V137=Y137,W137=Y137,X137=Y137),Y137+0.0003,Y137))</f>
        <v/>
      </c>
      <c r="L137" s="35" t="str">
        <f>IF(results!$Y137&lt;&gt;"a","",IF(OR(V137=Z137,W137=Z137,X137=Z137,Y137=Z137),Z137+0.0004,Z137))</f>
        <v/>
      </c>
      <c r="M137" s="35" t="str">
        <f>IF(results!$Y137&lt;&gt;"a","",IF(OR(V137=AA137,W137=AA137,X137=AA137,Y137=AA137,Z137=AA137),AA137+0.0005,AA137))</f>
        <v/>
      </c>
      <c r="N137" s="35" t="str">
        <f>IF(results!$Y137&lt;&gt;"a","",IF(OR(V137=AB137,W137=AB137,X137=AB137,Y137=AB137,Z137=AB137,AA137=AB137),AB137+0.0006,AB137))</f>
        <v/>
      </c>
      <c r="O137" s="35" t="str">
        <f>IF(results!$Y137&lt;&gt;"a","",IF(OR(V137=AC137,W137=AC137,X137=AC137,Y137=AC137,Z137=AC137,AA137=AC137,AB137=AC137),AC137+0.0007,AC137))</f>
        <v/>
      </c>
      <c r="P137" s="35" t="str">
        <f>IF(results!$Y137&lt;&gt;"a","",IF(OR(V137=AD137,W137=AD137,X137=AD137,Y137=AD137,Z137=AD137,AA137=AD137,AB137=AD137,AC137=AD137),AD137+0.0008,AD137))</f>
        <v/>
      </c>
      <c r="Q137" s="35" t="str">
        <f>IF(results!$Y137&lt;&gt;"a","",AE137*2)</f>
        <v/>
      </c>
      <c r="R137" s="47">
        <f t="shared" si="23"/>
        <v>0</v>
      </c>
      <c r="S137" s="4">
        <f t="shared" si="24"/>
        <v>1.3699999999999999E-5</v>
      </c>
      <c r="T137" s="4" t="str">
        <f>IF(results!$Y137&lt;&gt;"a","",results!X137)</f>
        <v/>
      </c>
      <c r="U137" s="4">
        <f>IF(results!Y137="A",1,IF(results!Y137="B",2,IF(results!Y137="C",3,99)))</f>
        <v>2</v>
      </c>
      <c r="V137" s="34">
        <f>results!C137+results!D137</f>
        <v>0</v>
      </c>
      <c r="W137" s="34">
        <f>results!E137+results!F137</f>
        <v>0</v>
      </c>
      <c r="X137" s="34">
        <f>results!G137+results!H137</f>
        <v>51</v>
      </c>
      <c r="Y137" s="34">
        <f>results!I137+results!J137</f>
        <v>69</v>
      </c>
      <c r="Z137" s="34">
        <f>results!K137+results!L137</f>
        <v>51</v>
      </c>
      <c r="AA137" s="34">
        <f>results!M137+results!N137</f>
        <v>66</v>
      </c>
      <c r="AB137" s="34">
        <f>results!O137+results!P137</f>
        <v>0</v>
      </c>
      <c r="AC137" s="34">
        <f>results!Q137+results!R137</f>
        <v>54</v>
      </c>
      <c r="AD137" s="34">
        <f>results!S137+results!T137</f>
        <v>0</v>
      </c>
      <c r="AE137" s="34">
        <f>results!U137+results!V137</f>
        <v>62</v>
      </c>
      <c r="AF137" s="10" t="e">
        <f t="shared" si="19"/>
        <v>#NUM!</v>
      </c>
    </row>
    <row r="138" spans="1:32" x14ac:dyDescent="0.35">
      <c r="A138" s="18">
        <v>132</v>
      </c>
      <c r="B138" s="20">
        <f t="shared" si="20"/>
        <v>34</v>
      </c>
      <c r="C138" s="20">
        <f t="shared" si="21"/>
        <v>56</v>
      </c>
      <c r="D138" s="14">
        <f t="shared" si="18"/>
        <v>34</v>
      </c>
      <c r="E138" s="14">
        <f t="shared" si="22"/>
        <v>34</v>
      </c>
      <c r="F138" s="2" t="str">
        <f>IF(results!Y138&lt;&gt;"a","",results!B138)</f>
        <v/>
      </c>
      <c r="G138" s="2" t="str">
        <f>IF(results!$Y138&lt;&gt;"a","",results!W138)</f>
        <v/>
      </c>
      <c r="H138" s="35" t="str">
        <f>IF(results!$Y138&lt;&gt;"a","",V138)</f>
        <v/>
      </c>
      <c r="I138" s="35" t="str">
        <f>IF(results!$Y138&lt;&gt;"a","",IF(W138=V138,W138+0.0001,W138))</f>
        <v/>
      </c>
      <c r="J138" s="35" t="str">
        <f>IF(results!$Y138&lt;&gt;"a","",IF(OR(V138=X138,W138=X138),X138+0.0002,X138))</f>
        <v/>
      </c>
      <c r="K138" s="35" t="str">
        <f>IF(results!$Y138&lt;&gt;"a","",IF(OR(V138=Y138,W138=Y138,X138=Y138),Y138+0.0003,Y138))</f>
        <v/>
      </c>
      <c r="L138" s="35" t="str">
        <f>IF(results!$Y138&lt;&gt;"a","",IF(OR(V138=Z138,W138=Z138,X138=Z138,Y138=Z138),Z138+0.0004,Z138))</f>
        <v/>
      </c>
      <c r="M138" s="35" t="str">
        <f>IF(results!$Y138&lt;&gt;"a","",IF(OR(V138=AA138,W138=AA138,X138=AA138,Y138=AA138,Z138=AA138),AA138+0.0005,AA138))</f>
        <v/>
      </c>
      <c r="N138" s="35" t="str">
        <f>IF(results!$Y138&lt;&gt;"a","",IF(OR(V138=AB138,W138=AB138,X138=AB138,Y138=AB138,Z138=AB138,AA138=AB138),AB138+0.0006,AB138))</f>
        <v/>
      </c>
      <c r="O138" s="35" t="str">
        <f>IF(results!$Y138&lt;&gt;"a","",IF(OR(V138=AC138,W138=AC138,X138=AC138,Y138=AC138,Z138=AC138,AA138=AC138,AB138=AC138),AC138+0.0007,AC138))</f>
        <v/>
      </c>
      <c r="P138" s="35" t="str">
        <f>IF(results!$Y138&lt;&gt;"a","",IF(OR(V138=AD138,W138=AD138,X138=AD138,Y138=AD138,Z138=AD138,AA138=AD138,AB138=AD138,AC138=AD138),AD138+0.0008,AD138))</f>
        <v/>
      </c>
      <c r="Q138" s="35" t="str">
        <f>IF(results!$Y138&lt;&gt;"a","",AE138*2)</f>
        <v/>
      </c>
      <c r="R138" s="47">
        <f t="shared" si="23"/>
        <v>0</v>
      </c>
      <c r="S138" s="4">
        <f t="shared" si="24"/>
        <v>1.38E-5</v>
      </c>
      <c r="T138" s="4" t="str">
        <f>IF(results!$Y138&lt;&gt;"a","",results!X138)</f>
        <v/>
      </c>
      <c r="U138" s="4">
        <f>IF(results!Y138="A",1,IF(results!Y138="B",2,IF(results!Y138="C",3,99)))</f>
        <v>2</v>
      </c>
      <c r="V138" s="34">
        <f>results!C138+results!D138</f>
        <v>49</v>
      </c>
      <c r="W138" s="34">
        <f>results!E138+results!F138</f>
        <v>0</v>
      </c>
      <c r="X138" s="34">
        <f>results!G138+results!H138</f>
        <v>0</v>
      </c>
      <c r="Y138" s="34">
        <f>results!I138+results!J138</f>
        <v>0</v>
      </c>
      <c r="Z138" s="34">
        <f>results!K138+results!L138</f>
        <v>0</v>
      </c>
      <c r="AA138" s="34">
        <f>results!M138+results!N138</f>
        <v>51</v>
      </c>
      <c r="AB138" s="34">
        <f>results!O138+results!P138</f>
        <v>0</v>
      </c>
      <c r="AC138" s="34">
        <f>results!Q138+results!R138</f>
        <v>0</v>
      </c>
      <c r="AD138" s="34">
        <f>results!S138+results!T138</f>
        <v>0</v>
      </c>
      <c r="AE138" s="34">
        <f>results!U138+results!V138</f>
        <v>0</v>
      </c>
      <c r="AF138" s="10" t="e">
        <f t="shared" si="19"/>
        <v>#NUM!</v>
      </c>
    </row>
    <row r="139" spans="1:32" x14ac:dyDescent="0.35">
      <c r="A139" s="18">
        <v>133</v>
      </c>
      <c r="B139" s="20">
        <f t="shared" si="20"/>
        <v>133</v>
      </c>
      <c r="C139" s="20">
        <f t="shared" si="21"/>
        <v>55</v>
      </c>
      <c r="D139" s="14">
        <f t="shared" si="18"/>
        <v>34</v>
      </c>
      <c r="E139" s="14">
        <f t="shared" si="22"/>
        <v>34</v>
      </c>
      <c r="F139" s="2" t="str">
        <f>IF(results!Y139&lt;&gt;"a","",results!B139)</f>
        <v/>
      </c>
      <c r="G139" s="2" t="str">
        <f>IF(results!$Y139&lt;&gt;"a","",results!W139)</f>
        <v/>
      </c>
      <c r="H139" s="35" t="str">
        <f>IF(results!$Y139&lt;&gt;"a","",V139)</f>
        <v/>
      </c>
      <c r="I139" s="35" t="str">
        <f>IF(results!$Y139&lt;&gt;"a","",IF(W139=V139,W139+0.0001,W139))</f>
        <v/>
      </c>
      <c r="J139" s="35" t="str">
        <f>IF(results!$Y139&lt;&gt;"a","",IF(OR(V139=X139,W139=X139),X139+0.0002,X139))</f>
        <v/>
      </c>
      <c r="K139" s="35" t="str">
        <f>IF(results!$Y139&lt;&gt;"a","",IF(OR(V139=Y139,W139=Y139,X139=Y139),Y139+0.0003,Y139))</f>
        <v/>
      </c>
      <c r="L139" s="35" t="str">
        <f>IF(results!$Y139&lt;&gt;"a","",IF(OR(V139=Z139,W139=Z139,X139=Z139,Y139=Z139),Z139+0.0004,Z139))</f>
        <v/>
      </c>
      <c r="M139" s="35" t="str">
        <f>IF(results!$Y139&lt;&gt;"a","",IF(OR(V139=AA139,W139=AA139,X139=AA139,Y139=AA139,Z139=AA139),AA139+0.0005,AA139))</f>
        <v/>
      </c>
      <c r="N139" s="35" t="str">
        <f>IF(results!$Y139&lt;&gt;"a","",IF(OR(V139=AB139,W139=AB139,X139=AB139,Y139=AB139,Z139=AB139,AA139=AB139),AB139+0.0006,AB139))</f>
        <v/>
      </c>
      <c r="O139" s="35" t="str">
        <f>IF(results!$Y139&lt;&gt;"a","",IF(OR(V139=AC139,W139=AC139,X139=AC139,Y139=AC139,Z139=AC139,AA139=AC139,AB139=AC139),AC139+0.0007,AC139))</f>
        <v/>
      </c>
      <c r="P139" s="35" t="str">
        <f>IF(results!$Y139&lt;&gt;"a","",IF(OR(V139=AD139,W139=AD139,X139=AD139,Y139=AD139,Z139=AD139,AA139=AD139,AB139=AD139,AC139=AD139),AD139+0.0008,AD139))</f>
        <v/>
      </c>
      <c r="Q139" s="35" t="str">
        <f>IF(results!$Y139&lt;&gt;"a","",AE139*2)</f>
        <v/>
      </c>
      <c r="R139" s="47">
        <f t="shared" si="23"/>
        <v>0</v>
      </c>
      <c r="S139" s="4">
        <f t="shared" si="24"/>
        <v>1.3899999999999999E-5</v>
      </c>
      <c r="T139" s="4" t="str">
        <f>IF(results!$Y139&lt;&gt;"a","",results!X139)</f>
        <v/>
      </c>
      <c r="U139" s="4">
        <f>IF(results!Y139="A",1,IF(results!Y139="B",2,IF(results!Y139="C",3,99)))</f>
        <v>99</v>
      </c>
      <c r="V139" s="34">
        <f>results!C139+results!D139</f>
        <v>0</v>
      </c>
      <c r="W139" s="34">
        <f>results!E139+results!F139</f>
        <v>0</v>
      </c>
      <c r="X139" s="34">
        <f>results!G139+results!H139</f>
        <v>0</v>
      </c>
      <c r="Y139" s="34">
        <f>results!I139+results!J139</f>
        <v>0</v>
      </c>
      <c r="Z139" s="34">
        <f>results!K139+results!L139</f>
        <v>0</v>
      </c>
      <c r="AA139" s="34">
        <f>results!M139+results!N139</f>
        <v>0</v>
      </c>
      <c r="AB139" s="34">
        <f>results!O139+results!P139</f>
        <v>0</v>
      </c>
      <c r="AC139" s="34">
        <f>results!Q139+results!R139</f>
        <v>0</v>
      </c>
      <c r="AD139" s="34">
        <f>results!S139+results!T139</f>
        <v>0</v>
      </c>
      <c r="AE139" s="34">
        <f>results!U139+results!V139</f>
        <v>0</v>
      </c>
      <c r="AF139" s="10" t="e">
        <f t="shared" si="19"/>
        <v>#NUM!</v>
      </c>
    </row>
    <row r="140" spans="1:32" x14ac:dyDescent="0.35">
      <c r="A140" s="18">
        <v>134</v>
      </c>
      <c r="B140" s="20">
        <f t="shared" si="20"/>
        <v>133</v>
      </c>
      <c r="C140" s="20">
        <f t="shared" si="21"/>
        <v>54</v>
      </c>
      <c r="D140" s="14">
        <f t="shared" si="18"/>
        <v>34</v>
      </c>
      <c r="E140" s="14">
        <f t="shared" si="22"/>
        <v>34</v>
      </c>
      <c r="F140" s="2" t="str">
        <f>IF(results!Y140&lt;&gt;"a","",results!B140)</f>
        <v/>
      </c>
      <c r="G140" s="2" t="str">
        <f>IF(results!$Y140&lt;&gt;"a","",results!W140)</f>
        <v/>
      </c>
      <c r="H140" s="35" t="str">
        <f>IF(results!$Y140&lt;&gt;"a","",V140)</f>
        <v/>
      </c>
      <c r="I140" s="35" t="str">
        <f>IF(results!$Y140&lt;&gt;"a","",IF(W140=V140,W140+0.0001,W140))</f>
        <v/>
      </c>
      <c r="J140" s="35" t="str">
        <f>IF(results!$Y140&lt;&gt;"a","",IF(OR(V140=X140,W140=X140),X140+0.0002,X140))</f>
        <v/>
      </c>
      <c r="K140" s="35" t="str">
        <f>IF(results!$Y140&lt;&gt;"a","",IF(OR(V140=Y140,W140=Y140,X140=Y140),Y140+0.0003,Y140))</f>
        <v/>
      </c>
      <c r="L140" s="35" t="str">
        <f>IF(results!$Y140&lt;&gt;"a","",IF(OR(V140=Z140,W140=Z140,X140=Z140,Y140=Z140),Z140+0.0004,Z140))</f>
        <v/>
      </c>
      <c r="M140" s="35" t="str">
        <f>IF(results!$Y140&lt;&gt;"a","",IF(OR(V140=AA140,W140=AA140,X140=AA140,Y140=AA140,Z140=AA140),AA140+0.0005,AA140))</f>
        <v/>
      </c>
      <c r="N140" s="35" t="str">
        <f>IF(results!$Y140&lt;&gt;"a","",IF(OR(V140=AB140,W140=AB140,X140=AB140,Y140=AB140,Z140=AB140,AA140=AB140),AB140+0.0006,AB140))</f>
        <v/>
      </c>
      <c r="O140" s="35" t="str">
        <f>IF(results!$Y140&lt;&gt;"a","",IF(OR(V140=AC140,W140=AC140,X140=AC140,Y140=AC140,Z140=AC140,AA140=AC140,AB140=AC140),AC140+0.0007,AC140))</f>
        <v/>
      </c>
      <c r="P140" s="35" t="str">
        <f>IF(results!$Y140&lt;&gt;"a","",IF(OR(V140=AD140,W140=AD140,X140=AD140,Y140=AD140,Z140=AD140,AA140=AD140,AB140=AD140,AC140=AD140),AD140+0.0008,AD140))</f>
        <v/>
      </c>
      <c r="Q140" s="35" t="str">
        <f>IF(results!$Y140&lt;&gt;"a","",AE140*2)</f>
        <v/>
      </c>
      <c r="R140" s="47">
        <f t="shared" si="23"/>
        <v>0</v>
      </c>
      <c r="S140" s="4">
        <f t="shared" si="24"/>
        <v>1.4E-5</v>
      </c>
      <c r="T140" s="4" t="str">
        <f>IF(results!$Y140&lt;&gt;"a","",results!X140)</f>
        <v/>
      </c>
      <c r="U140" s="4">
        <f>IF(results!Y140="A",1,IF(results!Y140="B",2,IF(results!Y140="C",3,99)))</f>
        <v>99</v>
      </c>
      <c r="V140" s="34">
        <f>results!C140+results!D140</f>
        <v>0</v>
      </c>
      <c r="W140" s="34">
        <f>results!E140+results!F140</f>
        <v>0</v>
      </c>
      <c r="X140" s="34">
        <f>results!G140+results!H140</f>
        <v>0</v>
      </c>
      <c r="Y140" s="34">
        <f>results!I140+results!J140</f>
        <v>0</v>
      </c>
      <c r="Z140" s="34">
        <f>results!K140+results!L140</f>
        <v>0</v>
      </c>
      <c r="AA140" s="34">
        <f>results!M140+results!N140</f>
        <v>0</v>
      </c>
      <c r="AB140" s="34">
        <f>results!O140+results!P140</f>
        <v>0</v>
      </c>
      <c r="AC140" s="34">
        <f>results!Q140+results!R140</f>
        <v>0</v>
      </c>
      <c r="AD140" s="34">
        <f>results!S140+results!T140</f>
        <v>0</v>
      </c>
      <c r="AE140" s="34">
        <f>results!U140+results!V140</f>
        <v>0</v>
      </c>
      <c r="AF140" s="10" t="e">
        <f t="shared" si="19"/>
        <v>#NUM!</v>
      </c>
    </row>
    <row r="141" spans="1:32" x14ac:dyDescent="0.35">
      <c r="A141" s="18">
        <v>135</v>
      </c>
      <c r="B141" s="20">
        <f t="shared" si="20"/>
        <v>133</v>
      </c>
      <c r="C141" s="20">
        <f t="shared" si="21"/>
        <v>53</v>
      </c>
      <c r="D141" s="14">
        <f t="shared" si="18"/>
        <v>34</v>
      </c>
      <c r="E141" s="14">
        <f t="shared" si="22"/>
        <v>34</v>
      </c>
      <c r="F141" s="2" t="str">
        <f>IF(results!Y141&lt;&gt;"a","",results!B141)</f>
        <v/>
      </c>
      <c r="G141" s="2" t="str">
        <f>IF(results!$Y141&lt;&gt;"a","",results!W141)</f>
        <v/>
      </c>
      <c r="H141" s="35" t="str">
        <f>IF(results!$Y141&lt;&gt;"a","",V141)</f>
        <v/>
      </c>
      <c r="I141" s="35" t="str">
        <f>IF(results!$Y141&lt;&gt;"a","",IF(W141=V141,W141+0.0001,W141))</f>
        <v/>
      </c>
      <c r="J141" s="35" t="str">
        <f>IF(results!$Y141&lt;&gt;"a","",IF(OR(V141=X141,W141=X141),X141+0.0002,X141))</f>
        <v/>
      </c>
      <c r="K141" s="35" t="str">
        <f>IF(results!$Y141&lt;&gt;"a","",IF(OR(V141=Y141,W141=Y141,X141=Y141),Y141+0.0003,Y141))</f>
        <v/>
      </c>
      <c r="L141" s="35" t="str">
        <f>IF(results!$Y141&lt;&gt;"a","",IF(OR(V141=Z141,W141=Z141,X141=Z141,Y141=Z141),Z141+0.0004,Z141))</f>
        <v/>
      </c>
      <c r="M141" s="35" t="str">
        <f>IF(results!$Y141&lt;&gt;"a","",IF(OR(V141=AA141,W141=AA141,X141=AA141,Y141=AA141,Z141=AA141),AA141+0.0005,AA141))</f>
        <v/>
      </c>
      <c r="N141" s="35" t="str">
        <f>IF(results!$Y141&lt;&gt;"a","",IF(OR(V141=AB141,W141=AB141,X141=AB141,Y141=AB141,Z141=AB141,AA141=AB141),AB141+0.0006,AB141))</f>
        <v/>
      </c>
      <c r="O141" s="35" t="str">
        <f>IF(results!$Y141&lt;&gt;"a","",IF(OR(V141=AC141,W141=AC141,X141=AC141,Y141=AC141,Z141=AC141,AA141=AC141,AB141=AC141),AC141+0.0007,AC141))</f>
        <v/>
      </c>
      <c r="P141" s="35" t="str">
        <f>IF(results!$Y141&lt;&gt;"a","",IF(OR(V141=AD141,W141=AD141,X141=AD141,Y141=AD141,Z141=AD141,AA141=AD141,AB141=AD141,AC141=AD141),AD141+0.0008,AD141))</f>
        <v/>
      </c>
      <c r="Q141" s="35" t="str">
        <f>IF(results!$Y141&lt;&gt;"a","",AE141*2)</f>
        <v/>
      </c>
      <c r="R141" s="47">
        <f t="shared" si="23"/>
        <v>0</v>
      </c>
      <c r="S141" s="4">
        <f t="shared" si="24"/>
        <v>1.4099999999999999E-5</v>
      </c>
      <c r="T141" s="4" t="str">
        <f>IF(results!$Y141&lt;&gt;"a","",results!X141)</f>
        <v/>
      </c>
      <c r="U141" s="4">
        <f>IF(results!Y141="A",1,IF(results!Y141="B",2,IF(results!Y141="C",3,99)))</f>
        <v>99</v>
      </c>
      <c r="V141" s="34">
        <f>results!C141+results!D141</f>
        <v>0</v>
      </c>
      <c r="W141" s="34">
        <f>results!E141+results!F141</f>
        <v>0</v>
      </c>
      <c r="X141" s="34">
        <f>results!G141+results!H141</f>
        <v>0</v>
      </c>
      <c r="Y141" s="34">
        <f>results!I141+results!J141</f>
        <v>0</v>
      </c>
      <c r="Z141" s="34">
        <f>results!K141+results!L141</f>
        <v>0</v>
      </c>
      <c r="AA141" s="34">
        <f>results!M141+results!N141</f>
        <v>0</v>
      </c>
      <c r="AB141" s="34">
        <f>results!O141+results!P141</f>
        <v>0</v>
      </c>
      <c r="AC141" s="34">
        <f>results!Q141+results!R141</f>
        <v>0</v>
      </c>
      <c r="AD141" s="34">
        <f>results!S141+results!T141</f>
        <v>0</v>
      </c>
      <c r="AE141" s="34">
        <f>results!U141+results!V141</f>
        <v>0</v>
      </c>
      <c r="AF141" s="10" t="e">
        <f t="shared" si="19"/>
        <v>#NUM!</v>
      </c>
    </row>
    <row r="142" spans="1:32" x14ac:dyDescent="0.35">
      <c r="A142" s="18">
        <v>136</v>
      </c>
      <c r="B142" s="20">
        <f t="shared" si="20"/>
        <v>133</v>
      </c>
      <c r="C142" s="20">
        <f t="shared" si="21"/>
        <v>52</v>
      </c>
      <c r="D142" s="14">
        <f t="shared" si="18"/>
        <v>34</v>
      </c>
      <c r="E142" s="14">
        <f t="shared" si="22"/>
        <v>34</v>
      </c>
      <c r="F142" s="2" t="str">
        <f>IF(results!Y142&lt;&gt;"a","",results!B142)</f>
        <v/>
      </c>
      <c r="G142" s="2" t="str">
        <f>IF(results!$Y142&lt;&gt;"a","",results!W142)</f>
        <v/>
      </c>
      <c r="H142" s="35" t="str">
        <f>IF(results!$Y142&lt;&gt;"a","",V142)</f>
        <v/>
      </c>
      <c r="I142" s="35" t="str">
        <f>IF(results!$Y142&lt;&gt;"a","",IF(W142=V142,W142+0.0001,W142))</f>
        <v/>
      </c>
      <c r="J142" s="35" t="str">
        <f>IF(results!$Y142&lt;&gt;"a","",IF(OR(V142=X142,W142=X142),X142+0.0002,X142))</f>
        <v/>
      </c>
      <c r="K142" s="35" t="str">
        <f>IF(results!$Y142&lt;&gt;"a","",IF(OR(V142=Y142,W142=Y142,X142=Y142),Y142+0.0003,Y142))</f>
        <v/>
      </c>
      <c r="L142" s="35" t="str">
        <f>IF(results!$Y142&lt;&gt;"a","",IF(OR(V142=Z142,W142=Z142,X142=Z142,Y142=Z142),Z142+0.0004,Z142))</f>
        <v/>
      </c>
      <c r="M142" s="35" t="str">
        <f>IF(results!$Y142&lt;&gt;"a","",IF(OR(V142=AA142,W142=AA142,X142=AA142,Y142=AA142,Z142=AA142),AA142+0.0005,AA142))</f>
        <v/>
      </c>
      <c r="N142" s="35" t="str">
        <f>IF(results!$Y142&lt;&gt;"a","",IF(OR(V142=AB142,W142=AB142,X142=AB142,Y142=AB142,Z142=AB142,AA142=AB142),AB142+0.0006,AB142))</f>
        <v/>
      </c>
      <c r="O142" s="35" t="str">
        <f>IF(results!$Y142&lt;&gt;"a","",IF(OR(V142=AC142,W142=AC142,X142=AC142,Y142=AC142,Z142=AC142,AA142=AC142,AB142=AC142),AC142+0.0007,AC142))</f>
        <v/>
      </c>
      <c r="P142" s="35" t="str">
        <f>IF(results!$Y142&lt;&gt;"a","",IF(OR(V142=AD142,W142=AD142,X142=AD142,Y142=AD142,Z142=AD142,AA142=AD142,AB142=AD142,AC142=AD142),AD142+0.0008,AD142))</f>
        <v/>
      </c>
      <c r="Q142" s="35" t="str">
        <f>IF(results!$Y142&lt;&gt;"a","",AE142*2)</f>
        <v/>
      </c>
      <c r="R142" s="47">
        <f t="shared" si="23"/>
        <v>0</v>
      </c>
      <c r="S142" s="4">
        <f t="shared" si="24"/>
        <v>1.42E-5</v>
      </c>
      <c r="T142" s="4" t="str">
        <f>IF(results!$Y142&lt;&gt;"a","",results!X142)</f>
        <v/>
      </c>
      <c r="U142" s="4">
        <f>IF(results!Y142="A",1,IF(results!Y142="B",2,IF(results!Y142="C",3,99)))</f>
        <v>99</v>
      </c>
      <c r="V142" s="34">
        <f>results!C142+results!D142</f>
        <v>0</v>
      </c>
      <c r="W142" s="34">
        <f>results!E142+results!F142</f>
        <v>0</v>
      </c>
      <c r="X142" s="34">
        <f>results!G142+results!H142</f>
        <v>0</v>
      </c>
      <c r="Y142" s="34">
        <f>results!I142+results!J142</f>
        <v>0</v>
      </c>
      <c r="Z142" s="34">
        <f>results!K142+results!L142</f>
        <v>0</v>
      </c>
      <c r="AA142" s="34">
        <f>results!M142+results!N142</f>
        <v>0</v>
      </c>
      <c r="AB142" s="34">
        <f>results!O142+results!P142</f>
        <v>0</v>
      </c>
      <c r="AC142" s="34">
        <f>results!Q142+results!R142</f>
        <v>0</v>
      </c>
      <c r="AD142" s="34">
        <f>results!S142+results!T142</f>
        <v>0</v>
      </c>
      <c r="AE142" s="34">
        <f>results!U142+results!V142</f>
        <v>0</v>
      </c>
      <c r="AF142" s="10" t="e">
        <f t="shared" si="19"/>
        <v>#NUM!</v>
      </c>
    </row>
    <row r="143" spans="1:32" x14ac:dyDescent="0.35">
      <c r="A143" s="18">
        <v>137</v>
      </c>
      <c r="B143" s="20">
        <f t="shared" si="20"/>
        <v>133</v>
      </c>
      <c r="C143" s="20">
        <f t="shared" si="21"/>
        <v>51</v>
      </c>
      <c r="D143" s="14">
        <f t="shared" si="18"/>
        <v>34</v>
      </c>
      <c r="E143" s="14">
        <f t="shared" si="22"/>
        <v>34</v>
      </c>
      <c r="F143" s="2" t="str">
        <f>IF(results!Y143&lt;&gt;"a","",results!B143)</f>
        <v/>
      </c>
      <c r="G143" s="2" t="str">
        <f>IF(results!$Y143&lt;&gt;"a","",results!W143)</f>
        <v/>
      </c>
      <c r="H143" s="35" t="str">
        <f>IF(results!$Y143&lt;&gt;"a","",V143)</f>
        <v/>
      </c>
      <c r="I143" s="35" t="str">
        <f>IF(results!$Y143&lt;&gt;"a","",IF(W143=V143,W143+0.0001,W143))</f>
        <v/>
      </c>
      <c r="J143" s="35" t="str">
        <f>IF(results!$Y143&lt;&gt;"a","",IF(OR(V143=X143,W143=X143),X143+0.0002,X143))</f>
        <v/>
      </c>
      <c r="K143" s="35" t="str">
        <f>IF(results!$Y143&lt;&gt;"a","",IF(OR(V143=Y143,W143=Y143,X143=Y143),Y143+0.0003,Y143))</f>
        <v/>
      </c>
      <c r="L143" s="35" t="str">
        <f>IF(results!$Y143&lt;&gt;"a","",IF(OR(V143=Z143,W143=Z143,X143=Z143,Y143=Z143),Z143+0.0004,Z143))</f>
        <v/>
      </c>
      <c r="M143" s="35" t="str">
        <f>IF(results!$Y143&lt;&gt;"a","",IF(OR(V143=AA143,W143=AA143,X143=AA143,Y143=AA143,Z143=AA143),AA143+0.0005,AA143))</f>
        <v/>
      </c>
      <c r="N143" s="35" t="str">
        <f>IF(results!$Y143&lt;&gt;"a","",IF(OR(V143=AB143,W143=AB143,X143=AB143,Y143=AB143,Z143=AB143,AA143=AB143),AB143+0.0006,AB143))</f>
        <v/>
      </c>
      <c r="O143" s="35" t="str">
        <f>IF(results!$Y143&lt;&gt;"a","",IF(OR(V143=AC143,W143=AC143,X143=AC143,Y143=AC143,Z143=AC143,AA143=AC143,AB143=AC143),AC143+0.0007,AC143))</f>
        <v/>
      </c>
      <c r="P143" s="35" t="str">
        <f>IF(results!$Y143&lt;&gt;"a","",IF(OR(V143=AD143,W143=AD143,X143=AD143,Y143=AD143,Z143=AD143,AA143=AD143,AB143=AD143,AC143=AD143),AD143+0.0008,AD143))</f>
        <v/>
      </c>
      <c r="Q143" s="35" t="str">
        <f>IF(results!$Y143&lt;&gt;"a","",AE143*2)</f>
        <v/>
      </c>
      <c r="R143" s="47">
        <f t="shared" si="23"/>
        <v>0</v>
      </c>
      <c r="S143" s="4">
        <f t="shared" si="24"/>
        <v>1.4299999999999999E-5</v>
      </c>
      <c r="T143" s="4" t="str">
        <f>IF(results!$Y143&lt;&gt;"a","",results!X143)</f>
        <v/>
      </c>
      <c r="U143" s="4">
        <f>IF(results!Y143="A",1,IF(results!Y143="B",2,IF(results!Y143="C",3,99)))</f>
        <v>99</v>
      </c>
      <c r="V143" s="34">
        <f>results!C143+results!D143</f>
        <v>0</v>
      </c>
      <c r="W143" s="34">
        <f>results!E143+results!F143</f>
        <v>0</v>
      </c>
      <c r="X143" s="34">
        <f>results!G143+results!H143</f>
        <v>0</v>
      </c>
      <c r="Y143" s="34">
        <f>results!I143+results!J143</f>
        <v>0</v>
      </c>
      <c r="Z143" s="34">
        <f>results!K143+results!L143</f>
        <v>0</v>
      </c>
      <c r="AA143" s="34">
        <f>results!M143+results!N143</f>
        <v>0</v>
      </c>
      <c r="AB143" s="34">
        <f>results!O143+results!P143</f>
        <v>0</v>
      </c>
      <c r="AC143" s="34">
        <f>results!Q143+results!R143</f>
        <v>0</v>
      </c>
      <c r="AD143" s="34">
        <f>results!S143+results!T143</f>
        <v>0</v>
      </c>
      <c r="AE143" s="34">
        <f>results!U143+results!V143</f>
        <v>0</v>
      </c>
      <c r="AF143" s="10" t="e">
        <f t="shared" si="19"/>
        <v>#NUM!</v>
      </c>
    </row>
    <row r="144" spans="1:32" x14ac:dyDescent="0.35">
      <c r="A144" s="18">
        <v>138</v>
      </c>
      <c r="B144" s="20">
        <f t="shared" si="20"/>
        <v>133</v>
      </c>
      <c r="C144" s="20">
        <f t="shared" si="21"/>
        <v>50</v>
      </c>
      <c r="D144" s="14">
        <f t="shared" si="18"/>
        <v>34</v>
      </c>
      <c r="E144" s="14">
        <f t="shared" si="22"/>
        <v>34</v>
      </c>
      <c r="F144" s="2" t="str">
        <f>IF(results!Y144&lt;&gt;"a","",results!B144)</f>
        <v/>
      </c>
      <c r="G144" s="2" t="str">
        <f>IF(results!$Y144&lt;&gt;"a","",results!W144)</f>
        <v/>
      </c>
      <c r="H144" s="35" t="str">
        <f>IF(results!$Y144&lt;&gt;"a","",V144)</f>
        <v/>
      </c>
      <c r="I144" s="35" t="str">
        <f>IF(results!$Y144&lt;&gt;"a","",IF(W144=V144,W144+0.0001,W144))</f>
        <v/>
      </c>
      <c r="J144" s="35" t="str">
        <f>IF(results!$Y144&lt;&gt;"a","",IF(OR(V144=X144,W144=X144),X144+0.0002,X144))</f>
        <v/>
      </c>
      <c r="K144" s="35" t="str">
        <f>IF(results!$Y144&lt;&gt;"a","",IF(OR(V144=Y144,W144=Y144,X144=Y144),Y144+0.0003,Y144))</f>
        <v/>
      </c>
      <c r="L144" s="35" t="str">
        <f>IF(results!$Y144&lt;&gt;"a","",IF(OR(V144=Z144,W144=Z144,X144=Z144,Y144=Z144),Z144+0.0004,Z144))</f>
        <v/>
      </c>
      <c r="M144" s="35" t="str">
        <f>IF(results!$Y144&lt;&gt;"a","",IF(OR(V144=AA144,W144=AA144,X144=AA144,Y144=AA144,Z144=AA144),AA144+0.0005,AA144))</f>
        <v/>
      </c>
      <c r="N144" s="35" t="str">
        <f>IF(results!$Y144&lt;&gt;"a","",IF(OR(V144=AB144,W144=AB144,X144=AB144,Y144=AB144,Z144=AB144,AA144=AB144),AB144+0.0006,AB144))</f>
        <v/>
      </c>
      <c r="O144" s="35" t="str">
        <f>IF(results!$Y144&lt;&gt;"a","",IF(OR(V144=AC144,W144=AC144,X144=AC144,Y144=AC144,Z144=AC144,AA144=AC144,AB144=AC144),AC144+0.0007,AC144))</f>
        <v/>
      </c>
      <c r="P144" s="35" t="str">
        <f>IF(results!$Y144&lt;&gt;"a","",IF(OR(V144=AD144,W144=AD144,X144=AD144,Y144=AD144,Z144=AD144,AA144=AD144,AB144=AD144,AC144=AD144),AD144+0.0008,AD144))</f>
        <v/>
      </c>
      <c r="Q144" s="35" t="str">
        <f>IF(results!$Y144&lt;&gt;"a","",AE144*2)</f>
        <v/>
      </c>
      <c r="R144" s="47">
        <f t="shared" si="23"/>
        <v>0</v>
      </c>
      <c r="S144" s="4">
        <f t="shared" si="24"/>
        <v>1.4399999999999999E-5</v>
      </c>
      <c r="T144" s="4" t="str">
        <f>IF(results!$Y144&lt;&gt;"a","",results!X144)</f>
        <v/>
      </c>
      <c r="U144" s="4">
        <f>IF(results!Y144="A",1,IF(results!Y144="B",2,IF(results!Y144="C",3,99)))</f>
        <v>99</v>
      </c>
      <c r="V144" s="34">
        <f>results!C144+results!D144</f>
        <v>0</v>
      </c>
      <c r="W144" s="34">
        <f>results!E144+results!F144</f>
        <v>0</v>
      </c>
      <c r="X144" s="34">
        <f>results!G144+results!H144</f>
        <v>0</v>
      </c>
      <c r="Y144" s="34">
        <f>results!I144+results!J144</f>
        <v>0</v>
      </c>
      <c r="Z144" s="34">
        <f>results!K144+results!L144</f>
        <v>0</v>
      </c>
      <c r="AA144" s="34">
        <f>results!M144+results!N144</f>
        <v>0</v>
      </c>
      <c r="AB144" s="34">
        <f>results!O144+results!P144</f>
        <v>0</v>
      </c>
      <c r="AC144" s="34">
        <f>results!Q144+results!R144</f>
        <v>0</v>
      </c>
      <c r="AD144" s="34">
        <f>results!S144+results!T144</f>
        <v>0</v>
      </c>
      <c r="AE144" s="34">
        <f>results!U144+results!V144</f>
        <v>0</v>
      </c>
      <c r="AF144" s="10" t="e">
        <f t="shared" si="19"/>
        <v>#NUM!</v>
      </c>
    </row>
    <row r="145" spans="1:32" x14ac:dyDescent="0.35">
      <c r="A145" s="18">
        <v>139</v>
      </c>
      <c r="B145" s="20">
        <f t="shared" si="20"/>
        <v>133</v>
      </c>
      <c r="C145" s="20">
        <f t="shared" si="21"/>
        <v>49</v>
      </c>
      <c r="D145" s="14">
        <f t="shared" si="18"/>
        <v>34</v>
      </c>
      <c r="E145" s="14">
        <f t="shared" si="22"/>
        <v>34</v>
      </c>
      <c r="F145" s="2" t="str">
        <f>IF(results!Y145&lt;&gt;"a","",results!B145)</f>
        <v/>
      </c>
      <c r="G145" s="2" t="str">
        <f>IF(results!$Y145&lt;&gt;"a","",results!W145)</f>
        <v/>
      </c>
      <c r="H145" s="35" t="str">
        <f>IF(results!$Y145&lt;&gt;"a","",V145)</f>
        <v/>
      </c>
      <c r="I145" s="35" t="str">
        <f>IF(results!$Y145&lt;&gt;"a","",IF(W145=V145,W145+0.0001,W145))</f>
        <v/>
      </c>
      <c r="J145" s="35" t="str">
        <f>IF(results!$Y145&lt;&gt;"a","",IF(OR(V145=X145,W145=X145),X145+0.0002,X145))</f>
        <v/>
      </c>
      <c r="K145" s="35" t="str">
        <f>IF(results!$Y145&lt;&gt;"a","",IF(OR(V145=Y145,W145=Y145,X145=Y145),Y145+0.0003,Y145))</f>
        <v/>
      </c>
      <c r="L145" s="35" t="str">
        <f>IF(results!$Y145&lt;&gt;"a","",IF(OR(V145=Z145,W145=Z145,X145=Z145,Y145=Z145),Z145+0.0004,Z145))</f>
        <v/>
      </c>
      <c r="M145" s="35" t="str">
        <f>IF(results!$Y145&lt;&gt;"a","",IF(OR(V145=AA145,W145=AA145,X145=AA145,Y145=AA145,Z145=AA145),AA145+0.0005,AA145))</f>
        <v/>
      </c>
      <c r="N145" s="35" t="str">
        <f>IF(results!$Y145&lt;&gt;"a","",IF(OR(V145=AB145,W145=AB145,X145=AB145,Y145=AB145,Z145=AB145,AA145=AB145),AB145+0.0006,AB145))</f>
        <v/>
      </c>
      <c r="O145" s="35" t="str">
        <f>IF(results!$Y145&lt;&gt;"a","",IF(OR(V145=AC145,W145=AC145,X145=AC145,Y145=AC145,Z145=AC145,AA145=AC145,AB145=AC145),AC145+0.0007,AC145))</f>
        <v/>
      </c>
      <c r="P145" s="35" t="str">
        <f>IF(results!$Y145&lt;&gt;"a","",IF(OR(V145=AD145,W145=AD145,X145=AD145,Y145=AD145,Z145=AD145,AA145=AD145,AB145=AD145,AC145=AD145),AD145+0.0008,AD145))</f>
        <v/>
      </c>
      <c r="Q145" s="35" t="str">
        <f>IF(results!$Y145&lt;&gt;"a","",AE145*2)</f>
        <v/>
      </c>
      <c r="R145" s="47">
        <f t="shared" si="23"/>
        <v>0</v>
      </c>
      <c r="S145" s="4">
        <f t="shared" si="24"/>
        <v>1.45E-5</v>
      </c>
      <c r="T145" s="4" t="str">
        <f>IF(results!$Y145&lt;&gt;"a","",results!X145)</f>
        <v/>
      </c>
      <c r="U145" s="4">
        <f>IF(results!Y145="A",1,IF(results!Y145="B",2,IF(results!Y145="C",3,99)))</f>
        <v>99</v>
      </c>
      <c r="V145" s="34">
        <f>results!C145+results!D145</f>
        <v>0</v>
      </c>
      <c r="W145" s="34">
        <f>results!E145+results!F145</f>
        <v>0</v>
      </c>
      <c r="X145" s="34">
        <f>results!G145+results!H145</f>
        <v>0</v>
      </c>
      <c r="Y145" s="34">
        <f>results!I145+results!J145</f>
        <v>0</v>
      </c>
      <c r="Z145" s="34">
        <f>results!K145+results!L145</f>
        <v>0</v>
      </c>
      <c r="AA145" s="34">
        <f>results!M145+results!N145</f>
        <v>0</v>
      </c>
      <c r="AB145" s="34">
        <f>results!O145+results!P145</f>
        <v>0</v>
      </c>
      <c r="AC145" s="34">
        <f>results!Q145+results!R145</f>
        <v>0</v>
      </c>
      <c r="AD145" s="34">
        <f>results!S145+results!T145</f>
        <v>0</v>
      </c>
      <c r="AE145" s="34">
        <f>results!U145+results!V145</f>
        <v>0</v>
      </c>
      <c r="AF145" s="10" t="e">
        <f t="shared" si="19"/>
        <v>#NUM!</v>
      </c>
    </row>
    <row r="146" spans="1:32" x14ac:dyDescent="0.35">
      <c r="A146" s="18">
        <v>140</v>
      </c>
      <c r="B146" s="20">
        <f t="shared" si="20"/>
        <v>133</v>
      </c>
      <c r="C146" s="20">
        <f t="shared" si="21"/>
        <v>48</v>
      </c>
      <c r="D146" s="14">
        <f t="shared" si="18"/>
        <v>34</v>
      </c>
      <c r="E146" s="14">
        <f t="shared" si="22"/>
        <v>34</v>
      </c>
      <c r="F146" s="2" t="str">
        <f>IF(results!Y146&lt;&gt;"a","",results!B146)</f>
        <v/>
      </c>
      <c r="G146" s="2" t="str">
        <f>IF(results!$Y146&lt;&gt;"a","",results!W146)</f>
        <v/>
      </c>
      <c r="H146" s="35" t="str">
        <f>IF(results!$Y146&lt;&gt;"a","",V146)</f>
        <v/>
      </c>
      <c r="I146" s="35" t="str">
        <f>IF(results!$Y146&lt;&gt;"a","",IF(W146=V146,W146+0.0001,W146))</f>
        <v/>
      </c>
      <c r="J146" s="35" t="str">
        <f>IF(results!$Y146&lt;&gt;"a","",IF(OR(V146=X146,W146=X146),X146+0.0002,X146))</f>
        <v/>
      </c>
      <c r="K146" s="35" t="str">
        <f>IF(results!$Y146&lt;&gt;"a","",IF(OR(V146=Y146,W146=Y146,X146=Y146),Y146+0.0003,Y146))</f>
        <v/>
      </c>
      <c r="L146" s="35" t="str">
        <f>IF(results!$Y146&lt;&gt;"a","",IF(OR(V146=Z146,W146=Z146,X146=Z146,Y146=Z146),Z146+0.0004,Z146))</f>
        <v/>
      </c>
      <c r="M146" s="35" t="str">
        <f>IF(results!$Y146&lt;&gt;"a","",IF(OR(V146=AA146,W146=AA146,X146=AA146,Y146=AA146,Z146=AA146),AA146+0.0005,AA146))</f>
        <v/>
      </c>
      <c r="N146" s="35" t="str">
        <f>IF(results!$Y146&lt;&gt;"a","",IF(OR(V146=AB146,W146=AB146,X146=AB146,Y146=AB146,Z146=AB146,AA146=AB146),AB146+0.0006,AB146))</f>
        <v/>
      </c>
      <c r="O146" s="35" t="str">
        <f>IF(results!$Y146&lt;&gt;"a","",IF(OR(V146=AC146,W146=AC146,X146=AC146,Y146=AC146,Z146=AC146,AA146=AC146,AB146=AC146),AC146+0.0007,AC146))</f>
        <v/>
      </c>
      <c r="P146" s="35" t="str">
        <f>IF(results!$Y146&lt;&gt;"a","",IF(OR(V146=AD146,W146=AD146,X146=AD146,Y146=AD146,Z146=AD146,AA146=AD146,AB146=AD146,AC146=AD146),AD146+0.0008,AD146))</f>
        <v/>
      </c>
      <c r="Q146" s="35" t="str">
        <f>IF(results!$Y146&lt;&gt;"a","",AE146*2)</f>
        <v/>
      </c>
      <c r="R146" s="47">
        <f t="shared" si="23"/>
        <v>0</v>
      </c>
      <c r="S146" s="4">
        <f t="shared" si="24"/>
        <v>1.4599999999999999E-5</v>
      </c>
      <c r="T146" s="4" t="str">
        <f>IF(results!$Y146&lt;&gt;"a","",results!X146)</f>
        <v/>
      </c>
      <c r="U146" s="4">
        <f>IF(results!Y146="A",1,IF(results!Y146="B",2,IF(results!Y146="C",3,99)))</f>
        <v>99</v>
      </c>
      <c r="V146" s="34">
        <f>results!C146+results!D146</f>
        <v>0</v>
      </c>
      <c r="W146" s="34">
        <f>results!E146+results!F146</f>
        <v>0</v>
      </c>
      <c r="X146" s="34">
        <f>results!G146+results!H146</f>
        <v>0</v>
      </c>
      <c r="Y146" s="34">
        <f>results!I146+results!J146</f>
        <v>0</v>
      </c>
      <c r="Z146" s="34">
        <f>results!K146+results!L146</f>
        <v>0</v>
      </c>
      <c r="AA146" s="34">
        <f>results!M146+results!N146</f>
        <v>0</v>
      </c>
      <c r="AB146" s="34">
        <f>results!O146+results!P146</f>
        <v>0</v>
      </c>
      <c r="AC146" s="34">
        <f>results!Q146+results!R146</f>
        <v>0</v>
      </c>
      <c r="AD146" s="34">
        <f>results!S146+results!T146</f>
        <v>0</v>
      </c>
      <c r="AE146" s="34">
        <f>results!U146+results!V146</f>
        <v>0</v>
      </c>
      <c r="AF146" s="10" t="e">
        <f t="shared" si="19"/>
        <v>#NUM!</v>
      </c>
    </row>
    <row r="147" spans="1:32" x14ac:dyDescent="0.35">
      <c r="A147" s="18">
        <v>141</v>
      </c>
      <c r="B147" s="20">
        <f t="shared" si="20"/>
        <v>133</v>
      </c>
      <c r="C147" s="20">
        <f t="shared" si="21"/>
        <v>47</v>
      </c>
      <c r="D147" s="14">
        <f t="shared" si="18"/>
        <v>34</v>
      </c>
      <c r="E147" s="14">
        <f t="shared" si="22"/>
        <v>34</v>
      </c>
      <c r="F147" s="2" t="str">
        <f>IF(results!Y147&lt;&gt;"a","",results!B147)</f>
        <v/>
      </c>
      <c r="G147" s="2" t="str">
        <f>IF(results!$Y147&lt;&gt;"a","",results!W147)</f>
        <v/>
      </c>
      <c r="H147" s="35" t="str">
        <f>IF(results!$Y147&lt;&gt;"a","",V147)</f>
        <v/>
      </c>
      <c r="I147" s="35" t="str">
        <f>IF(results!$Y147&lt;&gt;"a","",IF(W147=V147,W147+0.0001,W147))</f>
        <v/>
      </c>
      <c r="J147" s="35" t="str">
        <f>IF(results!$Y147&lt;&gt;"a","",IF(OR(V147=X147,W147=X147),X147+0.0002,X147))</f>
        <v/>
      </c>
      <c r="K147" s="35" t="str">
        <f>IF(results!$Y147&lt;&gt;"a","",IF(OR(V147=Y147,W147=Y147,X147=Y147),Y147+0.0003,Y147))</f>
        <v/>
      </c>
      <c r="L147" s="35" t="str">
        <f>IF(results!$Y147&lt;&gt;"a","",IF(OR(V147=Z147,W147=Z147,X147=Z147,Y147=Z147),Z147+0.0004,Z147))</f>
        <v/>
      </c>
      <c r="M147" s="35" t="str">
        <f>IF(results!$Y147&lt;&gt;"a","",IF(OR(V147=AA147,W147=AA147,X147=AA147,Y147=AA147,Z147=AA147),AA147+0.0005,AA147))</f>
        <v/>
      </c>
      <c r="N147" s="35" t="str">
        <f>IF(results!$Y147&lt;&gt;"a","",IF(OR(V147=AB147,W147=AB147,X147=AB147,Y147=AB147,Z147=AB147,AA147=AB147),AB147+0.0006,AB147))</f>
        <v/>
      </c>
      <c r="O147" s="35" t="str">
        <f>IF(results!$Y147&lt;&gt;"a","",IF(OR(V147=AC147,W147=AC147,X147=AC147,Y147=AC147,Z147=AC147,AA147=AC147,AB147=AC147),AC147+0.0007,AC147))</f>
        <v/>
      </c>
      <c r="P147" s="35" t="str">
        <f>IF(results!$Y147&lt;&gt;"a","",IF(OR(V147=AD147,W147=AD147,X147=AD147,Y147=AD147,Z147=AD147,AA147=AD147,AB147=AD147,AC147=AD147),AD147+0.0008,AD147))</f>
        <v/>
      </c>
      <c r="Q147" s="35" t="str">
        <f>IF(results!$Y147&lt;&gt;"a","",AE147*2)</f>
        <v/>
      </c>
      <c r="R147" s="47">
        <f t="shared" si="23"/>
        <v>0</v>
      </c>
      <c r="S147" s="4">
        <f t="shared" ref="S147:S151" si="25">R147+0.0000001*ROW()</f>
        <v>1.47E-5</v>
      </c>
      <c r="T147" s="4" t="str">
        <f>IF(results!$Y147&lt;&gt;"a","",results!X147)</f>
        <v/>
      </c>
      <c r="U147" s="4">
        <f>IF(results!Y147="A",1,IF(results!Y147="B",2,IF(results!Y147="C",3,99)))</f>
        <v>99</v>
      </c>
      <c r="V147" s="34">
        <f>results!C147+results!D147</f>
        <v>0</v>
      </c>
      <c r="W147" s="34">
        <f>results!E147+results!F147</f>
        <v>0</v>
      </c>
      <c r="X147" s="34">
        <f>results!G147+results!H147</f>
        <v>0</v>
      </c>
      <c r="Y147" s="34">
        <f>results!I147+results!J147</f>
        <v>0</v>
      </c>
      <c r="Z147" s="34">
        <f>results!K147+results!L147</f>
        <v>0</v>
      </c>
      <c r="AA147" s="34">
        <f>results!M147+results!N147</f>
        <v>0</v>
      </c>
      <c r="AB147" s="34">
        <f>results!O147+results!P147</f>
        <v>0</v>
      </c>
      <c r="AC147" s="34">
        <f>results!Q147+results!R147</f>
        <v>0</v>
      </c>
      <c r="AD147" s="34">
        <f>results!S147+results!T147</f>
        <v>0</v>
      </c>
      <c r="AE147" s="34">
        <f>results!U147+results!V147</f>
        <v>0</v>
      </c>
      <c r="AF147" s="10" t="e">
        <f t="shared" si="19"/>
        <v>#NUM!</v>
      </c>
    </row>
    <row r="148" spans="1:32" x14ac:dyDescent="0.35">
      <c r="A148" s="18">
        <v>142</v>
      </c>
      <c r="B148" s="20">
        <f t="shared" si="20"/>
        <v>133</v>
      </c>
      <c r="C148" s="20">
        <f t="shared" si="21"/>
        <v>46</v>
      </c>
      <c r="D148" s="14">
        <f t="shared" si="18"/>
        <v>34</v>
      </c>
      <c r="E148" s="14">
        <f t="shared" si="22"/>
        <v>34</v>
      </c>
      <c r="F148" s="2" t="str">
        <f>IF(results!Y148&lt;&gt;"a","",results!B148)</f>
        <v/>
      </c>
      <c r="G148" s="2" t="str">
        <f>IF(results!$Y148&lt;&gt;"a","",results!W148)</f>
        <v/>
      </c>
      <c r="H148" s="35" t="str">
        <f>IF(results!$Y148&lt;&gt;"a","",V148)</f>
        <v/>
      </c>
      <c r="I148" s="35" t="str">
        <f>IF(results!$Y148&lt;&gt;"a","",IF(W148=V148,W148+0.0001,W148))</f>
        <v/>
      </c>
      <c r="J148" s="35" t="str">
        <f>IF(results!$Y148&lt;&gt;"a","",IF(OR(V148=X148,W148=X148),X148+0.0002,X148))</f>
        <v/>
      </c>
      <c r="K148" s="35" t="str">
        <f>IF(results!$Y148&lt;&gt;"a","",IF(OR(V148=Y148,W148=Y148,X148=Y148),Y148+0.0003,Y148))</f>
        <v/>
      </c>
      <c r="L148" s="35" t="str">
        <f>IF(results!$Y148&lt;&gt;"a","",IF(OR(V148=Z148,W148=Z148,X148=Z148,Y148=Z148),Z148+0.0004,Z148))</f>
        <v/>
      </c>
      <c r="M148" s="35" t="str">
        <f>IF(results!$Y148&lt;&gt;"a","",IF(OR(V148=AA148,W148=AA148,X148=AA148,Y148=AA148,Z148=AA148),AA148+0.0005,AA148))</f>
        <v/>
      </c>
      <c r="N148" s="35" t="str">
        <f>IF(results!$Y148&lt;&gt;"a","",IF(OR(V148=AB148,W148=AB148,X148=AB148,Y148=AB148,Z148=AB148,AA148=AB148),AB148+0.0006,AB148))</f>
        <v/>
      </c>
      <c r="O148" s="35" t="str">
        <f>IF(results!$Y148&lt;&gt;"a","",IF(OR(V148=AC148,W148=AC148,X148=AC148,Y148=AC148,Z148=AC148,AA148=AC148,AB148=AC148),AC148+0.0007,AC148))</f>
        <v/>
      </c>
      <c r="P148" s="35" t="str">
        <f>IF(results!$Y148&lt;&gt;"a","",IF(OR(V148=AD148,W148=AD148,X148=AD148,Y148=AD148,Z148=AD148,AA148=AD148,AB148=AD148,AC148=AD148),AD148+0.0008,AD148))</f>
        <v/>
      </c>
      <c r="Q148" s="35" t="str">
        <f>IF(results!$Y148&lt;&gt;"a","",AE148*2)</f>
        <v/>
      </c>
      <c r="R148" s="47">
        <f t="shared" si="23"/>
        <v>0</v>
      </c>
      <c r="S148" s="4">
        <f t="shared" si="25"/>
        <v>1.4799999999999999E-5</v>
      </c>
      <c r="T148" s="4" t="str">
        <f>IF(results!$Y148&lt;&gt;"a","",results!X148)</f>
        <v/>
      </c>
      <c r="U148" s="4">
        <f>IF(results!Y148="A",1,IF(results!Y148="B",2,IF(results!Y148="C",3,99)))</f>
        <v>99</v>
      </c>
      <c r="V148" s="34">
        <f>results!C148+results!D148</f>
        <v>0</v>
      </c>
      <c r="W148" s="34">
        <f>results!E148+results!F148</f>
        <v>0</v>
      </c>
      <c r="X148" s="34">
        <f>results!G148+results!H148</f>
        <v>0</v>
      </c>
      <c r="Y148" s="34">
        <f>results!I148+results!J148</f>
        <v>0</v>
      </c>
      <c r="Z148" s="34">
        <f>results!K148+results!L148</f>
        <v>0</v>
      </c>
      <c r="AA148" s="34">
        <f>results!M148+results!N148</f>
        <v>0</v>
      </c>
      <c r="AB148" s="34">
        <f>results!O148+results!P148</f>
        <v>0</v>
      </c>
      <c r="AC148" s="34">
        <f>results!Q148+results!R148</f>
        <v>0</v>
      </c>
      <c r="AD148" s="34">
        <f>results!S148+results!T148</f>
        <v>0</v>
      </c>
      <c r="AE148" s="34">
        <f>results!U148+results!V148</f>
        <v>0</v>
      </c>
      <c r="AF148" s="10" t="e">
        <f t="shared" si="19"/>
        <v>#NUM!</v>
      </c>
    </row>
    <row r="149" spans="1:32" x14ac:dyDescent="0.35">
      <c r="A149" s="18">
        <v>143</v>
      </c>
      <c r="B149" s="20">
        <f t="shared" si="20"/>
        <v>133</v>
      </c>
      <c r="C149" s="20">
        <f t="shared" si="21"/>
        <v>45</v>
      </c>
      <c r="D149" s="14">
        <f t="shared" si="18"/>
        <v>34</v>
      </c>
      <c r="E149" s="14">
        <f t="shared" si="22"/>
        <v>34</v>
      </c>
      <c r="F149" s="2" t="str">
        <f>IF(results!Y149&lt;&gt;"a","",results!B149)</f>
        <v/>
      </c>
      <c r="G149" s="2" t="str">
        <f>IF(results!$Y149&lt;&gt;"a","",results!W149)</f>
        <v/>
      </c>
      <c r="H149" s="35" t="str">
        <f>IF(results!$Y149&lt;&gt;"a","",V149)</f>
        <v/>
      </c>
      <c r="I149" s="35" t="str">
        <f>IF(results!$Y149&lt;&gt;"a","",IF(W149=V149,W149+0.0001,W149))</f>
        <v/>
      </c>
      <c r="J149" s="35" t="str">
        <f>IF(results!$Y149&lt;&gt;"a","",IF(OR(V149=X149,W149=X149),X149+0.0002,X149))</f>
        <v/>
      </c>
      <c r="K149" s="35" t="str">
        <f>IF(results!$Y149&lt;&gt;"a","",IF(OR(V149=Y149,W149=Y149,X149=Y149),Y149+0.0003,Y149))</f>
        <v/>
      </c>
      <c r="L149" s="35" t="str">
        <f>IF(results!$Y149&lt;&gt;"a","",IF(OR(V149=Z149,W149=Z149,X149=Z149,Y149=Z149),Z149+0.0004,Z149))</f>
        <v/>
      </c>
      <c r="M149" s="35" t="str">
        <f>IF(results!$Y149&lt;&gt;"a","",IF(OR(V149=AA149,W149=AA149,X149=AA149,Y149=AA149,Z149=AA149),AA149+0.0005,AA149))</f>
        <v/>
      </c>
      <c r="N149" s="35" t="str">
        <f>IF(results!$Y149&lt;&gt;"a","",IF(OR(V149=AB149,W149=AB149,X149=AB149,Y149=AB149,Z149=AB149,AA149=AB149),AB149+0.0006,AB149))</f>
        <v/>
      </c>
      <c r="O149" s="35" t="str">
        <f>IF(results!$Y149&lt;&gt;"a","",IF(OR(V149=AC149,W149=AC149,X149=AC149,Y149=AC149,Z149=AC149,AA149=AC149,AB149=AC149),AC149+0.0007,AC149))</f>
        <v/>
      </c>
      <c r="P149" s="35" t="str">
        <f>IF(results!$Y149&lt;&gt;"a","",IF(OR(V149=AD149,W149=AD149,X149=AD149,Y149=AD149,Z149=AD149,AA149=AD149,AB149=AD149,AC149=AD149),AD149+0.0008,AD149))</f>
        <v/>
      </c>
      <c r="Q149" s="35" t="str">
        <f>IF(results!$Y149&lt;&gt;"a","",AE149*2)</f>
        <v/>
      </c>
      <c r="R149" s="47">
        <f t="shared" si="23"/>
        <v>0</v>
      </c>
      <c r="S149" s="4">
        <f t="shared" si="25"/>
        <v>1.49E-5</v>
      </c>
      <c r="T149" s="4" t="str">
        <f>IF(results!$Y149&lt;&gt;"a","",results!X149)</f>
        <v/>
      </c>
      <c r="U149" s="4">
        <f>IF(results!Y149="A",1,IF(results!Y149="B",2,IF(results!Y149="C",3,99)))</f>
        <v>99</v>
      </c>
      <c r="V149" s="34">
        <f>results!C149+results!D149</f>
        <v>0</v>
      </c>
      <c r="W149" s="34">
        <f>results!E149+results!F149</f>
        <v>0</v>
      </c>
      <c r="X149" s="34">
        <f>results!G149+results!H149</f>
        <v>0</v>
      </c>
      <c r="Y149" s="34">
        <f>results!I149+results!J149</f>
        <v>0</v>
      </c>
      <c r="Z149" s="34">
        <f>results!K149+results!L149</f>
        <v>0</v>
      </c>
      <c r="AA149" s="34">
        <f>results!M149+results!N149</f>
        <v>0</v>
      </c>
      <c r="AB149" s="34">
        <f>results!O149+results!P149</f>
        <v>0</v>
      </c>
      <c r="AC149" s="34">
        <f>results!Q149+results!R149</f>
        <v>0</v>
      </c>
      <c r="AD149" s="34">
        <f>results!S149+results!T149</f>
        <v>0</v>
      </c>
      <c r="AE149" s="34">
        <f>results!U149+results!V149</f>
        <v>0</v>
      </c>
      <c r="AF149" s="10" t="e">
        <f t="shared" si="19"/>
        <v>#NUM!</v>
      </c>
    </row>
    <row r="150" spans="1:32" x14ac:dyDescent="0.35">
      <c r="A150" s="18">
        <v>144</v>
      </c>
      <c r="B150" s="20">
        <f t="shared" si="20"/>
        <v>133</v>
      </c>
      <c r="C150" s="20">
        <f t="shared" si="21"/>
        <v>44</v>
      </c>
      <c r="D150" s="14">
        <f t="shared" si="18"/>
        <v>34</v>
      </c>
      <c r="E150" s="14">
        <f t="shared" si="22"/>
        <v>34</v>
      </c>
      <c r="F150" s="2" t="str">
        <f>IF(results!Y150&lt;&gt;"a","",results!B150)</f>
        <v/>
      </c>
      <c r="G150" s="2" t="str">
        <f>IF(results!$Y150&lt;&gt;"a","",results!W150)</f>
        <v/>
      </c>
      <c r="H150" s="35" t="str">
        <f>IF(results!$Y150&lt;&gt;"a","",V150)</f>
        <v/>
      </c>
      <c r="I150" s="35" t="str">
        <f>IF(results!$Y150&lt;&gt;"a","",IF(W150=V150,W150+0.0001,W150))</f>
        <v/>
      </c>
      <c r="J150" s="35" t="str">
        <f>IF(results!$Y150&lt;&gt;"a","",IF(OR(V150=X150,W150=X150),X150+0.0002,X150))</f>
        <v/>
      </c>
      <c r="K150" s="35" t="str">
        <f>IF(results!$Y150&lt;&gt;"a","",IF(OR(V150=Y150,W150=Y150,X150=Y150),Y150+0.0003,Y150))</f>
        <v/>
      </c>
      <c r="L150" s="35" t="str">
        <f>IF(results!$Y150&lt;&gt;"a","",IF(OR(V150=Z150,W150=Z150,X150=Z150,Y150=Z150),Z150+0.0004,Z150))</f>
        <v/>
      </c>
      <c r="M150" s="35" t="str">
        <f>IF(results!$Y150&lt;&gt;"a","",IF(OR(V150=AA150,W150=AA150,X150=AA150,Y150=AA150,Z150=AA150),AA150+0.0005,AA150))</f>
        <v/>
      </c>
      <c r="N150" s="35" t="str">
        <f>IF(results!$Y150&lt;&gt;"a","",IF(OR(V150=AB150,W150=AB150,X150=AB150,Y150=AB150,Z150=AB150,AA150=AB150),AB150+0.0006,AB150))</f>
        <v/>
      </c>
      <c r="O150" s="35" t="str">
        <f>IF(results!$Y150&lt;&gt;"a","",IF(OR(V150=AC150,W150=AC150,X150=AC150,Y150=AC150,Z150=AC150,AA150=AC150,AB150=AC150),AC150+0.0007,AC150))</f>
        <v/>
      </c>
      <c r="P150" s="35" t="str">
        <f>IF(results!$Y150&lt;&gt;"a","",IF(OR(V150=AD150,W150=AD150,X150=AD150,Y150=AD150,Z150=AD150,AA150=AD150,AB150=AD150,AC150=AD150),AD150+0.0008,AD150))</f>
        <v/>
      </c>
      <c r="Q150" s="35" t="str">
        <f>IF(results!$Y150&lt;&gt;"a","",AE150*2)</f>
        <v/>
      </c>
      <c r="R150" s="47">
        <f t="shared" si="23"/>
        <v>0</v>
      </c>
      <c r="S150" s="4">
        <f t="shared" si="25"/>
        <v>1.4999999999999999E-5</v>
      </c>
      <c r="T150" s="4" t="str">
        <f>IF(results!$Y150&lt;&gt;"a","",results!X150)</f>
        <v/>
      </c>
      <c r="U150" s="4">
        <f>IF(results!Y150="A",1,IF(results!Y150="B",2,IF(results!Y150="C",3,99)))</f>
        <v>99</v>
      </c>
      <c r="V150" s="34">
        <f>results!C150+results!D150</f>
        <v>0</v>
      </c>
      <c r="W150" s="34">
        <f>results!E150+results!F150</f>
        <v>0</v>
      </c>
      <c r="X150" s="34">
        <f>results!G150+results!H150</f>
        <v>0</v>
      </c>
      <c r="Y150" s="34">
        <f>results!I150+results!J150</f>
        <v>0</v>
      </c>
      <c r="Z150" s="34">
        <f>results!K150+results!L150</f>
        <v>0</v>
      </c>
      <c r="AA150" s="34">
        <f>results!M150+results!N150</f>
        <v>0</v>
      </c>
      <c r="AB150" s="34">
        <f>results!O150+results!P150</f>
        <v>0</v>
      </c>
      <c r="AC150" s="34">
        <f>results!Q150+results!R150</f>
        <v>0</v>
      </c>
      <c r="AD150" s="34">
        <f>results!S150+results!T150</f>
        <v>0</v>
      </c>
      <c r="AE150" s="34">
        <f>results!U150+results!V150</f>
        <v>0</v>
      </c>
      <c r="AF150" s="10" t="e">
        <f t="shared" si="19"/>
        <v>#NUM!</v>
      </c>
    </row>
    <row r="151" spans="1:32" x14ac:dyDescent="0.35">
      <c r="A151" s="18">
        <v>145</v>
      </c>
      <c r="B151" s="20">
        <f t="shared" si="20"/>
        <v>133</v>
      </c>
      <c r="C151" s="20">
        <f t="shared" si="21"/>
        <v>43</v>
      </c>
      <c r="D151" s="14">
        <f t="shared" si="18"/>
        <v>34</v>
      </c>
      <c r="E151" s="14">
        <f t="shared" si="22"/>
        <v>34</v>
      </c>
      <c r="F151" s="2" t="str">
        <f>IF(results!Y151&lt;&gt;"a","",results!B151)</f>
        <v/>
      </c>
      <c r="G151" s="2" t="str">
        <f>IF(results!$Y151&lt;&gt;"a","",results!W151)</f>
        <v/>
      </c>
      <c r="H151" s="35" t="str">
        <f>IF(results!$Y151&lt;&gt;"a","",V151)</f>
        <v/>
      </c>
      <c r="I151" s="35" t="str">
        <f>IF(results!$Y151&lt;&gt;"a","",IF(W151=V151,W151+0.0001,W151))</f>
        <v/>
      </c>
      <c r="J151" s="35" t="str">
        <f>IF(results!$Y151&lt;&gt;"a","",IF(OR(V151=X151,W151=X151),X151+0.0002,X151))</f>
        <v/>
      </c>
      <c r="K151" s="35" t="str">
        <f>IF(results!$Y151&lt;&gt;"a","",IF(OR(V151=Y151,W151=Y151,X151=Y151),Y151+0.0003,Y151))</f>
        <v/>
      </c>
      <c r="L151" s="35" t="str">
        <f>IF(results!$Y151&lt;&gt;"a","",IF(OR(V151=Z151,W151=Z151,X151=Z151,Y151=Z151),Z151+0.0004,Z151))</f>
        <v/>
      </c>
      <c r="M151" s="35" t="str">
        <f>IF(results!$Y151&lt;&gt;"a","",IF(OR(V151=AA151,W151=AA151,X151=AA151,Y151=AA151,Z151=AA151),AA151+0.0005,AA151))</f>
        <v/>
      </c>
      <c r="N151" s="35" t="str">
        <f>IF(results!$Y151&lt;&gt;"a","",IF(OR(V151=AB151,W151=AB151,X151=AB151,Y151=AB151,Z151=AB151,AA151=AB151),AB151+0.0006,AB151))</f>
        <v/>
      </c>
      <c r="O151" s="35" t="str">
        <f>IF(results!$Y151&lt;&gt;"a","",IF(OR(V151=AC151,W151=AC151,X151=AC151,Y151=AC151,Z151=AC151,AA151=AC151,AB151=AC151),AC151+0.0007,AC151))</f>
        <v/>
      </c>
      <c r="P151" s="35" t="str">
        <f>IF(results!$Y151&lt;&gt;"a","",IF(OR(V151=AD151,W151=AD151,X151=AD151,Y151=AD151,Z151=AD151,AA151=AD151,AB151=AD151,AC151=AD151),AD151+0.0008,AD151))</f>
        <v/>
      </c>
      <c r="Q151" s="35" t="str">
        <f>IF(results!$Y151&lt;&gt;"a","",AE151*2)</f>
        <v/>
      </c>
      <c r="R151" s="47">
        <f t="shared" si="23"/>
        <v>0</v>
      </c>
      <c r="S151" s="4">
        <f t="shared" si="25"/>
        <v>1.5099999999999999E-5</v>
      </c>
      <c r="T151" s="4" t="str">
        <f>IF(results!$Y151&lt;&gt;"a","",results!X151)</f>
        <v/>
      </c>
      <c r="U151" s="4">
        <f>IF(results!Y151="A",1,IF(results!Y151="B",2,IF(results!Y151="C",3,99)))</f>
        <v>99</v>
      </c>
      <c r="V151" s="34">
        <f>results!C151+results!D151</f>
        <v>0</v>
      </c>
      <c r="W151" s="34">
        <f>results!E151+results!F151</f>
        <v>0</v>
      </c>
      <c r="X151" s="34">
        <f>results!G151+results!H151</f>
        <v>0</v>
      </c>
      <c r="Y151" s="34">
        <f>results!I151+results!J151</f>
        <v>0</v>
      </c>
      <c r="Z151" s="34">
        <f>results!K151+results!L151</f>
        <v>0</v>
      </c>
      <c r="AA151" s="34">
        <f>results!M151+results!N151</f>
        <v>0</v>
      </c>
      <c r="AB151" s="34">
        <f>results!O151+results!P151</f>
        <v>0</v>
      </c>
      <c r="AC151" s="34">
        <f>results!Q151+results!R151</f>
        <v>0</v>
      </c>
      <c r="AD151" s="34">
        <f>results!S151+results!T151</f>
        <v>0</v>
      </c>
      <c r="AE151" s="34">
        <f>results!U151+results!V151</f>
        <v>0</v>
      </c>
      <c r="AF151" s="10" t="e">
        <f t="shared" si="19"/>
        <v>#NUM!</v>
      </c>
    </row>
    <row r="152" spans="1:32" x14ac:dyDescent="0.35">
      <c r="A152" s="18">
        <v>146</v>
      </c>
      <c r="B152" s="20">
        <f t="shared" si="20"/>
        <v>133</v>
      </c>
      <c r="C152" s="20">
        <f t="shared" si="21"/>
        <v>42</v>
      </c>
      <c r="D152" s="14">
        <f t="shared" si="18"/>
        <v>34</v>
      </c>
      <c r="E152" s="14">
        <f t="shared" si="22"/>
        <v>34</v>
      </c>
      <c r="F152" s="2" t="str">
        <f>IF(results!Y152&lt;&gt;"a","",results!B152)</f>
        <v/>
      </c>
      <c r="G152" s="2" t="str">
        <f>IF(results!$Y152&lt;&gt;"a","",results!W152)</f>
        <v/>
      </c>
      <c r="H152" s="35" t="str">
        <f>IF(results!$Y152&lt;&gt;"a","",V152)</f>
        <v/>
      </c>
      <c r="I152" s="35" t="str">
        <f>IF(results!$Y152&lt;&gt;"a","",IF(W152=V152,W152+0.0001,W152))</f>
        <v/>
      </c>
      <c r="J152" s="35" t="str">
        <f>IF(results!$Y152&lt;&gt;"a","",IF(OR(V152=X152,W152=X152),X152+0.0002,X152))</f>
        <v/>
      </c>
      <c r="K152" s="35" t="str">
        <f>IF(results!$Y152&lt;&gt;"a","",IF(OR(V152=Y152,W152=Y152,X152=Y152),Y152+0.0003,Y152))</f>
        <v/>
      </c>
      <c r="L152" s="35" t="str">
        <f>IF(results!$Y152&lt;&gt;"a","",IF(OR(V152=Z152,W152=Z152,X152=Z152,Y152=Z152),Z152+0.0004,Z152))</f>
        <v/>
      </c>
      <c r="M152" s="35" t="str">
        <f>IF(results!$Y152&lt;&gt;"a","",IF(OR(V152=AA152,W152=AA152,X152=AA152,Y152=AA152,Z152=AA152),AA152+0.0005,AA152))</f>
        <v/>
      </c>
      <c r="N152" s="35" t="str">
        <f>IF(results!$Y152&lt;&gt;"a","",IF(OR(V152=AB152,W152=AB152,X152=AB152,Y152=AB152,Z152=AB152,AA152=AB152),AB152+0.0006,AB152))</f>
        <v/>
      </c>
      <c r="O152" s="35" t="str">
        <f>IF(results!$Y152&lt;&gt;"a","",IF(OR(V152=AC152,W152=AC152,X152=AC152,Y152=AC152,Z152=AC152,AA152=AC152,AB152=AC152),AC152+0.0007,AC152))</f>
        <v/>
      </c>
      <c r="P152" s="35" t="str">
        <f>IF(results!$Y152&lt;&gt;"a","",IF(OR(V152=AD152,W152=AD152,X152=AD152,Y152=AD152,Z152=AD152,AA152=AD152,AB152=AD152,AC152=AD152),AD152+0.0008,AD152))</f>
        <v/>
      </c>
      <c r="Q152" s="35" t="str">
        <f>IF(results!$Y152&lt;&gt;"a","",AE152*2)</f>
        <v/>
      </c>
      <c r="R152" s="47">
        <f t="shared" si="23"/>
        <v>0</v>
      </c>
      <c r="S152" s="4">
        <f t="shared" ref="S152:S155" si="26">R152+0.0000001*ROW()</f>
        <v>1.52E-5</v>
      </c>
      <c r="T152" s="4" t="str">
        <f>IF(results!$Y152&lt;&gt;"a","",results!X152)</f>
        <v/>
      </c>
      <c r="U152" s="4">
        <f>IF(results!Y152="A",1,IF(results!Y152="B",2,IF(results!Y152="C",3,99)))</f>
        <v>99</v>
      </c>
      <c r="V152" s="34">
        <f>results!C152+results!D152</f>
        <v>0</v>
      </c>
      <c r="W152" s="34">
        <f>results!E152+results!F152</f>
        <v>0</v>
      </c>
      <c r="X152" s="34">
        <f>results!G152+results!H152</f>
        <v>0</v>
      </c>
      <c r="Y152" s="34">
        <f>results!I152+results!J152</f>
        <v>0</v>
      </c>
      <c r="Z152" s="34">
        <f>results!K152+results!L152</f>
        <v>0</v>
      </c>
      <c r="AA152" s="34">
        <f>results!M152+results!N152</f>
        <v>0</v>
      </c>
      <c r="AB152" s="34">
        <f>results!O152+results!P152</f>
        <v>0</v>
      </c>
      <c r="AC152" s="34">
        <f>results!Q152+results!R152</f>
        <v>0</v>
      </c>
      <c r="AD152" s="34">
        <f>results!S152+results!T152</f>
        <v>0</v>
      </c>
      <c r="AE152" s="34">
        <f>results!U152+results!V152</f>
        <v>0</v>
      </c>
      <c r="AF152" s="10" t="e">
        <f t="shared" si="19"/>
        <v>#NUM!</v>
      </c>
    </row>
    <row r="153" spans="1:32" x14ac:dyDescent="0.35">
      <c r="A153" s="18">
        <v>147</v>
      </c>
      <c r="B153" s="20">
        <f t="shared" si="20"/>
        <v>133</v>
      </c>
      <c r="C153" s="20">
        <f t="shared" si="21"/>
        <v>41</v>
      </c>
      <c r="D153" s="14">
        <f t="shared" si="18"/>
        <v>34</v>
      </c>
      <c r="E153" s="14">
        <f t="shared" si="22"/>
        <v>34</v>
      </c>
      <c r="F153" s="2" t="str">
        <f>IF(results!Y153&lt;&gt;"a","",results!B153)</f>
        <v/>
      </c>
      <c r="G153" s="2" t="str">
        <f>IF(results!$Y153&lt;&gt;"a","",results!W153)</f>
        <v/>
      </c>
      <c r="H153" s="35" t="str">
        <f>IF(results!$Y153&lt;&gt;"a","",V153)</f>
        <v/>
      </c>
      <c r="I153" s="35" t="str">
        <f>IF(results!$Y153&lt;&gt;"a","",IF(W153=V153,W153+0.0001,W153))</f>
        <v/>
      </c>
      <c r="J153" s="35" t="str">
        <f>IF(results!$Y153&lt;&gt;"a","",IF(OR(V153=X153,W153=X153),X153+0.0002,X153))</f>
        <v/>
      </c>
      <c r="K153" s="35" t="str">
        <f>IF(results!$Y153&lt;&gt;"a","",IF(OR(V153=Y153,W153=Y153,X153=Y153),Y153+0.0003,Y153))</f>
        <v/>
      </c>
      <c r="L153" s="35" t="str">
        <f>IF(results!$Y153&lt;&gt;"a","",IF(OR(V153=Z153,W153=Z153,X153=Z153,Y153=Z153),Z153+0.0004,Z153))</f>
        <v/>
      </c>
      <c r="M153" s="35" t="str">
        <f>IF(results!$Y153&lt;&gt;"a","",IF(OR(V153=AA153,W153=AA153,X153=AA153,Y153=AA153,Z153=AA153),AA153+0.0005,AA153))</f>
        <v/>
      </c>
      <c r="N153" s="35" t="str">
        <f>IF(results!$Y153&lt;&gt;"a","",IF(OR(V153=AB153,W153=AB153,X153=AB153,Y153=AB153,Z153=AB153,AA153=AB153),AB153+0.0006,AB153))</f>
        <v/>
      </c>
      <c r="O153" s="35" t="str">
        <f>IF(results!$Y153&lt;&gt;"a","",IF(OR(V153=AC153,W153=AC153,X153=AC153,Y153=AC153,Z153=AC153,AA153=AC153,AB153=AC153),AC153+0.0007,AC153))</f>
        <v/>
      </c>
      <c r="P153" s="35" t="str">
        <f>IF(results!$Y153&lt;&gt;"a","",IF(OR(V153=AD153,W153=AD153,X153=AD153,Y153=AD153,Z153=AD153,AA153=AD153,AB153=AD153,AC153=AD153),AD153+0.0008,AD153))</f>
        <v/>
      </c>
      <c r="Q153" s="35" t="str">
        <f>IF(results!$Y153&lt;&gt;"a","",AE153*2)</f>
        <v/>
      </c>
      <c r="R153" s="47">
        <f t="shared" si="23"/>
        <v>0</v>
      </c>
      <c r="S153" s="4">
        <f t="shared" si="26"/>
        <v>1.5299999999999999E-5</v>
      </c>
      <c r="T153" s="4" t="str">
        <f>IF(results!$Y153&lt;&gt;"a","",results!X153)</f>
        <v/>
      </c>
      <c r="U153" s="4">
        <f>IF(results!Y153="A",1,IF(results!Y153="B",2,IF(results!Y153="C",3,99)))</f>
        <v>99</v>
      </c>
      <c r="V153" s="34">
        <f>results!C153+results!D153</f>
        <v>0</v>
      </c>
      <c r="W153" s="34">
        <f>results!E153+results!F153</f>
        <v>0</v>
      </c>
      <c r="X153" s="34">
        <f>results!G153+results!H153</f>
        <v>0</v>
      </c>
      <c r="Y153" s="34">
        <f>results!I153+results!J153</f>
        <v>0</v>
      </c>
      <c r="Z153" s="34">
        <f>results!K153+results!L153</f>
        <v>0</v>
      </c>
      <c r="AA153" s="34">
        <f>results!M153+results!N153</f>
        <v>0</v>
      </c>
      <c r="AB153" s="34">
        <f>results!O153+results!P153</f>
        <v>0</v>
      </c>
      <c r="AC153" s="34">
        <f>results!Q153+results!R153</f>
        <v>0</v>
      </c>
      <c r="AD153" s="34">
        <f>results!S153+results!T153</f>
        <v>0</v>
      </c>
      <c r="AE153" s="34">
        <f>results!U153+results!V153</f>
        <v>0</v>
      </c>
      <c r="AF153" s="10" t="e">
        <f t="shared" si="19"/>
        <v>#NUM!</v>
      </c>
    </row>
    <row r="154" spans="1:32" x14ac:dyDescent="0.35">
      <c r="A154" s="18">
        <v>148</v>
      </c>
      <c r="B154" s="20">
        <f t="shared" si="20"/>
        <v>133</v>
      </c>
      <c r="C154" s="20">
        <f t="shared" si="21"/>
        <v>40</v>
      </c>
      <c r="D154" s="14">
        <f t="shared" si="18"/>
        <v>34</v>
      </c>
      <c r="E154" s="14">
        <f t="shared" si="22"/>
        <v>34</v>
      </c>
      <c r="F154" s="2" t="str">
        <f>IF(results!Y154&lt;&gt;"a","",results!B154)</f>
        <v/>
      </c>
      <c r="G154" s="2" t="str">
        <f>IF(results!$Y154&lt;&gt;"a","",results!W154)</f>
        <v/>
      </c>
      <c r="H154" s="35" t="str">
        <f>IF(results!$Y154&lt;&gt;"a","",V154)</f>
        <v/>
      </c>
      <c r="I154" s="35" t="str">
        <f>IF(results!$Y154&lt;&gt;"a","",IF(W154=V154,W154+0.0001,W154))</f>
        <v/>
      </c>
      <c r="J154" s="35" t="str">
        <f>IF(results!$Y154&lt;&gt;"a","",IF(OR(V154=X154,W154=X154),X154+0.0002,X154))</f>
        <v/>
      </c>
      <c r="K154" s="35" t="str">
        <f>IF(results!$Y154&lt;&gt;"a","",IF(OR(V154=Y154,W154=Y154,X154=Y154),Y154+0.0003,Y154))</f>
        <v/>
      </c>
      <c r="L154" s="35" t="str">
        <f>IF(results!$Y154&lt;&gt;"a","",IF(OR(V154=Z154,W154=Z154,X154=Z154,Y154=Z154),Z154+0.0004,Z154))</f>
        <v/>
      </c>
      <c r="M154" s="35" t="str">
        <f>IF(results!$Y154&lt;&gt;"a","",IF(OR(V154=AA154,W154=AA154,X154=AA154,Y154=AA154,Z154=AA154),AA154+0.0005,AA154))</f>
        <v/>
      </c>
      <c r="N154" s="35" t="str">
        <f>IF(results!$Y154&lt;&gt;"a","",IF(OR(V154=AB154,W154=AB154,X154=AB154,Y154=AB154,Z154=AB154,AA154=AB154),AB154+0.0006,AB154))</f>
        <v/>
      </c>
      <c r="O154" s="35" t="str">
        <f>IF(results!$Y154&lt;&gt;"a","",IF(OR(V154=AC154,W154=AC154,X154=AC154,Y154=AC154,Z154=AC154,AA154=AC154,AB154=AC154),AC154+0.0007,AC154))</f>
        <v/>
      </c>
      <c r="P154" s="35" t="str">
        <f>IF(results!$Y154&lt;&gt;"a","",IF(OR(V154=AD154,W154=AD154,X154=AD154,Y154=AD154,Z154=AD154,AA154=AD154,AB154=AD154,AC154=AD154),AD154+0.0008,AD154))</f>
        <v/>
      </c>
      <c r="Q154" s="35" t="str">
        <f>IF(results!$Y154&lt;&gt;"a","",AE154*2)</f>
        <v/>
      </c>
      <c r="R154" s="47">
        <f t="shared" si="23"/>
        <v>0</v>
      </c>
      <c r="S154" s="4">
        <f t="shared" si="26"/>
        <v>1.5399999999999998E-5</v>
      </c>
      <c r="T154" s="4" t="str">
        <f>IF(results!$Y154&lt;&gt;"a","",results!X154)</f>
        <v/>
      </c>
      <c r="U154" s="4">
        <f>IF(results!Y154="A",1,IF(results!Y154="B",2,IF(results!Y154="C",3,99)))</f>
        <v>99</v>
      </c>
      <c r="V154" s="34">
        <f>results!C154+results!D154</f>
        <v>0</v>
      </c>
      <c r="W154" s="34">
        <f>results!E154+results!F154</f>
        <v>0</v>
      </c>
      <c r="X154" s="34">
        <f>results!G154+results!H154</f>
        <v>0</v>
      </c>
      <c r="Y154" s="34">
        <f>results!I154+results!J154</f>
        <v>0</v>
      </c>
      <c r="Z154" s="34">
        <f>results!K154+results!L154</f>
        <v>0</v>
      </c>
      <c r="AA154" s="34">
        <f>results!M154+results!N154</f>
        <v>0</v>
      </c>
      <c r="AB154" s="34">
        <f>results!O154+results!P154</f>
        <v>0</v>
      </c>
      <c r="AC154" s="34">
        <f>results!Q154+results!R154</f>
        <v>0</v>
      </c>
      <c r="AD154" s="34">
        <f>results!S154+results!T154</f>
        <v>0</v>
      </c>
      <c r="AE154" s="34">
        <f>results!U154+results!V154</f>
        <v>0</v>
      </c>
      <c r="AF154" s="10" t="e">
        <f t="shared" si="19"/>
        <v>#NUM!</v>
      </c>
    </row>
    <row r="155" spans="1:32" x14ac:dyDescent="0.35">
      <c r="A155" s="18">
        <v>149</v>
      </c>
      <c r="B155" s="20">
        <f t="shared" si="20"/>
        <v>133</v>
      </c>
      <c r="C155" s="20">
        <f t="shared" si="21"/>
        <v>39</v>
      </c>
      <c r="D155" s="14">
        <f t="shared" si="18"/>
        <v>34</v>
      </c>
      <c r="E155" s="14">
        <f t="shared" si="22"/>
        <v>34</v>
      </c>
      <c r="F155" s="2" t="str">
        <f>IF(results!Y155&lt;&gt;"a","",results!B155)</f>
        <v/>
      </c>
      <c r="G155" s="2" t="str">
        <f>IF(results!$Y155&lt;&gt;"a","",results!W155)</f>
        <v/>
      </c>
      <c r="H155" s="35" t="str">
        <f>IF(results!$Y155&lt;&gt;"a","",V155)</f>
        <v/>
      </c>
      <c r="I155" s="35" t="str">
        <f>IF(results!$Y155&lt;&gt;"a","",IF(W155=V155,W155+0.0001,W155))</f>
        <v/>
      </c>
      <c r="J155" s="35" t="str">
        <f>IF(results!$Y155&lt;&gt;"a","",IF(OR(V155=X155,W155=X155),X155+0.0002,X155))</f>
        <v/>
      </c>
      <c r="K155" s="35" t="str">
        <f>IF(results!$Y155&lt;&gt;"a","",IF(OR(V155=Y155,W155=Y155,X155=Y155),Y155+0.0003,Y155))</f>
        <v/>
      </c>
      <c r="L155" s="35" t="str">
        <f>IF(results!$Y155&lt;&gt;"a","",IF(OR(V155=Z155,W155=Z155,X155=Z155,Y155=Z155),Z155+0.0004,Z155))</f>
        <v/>
      </c>
      <c r="M155" s="35" t="str">
        <f>IF(results!$Y155&lt;&gt;"a","",IF(OR(V155=AA155,W155=AA155,X155=AA155,Y155=AA155,Z155=AA155),AA155+0.0005,AA155))</f>
        <v/>
      </c>
      <c r="N155" s="35" t="str">
        <f>IF(results!$Y155&lt;&gt;"a","",IF(OR(V155=AB155,W155=AB155,X155=AB155,Y155=AB155,Z155=AB155,AA155=AB155),AB155+0.0006,AB155))</f>
        <v/>
      </c>
      <c r="O155" s="35" t="str">
        <f>IF(results!$Y155&lt;&gt;"a","",IF(OR(V155=AC155,W155=AC155,X155=AC155,Y155=AC155,Z155=AC155,AA155=AC155,AB155=AC155),AC155+0.0007,AC155))</f>
        <v/>
      </c>
      <c r="P155" s="35" t="str">
        <f>IF(results!$Y155&lt;&gt;"a","",IF(OR(V155=AD155,W155=AD155,X155=AD155,Y155=AD155,Z155=AD155,AA155=AD155,AB155=AD155,AC155=AD155),AD155+0.0008,AD155))</f>
        <v/>
      </c>
      <c r="Q155" s="35" t="str">
        <f>IF(results!$Y155&lt;&gt;"a","",AE155*2)</f>
        <v/>
      </c>
      <c r="R155" s="47">
        <f t="shared" si="23"/>
        <v>0</v>
      </c>
      <c r="S155" s="4">
        <f t="shared" si="26"/>
        <v>1.5500000000000001E-5</v>
      </c>
      <c r="T155" s="4" t="str">
        <f>IF(results!$Y155&lt;&gt;"a","",results!X155)</f>
        <v/>
      </c>
      <c r="U155" s="4">
        <f>IF(results!Y155="A",1,IF(results!Y155="B",2,IF(results!Y155="C",3,99)))</f>
        <v>99</v>
      </c>
      <c r="V155" s="34">
        <f>results!C155+results!D155</f>
        <v>0</v>
      </c>
      <c r="W155" s="34">
        <f>results!E155+results!F155</f>
        <v>0</v>
      </c>
      <c r="X155" s="34">
        <f>results!G155+results!H155</f>
        <v>0</v>
      </c>
      <c r="Y155" s="34">
        <f>results!I155+results!J155</f>
        <v>0</v>
      </c>
      <c r="Z155" s="34">
        <f>results!K155+results!L155</f>
        <v>0</v>
      </c>
      <c r="AA155" s="34">
        <f>results!M155+results!N155</f>
        <v>0</v>
      </c>
      <c r="AB155" s="34">
        <f>results!O155+results!P155</f>
        <v>0</v>
      </c>
      <c r="AC155" s="34">
        <f>results!Q155+results!R155</f>
        <v>0</v>
      </c>
      <c r="AD155" s="34">
        <f>results!S155+results!T155</f>
        <v>0</v>
      </c>
      <c r="AE155" s="34">
        <f>results!U155+results!V155</f>
        <v>0</v>
      </c>
      <c r="AF155" s="10" t="e">
        <f t="shared" si="19"/>
        <v>#NUM!</v>
      </c>
    </row>
    <row r="156" spans="1:32" x14ac:dyDescent="0.35">
      <c r="A156" s="18">
        <v>150</v>
      </c>
      <c r="B156" s="20">
        <f t="shared" si="20"/>
        <v>133</v>
      </c>
      <c r="C156" s="20">
        <f t="shared" si="21"/>
        <v>38</v>
      </c>
      <c r="D156" s="14">
        <f t="shared" si="18"/>
        <v>34</v>
      </c>
      <c r="E156" s="14">
        <f t="shared" si="22"/>
        <v>34</v>
      </c>
      <c r="F156" s="2" t="str">
        <f>IF(results!Y156&lt;&gt;"a","",results!B156)</f>
        <v/>
      </c>
      <c r="G156" s="2" t="str">
        <f>IF(results!$Y156&lt;&gt;"a","",results!W156)</f>
        <v/>
      </c>
      <c r="H156" s="35" t="str">
        <f>IF(results!$Y156&lt;&gt;"a","",V156)</f>
        <v/>
      </c>
      <c r="I156" s="35" t="str">
        <f>IF(results!$Y156&lt;&gt;"a","",IF(W156=V156,W156+0.0001,W156))</f>
        <v/>
      </c>
      <c r="J156" s="35" t="str">
        <f>IF(results!$Y156&lt;&gt;"a","",IF(OR(V156=X156,W156=X156),X156+0.0002,X156))</f>
        <v/>
      </c>
      <c r="K156" s="35" t="str">
        <f>IF(results!$Y156&lt;&gt;"a","",IF(OR(V156=Y156,W156=Y156,X156=Y156),Y156+0.0003,Y156))</f>
        <v/>
      </c>
      <c r="L156" s="35" t="str">
        <f>IF(results!$Y156&lt;&gt;"a","",IF(OR(V156=Z156,W156=Z156,X156=Z156,Y156=Z156),Z156+0.0004,Z156))</f>
        <v/>
      </c>
      <c r="M156" s="35" t="str">
        <f>IF(results!$Y156&lt;&gt;"a","",IF(OR(V156=AA156,W156=AA156,X156=AA156,Y156=AA156,Z156=AA156),AA156+0.0005,AA156))</f>
        <v/>
      </c>
      <c r="N156" s="35" t="str">
        <f>IF(results!$Y156&lt;&gt;"a","",IF(OR(V156=AB156,W156=AB156,X156=AB156,Y156=AB156,Z156=AB156,AA156=AB156),AB156+0.0006,AB156))</f>
        <v/>
      </c>
      <c r="O156" s="35" t="str">
        <f>IF(results!$Y156&lt;&gt;"a","",IF(OR(V156=AC156,W156=AC156,X156=AC156,Y156=AC156,Z156=AC156,AA156=AC156,AB156=AC156),AC156+0.0007,AC156))</f>
        <v/>
      </c>
      <c r="P156" s="35" t="str">
        <f>IF(results!$Y156&lt;&gt;"a","",IF(OR(V156=AD156,W156=AD156,X156=AD156,Y156=AD156,Z156=AD156,AA156=AD156,AB156=AD156,AC156=AD156),AD156+0.0008,AD156))</f>
        <v/>
      </c>
      <c r="Q156" s="35" t="str">
        <f>IF(results!$Y156&lt;&gt;"a","",AE156*2)</f>
        <v/>
      </c>
      <c r="R156" s="47">
        <f t="shared" si="23"/>
        <v>0</v>
      </c>
      <c r="S156" s="4">
        <f t="shared" ref="S156:S160" si="27">R156+0.0000001*ROW()</f>
        <v>1.56E-5</v>
      </c>
      <c r="T156" s="4" t="str">
        <f>IF(results!$Y156&lt;&gt;"a","",results!X156)</f>
        <v/>
      </c>
      <c r="U156" s="4">
        <f>IF(results!Y156="A",1,IF(results!Y156="B",2,IF(results!Y156="C",3,99)))</f>
        <v>99</v>
      </c>
      <c r="V156" s="34">
        <f>results!C156+results!D156</f>
        <v>0</v>
      </c>
      <c r="W156" s="34">
        <f>results!E156+results!F156</f>
        <v>0</v>
      </c>
      <c r="X156" s="34">
        <f>results!G156+results!H156</f>
        <v>0</v>
      </c>
      <c r="Y156" s="34">
        <f>results!I156+results!J156</f>
        <v>0</v>
      </c>
      <c r="Z156" s="34">
        <f>results!K156+results!L156</f>
        <v>0</v>
      </c>
      <c r="AA156" s="34">
        <f>results!M156+results!N156</f>
        <v>0</v>
      </c>
      <c r="AB156" s="34">
        <f>results!O156+results!P156</f>
        <v>0</v>
      </c>
      <c r="AC156" s="34">
        <f>results!Q156+results!R156</f>
        <v>0</v>
      </c>
      <c r="AD156" s="34">
        <f>results!S156+results!T156</f>
        <v>0</v>
      </c>
      <c r="AE156" s="34">
        <f>results!U156+results!V156</f>
        <v>0</v>
      </c>
      <c r="AF156" s="10" t="e">
        <f t="shared" ref="AF156:AF160" si="28">LARGE(H156:Q156,3)</f>
        <v>#NUM!</v>
      </c>
    </row>
    <row r="157" spans="1:32" x14ac:dyDescent="0.35">
      <c r="A157" s="18">
        <v>151</v>
      </c>
      <c r="B157" s="20">
        <f t="shared" si="20"/>
        <v>133</v>
      </c>
      <c r="C157" s="20">
        <f t="shared" si="21"/>
        <v>37</v>
      </c>
      <c r="D157" s="14">
        <f t="shared" si="18"/>
        <v>34</v>
      </c>
      <c r="E157" s="14">
        <f t="shared" si="22"/>
        <v>34</v>
      </c>
      <c r="F157" s="2" t="str">
        <f>IF(results!Y157&lt;&gt;"a","",results!B157)</f>
        <v/>
      </c>
      <c r="G157" s="2" t="str">
        <f>IF(results!$Y157&lt;&gt;"a","",results!W157)</f>
        <v/>
      </c>
      <c r="H157" s="35" t="str">
        <f>IF(results!$Y157&lt;&gt;"a","",V157)</f>
        <v/>
      </c>
      <c r="I157" s="35" t="str">
        <f>IF(results!$Y157&lt;&gt;"a","",IF(W157=V157,W157+0.0001,W157))</f>
        <v/>
      </c>
      <c r="J157" s="35" t="str">
        <f>IF(results!$Y157&lt;&gt;"a","",IF(OR(V157=X157,W157=X157),X157+0.0002,X157))</f>
        <v/>
      </c>
      <c r="K157" s="35" t="str">
        <f>IF(results!$Y157&lt;&gt;"a","",IF(OR(V157=Y157,W157=Y157,X157=Y157),Y157+0.0003,Y157))</f>
        <v/>
      </c>
      <c r="L157" s="35" t="str">
        <f>IF(results!$Y157&lt;&gt;"a","",IF(OR(V157=Z157,W157=Z157,X157=Z157,Y157=Z157),Z157+0.0004,Z157))</f>
        <v/>
      </c>
      <c r="M157" s="35" t="str">
        <f>IF(results!$Y157&lt;&gt;"a","",IF(OR(V157=AA157,W157=AA157,X157=AA157,Y157=AA157,Z157=AA157),AA157+0.0005,AA157))</f>
        <v/>
      </c>
      <c r="N157" s="35" t="str">
        <f>IF(results!$Y157&lt;&gt;"a","",IF(OR(V157=AB157,W157=AB157,X157=AB157,Y157=AB157,Z157=AB157,AA157=AB157),AB157+0.0006,AB157))</f>
        <v/>
      </c>
      <c r="O157" s="35" t="str">
        <f>IF(results!$Y157&lt;&gt;"a","",IF(OR(V157=AC157,W157=AC157,X157=AC157,Y157=AC157,Z157=AC157,AA157=AC157,AB157=AC157),AC157+0.0007,AC157))</f>
        <v/>
      </c>
      <c r="P157" s="35" t="str">
        <f>IF(results!$Y157&lt;&gt;"a","",IF(OR(V157=AD157,W157=AD157,X157=AD157,Y157=AD157,Z157=AD157,AA157=AD157,AB157=AD157,AC157=AD157),AD157+0.0008,AD157))</f>
        <v/>
      </c>
      <c r="Q157" s="35" t="str">
        <f>IF(results!$Y157&lt;&gt;"a","",AE157*2)</f>
        <v/>
      </c>
      <c r="R157" s="47">
        <f t="shared" si="23"/>
        <v>0</v>
      </c>
      <c r="S157" s="4">
        <f t="shared" si="27"/>
        <v>1.5699999999999999E-5</v>
      </c>
      <c r="T157" s="4" t="str">
        <f>IF(results!$Y157&lt;&gt;"a","",results!X157)</f>
        <v/>
      </c>
      <c r="U157" s="4">
        <f>IF(results!Y157="A",1,IF(results!Y157="B",2,IF(results!Y157="C",3,99)))</f>
        <v>99</v>
      </c>
      <c r="V157" s="34">
        <f>results!C157+results!D157</f>
        <v>0</v>
      </c>
      <c r="W157" s="34">
        <f>results!E157+results!F157</f>
        <v>0</v>
      </c>
      <c r="X157" s="34">
        <f>results!G157+results!H157</f>
        <v>0</v>
      </c>
      <c r="Y157" s="34">
        <f>results!I157+results!J157</f>
        <v>0</v>
      </c>
      <c r="Z157" s="34">
        <f>results!K157+results!L157</f>
        <v>0</v>
      </c>
      <c r="AA157" s="34">
        <f>results!M157+results!N157</f>
        <v>0</v>
      </c>
      <c r="AB157" s="34">
        <f>results!O157+results!P157</f>
        <v>0</v>
      </c>
      <c r="AC157" s="34">
        <f>results!Q157+results!R157</f>
        <v>0</v>
      </c>
      <c r="AD157" s="34">
        <f>results!S157+results!T157</f>
        <v>0</v>
      </c>
      <c r="AE157" s="34">
        <f>results!U157+results!V157</f>
        <v>0</v>
      </c>
      <c r="AF157" s="10" t="e">
        <f t="shared" si="28"/>
        <v>#NUM!</v>
      </c>
    </row>
    <row r="158" spans="1:32" x14ac:dyDescent="0.35">
      <c r="A158" s="18">
        <v>152</v>
      </c>
      <c r="B158" s="20">
        <f t="shared" si="20"/>
        <v>133</v>
      </c>
      <c r="C158" s="20">
        <f t="shared" si="21"/>
        <v>36</v>
      </c>
      <c r="D158" s="14">
        <f t="shared" si="18"/>
        <v>34</v>
      </c>
      <c r="E158" s="14">
        <f t="shared" si="22"/>
        <v>34</v>
      </c>
      <c r="F158" s="2" t="str">
        <f>IF(results!Y158&lt;&gt;"a","",results!B158)</f>
        <v/>
      </c>
      <c r="G158" s="2" t="str">
        <f>IF(results!$Y158&lt;&gt;"a","",results!W158)</f>
        <v/>
      </c>
      <c r="H158" s="35" t="str">
        <f>IF(results!$Y158&lt;&gt;"a","",V158)</f>
        <v/>
      </c>
      <c r="I158" s="35" t="str">
        <f>IF(results!$Y158&lt;&gt;"a","",IF(W158=V158,W158+0.0001,W158))</f>
        <v/>
      </c>
      <c r="J158" s="35" t="str">
        <f>IF(results!$Y158&lt;&gt;"a","",IF(OR(V158=X158,W158=X158),X158+0.0002,X158))</f>
        <v/>
      </c>
      <c r="K158" s="35" t="str">
        <f>IF(results!$Y158&lt;&gt;"a","",IF(OR(V158=Y158,W158=Y158,X158=Y158),Y158+0.0003,Y158))</f>
        <v/>
      </c>
      <c r="L158" s="35" t="str">
        <f>IF(results!$Y158&lt;&gt;"a","",IF(OR(V158=Z158,W158=Z158,X158=Z158,Y158=Z158),Z158+0.0004,Z158))</f>
        <v/>
      </c>
      <c r="M158" s="35" t="str">
        <f>IF(results!$Y158&lt;&gt;"a","",IF(OR(V158=AA158,W158=AA158,X158=AA158,Y158=AA158,Z158=AA158),AA158+0.0005,AA158))</f>
        <v/>
      </c>
      <c r="N158" s="35" t="str">
        <f>IF(results!$Y158&lt;&gt;"a","",IF(OR(V158=AB158,W158=AB158,X158=AB158,Y158=AB158,Z158=AB158,AA158=AB158),AB158+0.0006,AB158))</f>
        <v/>
      </c>
      <c r="O158" s="35" t="str">
        <f>IF(results!$Y158&lt;&gt;"a","",IF(OR(V158=AC158,W158=AC158,X158=AC158,Y158=AC158,Z158=AC158,AA158=AC158,AB158=AC158),AC158+0.0007,AC158))</f>
        <v/>
      </c>
      <c r="P158" s="35" t="str">
        <f>IF(results!$Y158&lt;&gt;"a","",IF(OR(V158=AD158,W158=AD158,X158=AD158,Y158=AD158,Z158=AD158,AA158=AD158,AB158=AD158,AC158=AD158),AD158+0.0008,AD158))</f>
        <v/>
      </c>
      <c r="Q158" s="35" t="str">
        <f>IF(results!$Y158&lt;&gt;"a","",AE158*2)</f>
        <v/>
      </c>
      <c r="R158" s="47">
        <f t="shared" si="23"/>
        <v>0</v>
      </c>
      <c r="S158" s="4">
        <f t="shared" si="27"/>
        <v>1.5799999999999998E-5</v>
      </c>
      <c r="T158" s="4" t="str">
        <f>IF(results!$Y158&lt;&gt;"a","",results!X158)</f>
        <v/>
      </c>
      <c r="U158" s="4">
        <f>IF(results!Y158="A",1,IF(results!Y158="B",2,IF(results!Y158="C",3,99)))</f>
        <v>99</v>
      </c>
      <c r="V158" s="34">
        <f>results!C158+results!D158</f>
        <v>0</v>
      </c>
      <c r="W158" s="34">
        <f>results!E158+results!F158</f>
        <v>0</v>
      </c>
      <c r="X158" s="34">
        <f>results!G158+results!H158</f>
        <v>0</v>
      </c>
      <c r="Y158" s="34">
        <f>results!I158+results!J158</f>
        <v>0</v>
      </c>
      <c r="Z158" s="34">
        <f>results!K158+results!L158</f>
        <v>0</v>
      </c>
      <c r="AA158" s="34">
        <f>results!M158+results!N158</f>
        <v>0</v>
      </c>
      <c r="AB158" s="34">
        <f>results!O158+results!P158</f>
        <v>0</v>
      </c>
      <c r="AC158" s="34">
        <f>results!Q158+results!R158</f>
        <v>0</v>
      </c>
      <c r="AD158" s="34">
        <f>results!S158+results!T158</f>
        <v>0</v>
      </c>
      <c r="AE158" s="34">
        <f>results!U158+results!V158</f>
        <v>0</v>
      </c>
      <c r="AF158" s="10" t="e">
        <f t="shared" si="28"/>
        <v>#NUM!</v>
      </c>
    </row>
    <row r="159" spans="1:32" x14ac:dyDescent="0.35">
      <c r="A159" s="18">
        <v>153</v>
      </c>
      <c r="B159" s="20">
        <f t="shared" si="20"/>
        <v>133</v>
      </c>
      <c r="C159" s="20">
        <f t="shared" si="21"/>
        <v>35</v>
      </c>
      <c r="D159" s="14">
        <f t="shared" si="18"/>
        <v>34</v>
      </c>
      <c r="E159" s="14">
        <f t="shared" si="22"/>
        <v>34</v>
      </c>
      <c r="F159" s="2" t="str">
        <f>IF(results!Y159&lt;&gt;"a","",results!B159)</f>
        <v/>
      </c>
      <c r="G159" s="2" t="str">
        <f>IF(results!$Y159&lt;&gt;"a","",results!W159)</f>
        <v/>
      </c>
      <c r="H159" s="35" t="str">
        <f>IF(results!$Y159&lt;&gt;"a","",V159)</f>
        <v/>
      </c>
      <c r="I159" s="35" t="str">
        <f>IF(results!$Y159&lt;&gt;"a","",IF(W159=V159,W159+0.0001,W159))</f>
        <v/>
      </c>
      <c r="J159" s="35" t="str">
        <f>IF(results!$Y159&lt;&gt;"a","",IF(OR(V159=X159,W159=X159),X159+0.0002,X159))</f>
        <v/>
      </c>
      <c r="K159" s="35" t="str">
        <f>IF(results!$Y159&lt;&gt;"a","",IF(OR(V159=Y159,W159=Y159,X159=Y159),Y159+0.0003,Y159))</f>
        <v/>
      </c>
      <c r="L159" s="35" t="str">
        <f>IF(results!$Y159&lt;&gt;"a","",IF(OR(V159=Z159,W159=Z159,X159=Z159,Y159=Z159),Z159+0.0004,Z159))</f>
        <v/>
      </c>
      <c r="M159" s="35" t="str">
        <f>IF(results!$Y159&lt;&gt;"a","",IF(OR(V159=AA159,W159=AA159,X159=AA159,Y159=AA159,Z159=AA159),AA159+0.0005,AA159))</f>
        <v/>
      </c>
      <c r="N159" s="35" t="str">
        <f>IF(results!$Y159&lt;&gt;"a","",IF(OR(V159=AB159,W159=AB159,X159=AB159,Y159=AB159,Z159=AB159,AA159=AB159),AB159+0.0006,AB159))</f>
        <v/>
      </c>
      <c r="O159" s="35" t="str">
        <f>IF(results!$Y159&lt;&gt;"a","",IF(OR(V159=AC159,W159=AC159,X159=AC159,Y159=AC159,Z159=AC159,AA159=AC159,AB159=AC159),AC159+0.0007,AC159))</f>
        <v/>
      </c>
      <c r="P159" s="35" t="str">
        <f>IF(results!$Y159&lt;&gt;"a","",IF(OR(V159=AD159,W159=AD159,X159=AD159,Y159=AD159,Z159=AD159,AA159=AD159,AB159=AD159,AC159=AD159),AD159+0.0008,AD159))</f>
        <v/>
      </c>
      <c r="Q159" s="35" t="str">
        <f>IF(results!$Y159&lt;&gt;"a","",AE159*2)</f>
        <v/>
      </c>
      <c r="R159" s="47">
        <f t="shared" si="23"/>
        <v>0</v>
      </c>
      <c r="S159" s="4">
        <f t="shared" si="27"/>
        <v>1.59E-5</v>
      </c>
      <c r="T159" s="4" t="str">
        <f>IF(results!$Y159&lt;&gt;"a","",results!X159)</f>
        <v/>
      </c>
      <c r="U159" s="4">
        <f>IF(results!Y159="A",1,IF(results!Y159="B",2,IF(results!Y159="C",3,99)))</f>
        <v>99</v>
      </c>
      <c r="V159" s="34">
        <f>results!C159+results!D159</f>
        <v>0</v>
      </c>
      <c r="W159" s="34">
        <f>results!E159+results!F159</f>
        <v>0</v>
      </c>
      <c r="X159" s="34">
        <f>results!G159+results!H159</f>
        <v>0</v>
      </c>
      <c r="Y159" s="34">
        <f>results!I159+results!J159</f>
        <v>0</v>
      </c>
      <c r="Z159" s="34">
        <f>results!K159+results!L159</f>
        <v>0</v>
      </c>
      <c r="AA159" s="34">
        <f>results!M159+results!N159</f>
        <v>0</v>
      </c>
      <c r="AB159" s="34">
        <f>results!O159+results!P159</f>
        <v>0</v>
      </c>
      <c r="AC159" s="34">
        <f>results!Q159+results!R159</f>
        <v>0</v>
      </c>
      <c r="AD159" s="34">
        <f>results!S159+results!T159</f>
        <v>0</v>
      </c>
      <c r="AE159" s="34">
        <f>results!U159+results!V159</f>
        <v>0</v>
      </c>
      <c r="AF159" s="10" t="e">
        <f t="shared" si="28"/>
        <v>#NUM!</v>
      </c>
    </row>
    <row r="160" spans="1:32" x14ac:dyDescent="0.35">
      <c r="A160" s="18">
        <v>154</v>
      </c>
      <c r="B160" s="20">
        <f t="shared" si="20"/>
        <v>133</v>
      </c>
      <c r="C160" s="20">
        <f t="shared" si="21"/>
        <v>34</v>
      </c>
      <c r="D160" s="14">
        <f t="shared" si="18"/>
        <v>34</v>
      </c>
      <c r="E160" s="14">
        <f t="shared" si="22"/>
        <v>34</v>
      </c>
      <c r="F160" s="2" t="str">
        <f>IF(results!Y160&lt;&gt;"a","",results!B160)</f>
        <v/>
      </c>
      <c r="G160" s="2" t="str">
        <f>IF(results!$Y160&lt;&gt;"a","",results!W160)</f>
        <v/>
      </c>
      <c r="H160" s="35" t="str">
        <f>IF(results!$Y160&lt;&gt;"a","",V160)</f>
        <v/>
      </c>
      <c r="I160" s="35" t="str">
        <f>IF(results!$Y160&lt;&gt;"a","",IF(W160=V160,W160+0.0001,W160))</f>
        <v/>
      </c>
      <c r="J160" s="35" t="str">
        <f>IF(results!$Y160&lt;&gt;"a","",IF(OR(V160=X160,W160=X160),X160+0.0002,X160))</f>
        <v/>
      </c>
      <c r="K160" s="35" t="str">
        <f>IF(results!$Y160&lt;&gt;"a","",IF(OR(V160=Y160,W160=Y160,X160=Y160),Y160+0.0003,Y160))</f>
        <v/>
      </c>
      <c r="L160" s="35" t="str">
        <f>IF(results!$Y160&lt;&gt;"a","",IF(OR(V160=Z160,W160=Z160,X160=Z160,Y160=Z160),Z160+0.0004,Z160))</f>
        <v/>
      </c>
      <c r="M160" s="35" t="str">
        <f>IF(results!$Y160&lt;&gt;"a","",IF(OR(V160=AA160,W160=AA160,X160=AA160,Y160=AA160,Z160=AA160),AA160+0.0005,AA160))</f>
        <v/>
      </c>
      <c r="N160" s="35" t="str">
        <f>IF(results!$Y160&lt;&gt;"a","",IF(OR(V160=AB160,W160=AB160,X160=AB160,Y160=AB160,Z160=AB160,AA160=AB160),AB160+0.0006,AB160))</f>
        <v/>
      </c>
      <c r="O160" s="35" t="str">
        <f>IF(results!$Y160&lt;&gt;"a","",IF(OR(V160=AC160,W160=AC160,X160=AC160,Y160=AC160,Z160=AC160,AA160=AC160,AB160=AC160),AC160+0.0007,AC160))</f>
        <v/>
      </c>
      <c r="P160" s="35" t="str">
        <f>IF(results!$Y160&lt;&gt;"a","",IF(OR(V160=AD160,W160=AD160,X160=AD160,Y160=AD160,Z160=AD160,AA160=AD160,AB160=AD160,AC160=AD160),AD160+0.0008,AD160))</f>
        <v/>
      </c>
      <c r="Q160" s="35" t="str">
        <f>IF(results!$Y160&lt;&gt;"a","",AE160*2)</f>
        <v/>
      </c>
      <c r="R160" s="47">
        <f t="shared" si="23"/>
        <v>0</v>
      </c>
      <c r="S160" s="4">
        <f t="shared" si="27"/>
        <v>1.5999999999999999E-5</v>
      </c>
      <c r="T160" s="4" t="str">
        <f>IF(results!$Y160&lt;&gt;"a","",results!X160)</f>
        <v/>
      </c>
      <c r="U160" s="4">
        <f>IF(results!Y160="A",1,IF(results!Y160="B",2,IF(results!Y160="C",3,99)))</f>
        <v>99</v>
      </c>
      <c r="V160" s="34">
        <f>results!C160+results!D160</f>
        <v>0</v>
      </c>
      <c r="W160" s="34">
        <f>results!E160+results!F160</f>
        <v>0</v>
      </c>
      <c r="X160" s="34">
        <f>results!G160+results!H160</f>
        <v>0</v>
      </c>
      <c r="Y160" s="34">
        <f>results!I160+results!J160</f>
        <v>0</v>
      </c>
      <c r="Z160" s="34">
        <f>results!K160+results!L160</f>
        <v>0</v>
      </c>
      <c r="AA160" s="34">
        <f>results!M160+results!N160</f>
        <v>0</v>
      </c>
      <c r="AB160" s="34">
        <f>results!O160+results!P160</f>
        <v>0</v>
      </c>
      <c r="AC160" s="34">
        <f>results!Q160+results!R160</f>
        <v>0</v>
      </c>
      <c r="AD160" s="34">
        <f>results!S160+results!T160</f>
        <v>0</v>
      </c>
      <c r="AE160" s="34">
        <f>results!U160+results!V160</f>
        <v>0</v>
      </c>
      <c r="AF160" s="10" t="e">
        <f t="shared" si="28"/>
        <v>#NUM!</v>
      </c>
    </row>
  </sheetData>
  <sheetProtection algorithmName="SHA-512" hashValue="fDYnFLWNcXdgJF+YseDHLNUVfKyOdvdE725qhgg8nZwlEpstWpO0xj63OlgoZm0PFJiw2mF+ml3w7yYQWg7kMA==" saltValue="K6qqvwCc0z5m1PeF1kplrQ==" spinCount="100000" sheet="1" objects="1" scenarios="1"/>
  <mergeCells count="19">
    <mergeCell ref="H4:Q4"/>
    <mergeCell ref="H5:H6"/>
    <mergeCell ref="I5:I6"/>
    <mergeCell ref="J5:J6"/>
    <mergeCell ref="B5:B6"/>
    <mergeCell ref="C5:C6"/>
    <mergeCell ref="D5:D6"/>
    <mergeCell ref="F5:F6"/>
    <mergeCell ref="G5:G6"/>
    <mergeCell ref="R5:R6"/>
    <mergeCell ref="S5:S6"/>
    <mergeCell ref="T5:T6"/>
    <mergeCell ref="Q5:Q6"/>
    <mergeCell ref="K5:K6"/>
    <mergeCell ref="L5:L6"/>
    <mergeCell ref="M5:M6"/>
    <mergeCell ref="N5:N6"/>
    <mergeCell ref="O5:O6"/>
    <mergeCell ref="P5:P6"/>
  </mergeCells>
  <conditionalFormatting sqref="F7:G175">
    <cfRule type="cellIs" dxfId="18" priority="194" operator="equal">
      <formula>0</formula>
    </cfRule>
  </conditionalFormatting>
  <conditionalFormatting sqref="G7:G160">
    <cfRule type="dataBar" priority="195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{A88EA651-3045-40AF-9172-5F77C0D1F768}</x14:id>
        </ext>
      </extLst>
    </cfRule>
  </conditionalFormatting>
  <conditionalFormatting sqref="G161:G175">
    <cfRule type="dataBar" priority="1425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{9997A0A2-7B63-404B-8507-E268DB6EAA85}</x14:id>
        </ext>
      </extLst>
    </cfRule>
  </conditionalFormatting>
  <conditionalFormatting sqref="R7:R160">
    <cfRule type="cellIs" dxfId="17" priority="1" operator="equal">
      <formula>200</formula>
    </cfRule>
  </conditionalFormatting>
  <conditionalFormatting sqref="R7:R175">
    <cfRule type="cellIs" dxfId="16" priority="2" operator="equal">
      <formula>0</formula>
    </cfRule>
  </conditionalFormatting>
  <conditionalFormatting sqref="S7:U160">
    <cfRule type="cellIs" dxfId="15" priority="3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8EA651-3045-40AF-9172-5F77C0D1F768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G7:G160</xm:sqref>
        </x14:conditionalFormatting>
        <x14:conditionalFormatting xmlns:xm="http://schemas.microsoft.com/office/excel/2006/main">
          <x14:cfRule type="dataBar" id="{9997A0A2-7B63-404B-8507-E268DB6EAA85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G161:G175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rgb="FF00B050"/>
  </sheetPr>
  <dimension ref="A2:AF161"/>
  <sheetViews>
    <sheetView zoomScale="80" zoomScaleNormal="80" workbookViewId="0">
      <pane ySplit="6" topLeftCell="A7" activePane="bottomLeft" state="frozen"/>
      <selection pane="bottomLeft" activeCell="H4" sqref="H4:Q4"/>
    </sheetView>
  </sheetViews>
  <sheetFormatPr defaultColWidth="8.81640625" defaultRowHeight="14.5" x14ac:dyDescent="0.35"/>
  <cols>
    <col min="1" max="1" width="6.1796875" style="18" customWidth="1"/>
    <col min="2" max="2" width="6.81640625" style="10" customWidth="1"/>
    <col min="3" max="3" width="4.453125" style="10" customWidth="1"/>
    <col min="4" max="4" width="6.1796875" style="10" customWidth="1"/>
    <col min="5" max="5" width="5.81640625" style="10" customWidth="1"/>
    <col min="6" max="6" width="17.54296875" style="10" customWidth="1"/>
    <col min="7" max="7" width="5.1796875" style="10" customWidth="1"/>
    <col min="8" max="17" width="6.81640625" style="10" customWidth="1"/>
    <col min="18" max="18" width="9.453125" style="45" customWidth="1"/>
    <col min="19" max="19" width="7.81640625" style="11" customWidth="1"/>
    <col min="20" max="20" width="7.54296875" style="10" customWidth="1"/>
    <col min="21" max="21" width="5.81640625" style="10" customWidth="1"/>
    <col min="22" max="22" width="4.54296875" style="26" customWidth="1"/>
    <col min="23" max="31" width="4.54296875" style="10" customWidth="1"/>
    <col min="32" max="32" width="7.26953125" style="10" bestFit="1" customWidth="1"/>
    <col min="33" max="16384" width="8.81640625" style="10"/>
  </cols>
  <sheetData>
    <row r="2" spans="1:32" ht="31" x14ac:dyDescent="0.7">
      <c r="H2" s="49" t="s">
        <v>14</v>
      </c>
      <c r="I2" s="49"/>
      <c r="J2" s="49"/>
      <c r="K2" s="49"/>
      <c r="L2" s="49"/>
      <c r="M2" s="49"/>
      <c r="N2" s="49"/>
      <c r="O2" s="49"/>
      <c r="P2" s="49"/>
      <c r="Q2" s="49"/>
    </row>
    <row r="3" spans="1:32" ht="7.5" customHeight="1" x14ac:dyDescent="0.35"/>
    <row r="4" spans="1:32" ht="21.75" customHeight="1" x14ac:dyDescent="0.35">
      <c r="H4" s="58" t="s">
        <v>16</v>
      </c>
      <c r="I4" s="58"/>
      <c r="J4" s="58"/>
      <c r="K4" s="58"/>
      <c r="L4" s="58"/>
      <c r="M4" s="58"/>
      <c r="N4" s="58"/>
      <c r="O4" s="58"/>
      <c r="P4" s="58"/>
      <c r="Q4" s="58"/>
      <c r="R4" s="46" t="s">
        <v>12</v>
      </c>
    </row>
    <row r="5" spans="1:32" ht="15.75" customHeight="1" x14ac:dyDescent="0.35">
      <c r="B5" s="81" t="s">
        <v>2</v>
      </c>
      <c r="C5" s="81" t="s">
        <v>3</v>
      </c>
      <c r="D5" s="81" t="s">
        <v>7</v>
      </c>
      <c r="E5" s="19"/>
      <c r="F5" s="83" t="s">
        <v>0</v>
      </c>
      <c r="G5" s="84" t="s">
        <v>6</v>
      </c>
      <c r="H5" s="65">
        <v>1</v>
      </c>
      <c r="I5" s="65">
        <v>2</v>
      </c>
      <c r="J5" s="65">
        <v>3</v>
      </c>
      <c r="K5" s="65">
        <v>4</v>
      </c>
      <c r="L5" s="65">
        <v>5</v>
      </c>
      <c r="M5" s="65">
        <v>6</v>
      </c>
      <c r="N5" s="65">
        <v>7</v>
      </c>
      <c r="O5" s="65">
        <v>8</v>
      </c>
      <c r="P5" s="65">
        <v>9</v>
      </c>
      <c r="Q5" s="65">
        <v>10</v>
      </c>
      <c r="R5" s="86" t="s">
        <v>47</v>
      </c>
      <c r="S5" s="67" t="s">
        <v>9</v>
      </c>
      <c r="T5" s="67" t="s">
        <v>17</v>
      </c>
    </row>
    <row r="6" spans="1:32" ht="15.75" customHeight="1" x14ac:dyDescent="0.35">
      <c r="B6" s="82"/>
      <c r="C6" s="82"/>
      <c r="D6" s="82"/>
      <c r="E6" s="19" t="s">
        <v>8</v>
      </c>
      <c r="F6" s="83"/>
      <c r="G6" s="85"/>
      <c r="H6" s="66"/>
      <c r="I6" s="66"/>
      <c r="J6" s="66"/>
      <c r="K6" s="66"/>
      <c r="L6" s="66"/>
      <c r="M6" s="66"/>
      <c r="N6" s="66"/>
      <c r="O6" s="66"/>
      <c r="P6" s="66"/>
      <c r="Q6" s="66"/>
      <c r="R6" s="86"/>
      <c r="S6" s="67"/>
      <c r="T6" s="67"/>
    </row>
    <row r="7" spans="1:32" x14ac:dyDescent="0.35">
      <c r="A7" s="18">
        <v>1</v>
      </c>
      <c r="B7" s="20">
        <f t="shared" ref="B7:B38" si="0">RANK($U7,$U$7:$U$160,1)</f>
        <v>34</v>
      </c>
      <c r="C7" s="20">
        <f t="shared" ref="C7:C38" si="1">RANK($S7,$S$7:$S$160,0)</f>
        <v>28</v>
      </c>
      <c r="D7" s="14">
        <f t="shared" ref="D7:E26" si="2">_xlfn.RANK.EQ($R7,$R$7:$R$160,0)</f>
        <v>28</v>
      </c>
      <c r="E7" s="14">
        <f t="shared" si="2"/>
        <v>28</v>
      </c>
      <c r="F7" s="2" t="str">
        <f>IF(results!Y7&lt;&gt;"b","",results!B7)</f>
        <v>BABIC ALMIR</v>
      </c>
      <c r="G7" s="2">
        <f>IF(results!$Y7&lt;&gt;"b","",results!W7)</f>
        <v>2</v>
      </c>
      <c r="H7" s="35">
        <f>IF(results!$Y7&lt;&gt;"b","",V7)</f>
        <v>46</v>
      </c>
      <c r="I7" s="35">
        <f>IF(results!$Y7&lt;&gt;"b","",IF(W7=V7,W7+0.0001,W7))</f>
        <v>47</v>
      </c>
      <c r="J7" s="35">
        <f>IF(results!$Y7&lt;&gt;"b","",IF(OR(V7=X7,W7=X7),X7+0.0002,X7))</f>
        <v>0</v>
      </c>
      <c r="K7" s="35">
        <f>IF(results!$Y7&lt;&gt;"b","",IF(OR(V7=Y7,W7=Y7,X7=Y7),Y7+0.0003,Y7))</f>
        <v>2.9999999999999997E-4</v>
      </c>
      <c r="L7" s="35">
        <f>IF(results!$Y7&lt;&gt;"b","",IF(OR(V7=Z7,W7=Z7,X7=Z7,Y7=Z7),Z7+0.0004,Z7))</f>
        <v>4.0000000000000002E-4</v>
      </c>
      <c r="M7" s="35">
        <f>IF(results!$Y7&lt;&gt;"b","",IF(OR(V7=AA7,W7=AA7,X7=AA7,Y7=AA7,Z7=AA7),AA7+0.0005,AA7))</f>
        <v>5.0000000000000001E-4</v>
      </c>
      <c r="N7" s="35">
        <f>IF(results!$Y7&lt;&gt;"b","",IF(OR(V7=AB7,W7=AB7,X7=AB7,Y7=AB7,Z7=AB7,AA7=AB7),AB7+0.0006,AB7))</f>
        <v>5.9999999999999995E-4</v>
      </c>
      <c r="O7" s="35">
        <f>IF(results!$Y7&lt;&gt;"b","",IF(OR(V7=AC7,W7=AC7,X7=AC7,Y7=AC7,Z7=AC7,AA7=AC7,AB7=AC7),AC7+0.0007,AC7))</f>
        <v>6.9999999999999999E-4</v>
      </c>
      <c r="P7" s="35">
        <f>IF(results!$Y7&lt;&gt;"b","",IF(OR(V7=AD7,W7=AD7,X7=AD7,Y7=AD7,Z7=AD7,AA7=AD7,AB7=AD7,AC7=AD7),AD7+0.0008,AD7))</f>
        <v>8.0000000000000004E-4</v>
      </c>
      <c r="Q7" s="35">
        <f>IF(results!$Y7&lt;&gt;"b","",AE7*2)</f>
        <v>0</v>
      </c>
      <c r="R7" s="47">
        <f>IF(F7&lt;&gt;"",(MAX(H7:Q7)+LARGE(H7:Q7,2)+LARGE(H7:Q7,3)+LARGE(H7:Q7,4)+LARGE(H7:Q7,5)),0)</f>
        <v>93.002099999999999</v>
      </c>
      <c r="S7" s="4">
        <f>R7+0.0000001*ROW()</f>
        <v>93.0021007</v>
      </c>
      <c r="T7" s="4">
        <f>IF(results!$Y7&lt;&gt;"b","",results!X7)</f>
        <v>16.8</v>
      </c>
      <c r="U7" s="4">
        <f>IF(results!Y7="A",1,IF(results!Y7="B",2,IF(results!Y7="C",3,99)))</f>
        <v>2</v>
      </c>
      <c r="V7" s="34">
        <f>results!C7+results!D7</f>
        <v>46</v>
      </c>
      <c r="W7" s="34">
        <f>results!E7+results!F7</f>
        <v>47</v>
      </c>
      <c r="X7" s="34">
        <f>results!G7+results!H7</f>
        <v>0</v>
      </c>
      <c r="Y7" s="34">
        <f>results!I7+results!J7</f>
        <v>0</v>
      </c>
      <c r="Z7" s="34">
        <f>results!K7+results!L7</f>
        <v>0</v>
      </c>
      <c r="AA7" s="34">
        <f>results!M7+results!N7</f>
        <v>0</v>
      </c>
      <c r="AB7" s="34">
        <f>results!O7+results!P7</f>
        <v>0</v>
      </c>
      <c r="AC7" s="34">
        <f>results!Q7+results!R7</f>
        <v>0</v>
      </c>
      <c r="AD7" s="34">
        <f>results!S7+results!T7</f>
        <v>0</v>
      </c>
      <c r="AE7" s="34">
        <f>results!U7+results!V7</f>
        <v>0</v>
      </c>
      <c r="AF7" s="10">
        <f>LARGE(H7:Q7,3)</f>
        <v>8.0000000000000004E-4</v>
      </c>
    </row>
    <row r="8" spans="1:32" x14ac:dyDescent="0.35">
      <c r="A8" s="18">
        <v>2</v>
      </c>
      <c r="B8" s="20">
        <f t="shared" si="0"/>
        <v>34</v>
      </c>
      <c r="C8" s="20">
        <f t="shared" si="1"/>
        <v>13</v>
      </c>
      <c r="D8" s="14">
        <f t="shared" si="2"/>
        <v>13</v>
      </c>
      <c r="E8" s="14">
        <f t="shared" si="2"/>
        <v>13</v>
      </c>
      <c r="F8" s="2" t="str">
        <f>IF(results!Y8&lt;&gt;"b","",results!B8)</f>
        <v>BARALDO SANO FRANCESCO</v>
      </c>
      <c r="G8" s="2">
        <f>IF(results!$Y8&lt;&gt;"b","",results!W8)</f>
        <v>4</v>
      </c>
      <c r="H8" s="35">
        <f>IF(results!$Y8&lt;&gt;"b","",V8)</f>
        <v>0</v>
      </c>
      <c r="I8" s="35">
        <f>IF(results!$Y8&lt;&gt;"b","",IF(W8=V8,W8+0.0001,W8))</f>
        <v>1E-4</v>
      </c>
      <c r="J8" s="35">
        <f>IF(results!$Y8&lt;&gt;"b","",IF(OR(V8=X8,W8=X8),X8+0.0002,X8))</f>
        <v>2.0000000000000001E-4</v>
      </c>
      <c r="K8" s="36">
        <f>IF(results!$Y8&lt;&gt;"b","",IF(OR(V8=Y8,W8=Y8,X8=Y8),Y8+0.0003,Y8))</f>
        <v>2.9999999999999997E-4</v>
      </c>
      <c r="L8" s="35">
        <f>IF(results!$Y8&lt;&gt;"b","",IF(OR(V8=Z8,W8=Z8,X8=Z8,Y8=Z8),Z8+0.0004,Z8))</f>
        <v>41</v>
      </c>
      <c r="M8" s="35">
        <f>IF(results!$Y8&lt;&gt;"b","",IF(OR(V8=AA8,W8=AA8,X8=AA8,Y8=AA8,Z8=AA8),AA8+0.0005,AA8))</f>
        <v>48</v>
      </c>
      <c r="N8" s="35">
        <f>IF(results!$Y8&lt;&gt;"b","",IF(OR(V8=AB8,W8=AB8,X8=AB8,Y8=AB8,Z8=AB8,AA8=AB8),AB8+0.0006,AB8))</f>
        <v>52</v>
      </c>
      <c r="O8" s="35">
        <f>IF(results!$Y8&lt;&gt;"b","",IF(OR(V8=AC8,W8=AC8,X8=AC8,Y8=AC8,Z8=AC8,AA8=AC8,AB8=AC8),AC8+0.0007,AC8))</f>
        <v>6.9999999999999999E-4</v>
      </c>
      <c r="P8" s="35">
        <f>IF(results!$Y8&lt;&gt;"b","",IF(OR(V8=AD8,W8=AD8,X8=AD8,Y8=AD8,Z8=AD8,AA8=AD8,AB8=AD8,AC8=AD8),AD8+0.0008,AD8))</f>
        <v>8.0000000000000004E-4</v>
      </c>
      <c r="Q8" s="35">
        <f>IF(results!$Y8&lt;&gt;"b","",AE8*2)</f>
        <v>84</v>
      </c>
      <c r="R8" s="47">
        <f t="shared" ref="R8:R71" si="3">IF(F8&lt;&gt;"",(MAX(H8:Q8)+LARGE(H8:Q8,2)+LARGE(H8:Q8,3)+LARGE(H8:Q8,4)+LARGE(H8:Q8,5)),0)</f>
        <v>225.0008</v>
      </c>
      <c r="S8" s="4">
        <f t="shared" ref="S8:S71" si="4">R8+0.0000001*ROW()</f>
        <v>225.00080080000001</v>
      </c>
      <c r="T8" s="4">
        <f>IF(results!$Y8&lt;&gt;"b","",results!X8)</f>
        <v>17.399999999999999</v>
      </c>
      <c r="U8" s="4">
        <f>IF(results!Y8="A",1,IF(results!Y8="B",2,IF(results!Y8="C",3,99)))</f>
        <v>2</v>
      </c>
      <c r="V8" s="34">
        <f>results!C8+results!D8</f>
        <v>0</v>
      </c>
      <c r="W8" s="34">
        <f>results!E8+results!F8</f>
        <v>0</v>
      </c>
      <c r="X8" s="34">
        <f>results!G8+results!H8</f>
        <v>0</v>
      </c>
      <c r="Y8" s="34">
        <f>results!I8+results!J8</f>
        <v>0</v>
      </c>
      <c r="Z8" s="34">
        <f>results!K8+results!L8</f>
        <v>41</v>
      </c>
      <c r="AA8" s="34">
        <f>results!M8+results!N8</f>
        <v>48</v>
      </c>
      <c r="AB8" s="34">
        <f>results!O8+results!P8</f>
        <v>52</v>
      </c>
      <c r="AC8" s="34">
        <f>results!Q8+results!R8</f>
        <v>0</v>
      </c>
      <c r="AD8" s="34">
        <f>results!S8+results!T8</f>
        <v>0</v>
      </c>
      <c r="AE8" s="34">
        <f>results!U8+results!V8</f>
        <v>42</v>
      </c>
      <c r="AF8" s="10">
        <f t="shared" ref="AF8:AF71" si="5">LARGE(H8:Q8,3)</f>
        <v>48</v>
      </c>
    </row>
    <row r="9" spans="1:32" x14ac:dyDescent="0.35">
      <c r="A9" s="18">
        <v>3</v>
      </c>
      <c r="B9" s="20">
        <f t="shared" si="0"/>
        <v>101</v>
      </c>
      <c r="C9" s="20">
        <f t="shared" si="1"/>
        <v>154</v>
      </c>
      <c r="D9" s="14">
        <f t="shared" si="2"/>
        <v>68</v>
      </c>
      <c r="E9" s="14">
        <f t="shared" si="2"/>
        <v>68</v>
      </c>
      <c r="F9" s="2" t="str">
        <f>IF(results!Y9&lt;&gt;"b","",results!B9)</f>
        <v/>
      </c>
      <c r="G9" s="2" t="str">
        <f>IF(results!$Y9&lt;&gt;"b","",results!W9)</f>
        <v/>
      </c>
      <c r="H9" s="36" t="str">
        <f>IF(results!$Y9&lt;&gt;"b","",V9)</f>
        <v/>
      </c>
      <c r="I9" s="35" t="str">
        <f>IF(results!$Y9&lt;&gt;"b","",IF(W9=V9,W9+0.0001,W9))</f>
        <v/>
      </c>
      <c r="J9" s="35" t="str">
        <f>IF(results!$Y9&lt;&gt;"b","",IF(OR(V9=X9,W9=X9),X9+0.0002,X9))</f>
        <v/>
      </c>
      <c r="K9" s="35" t="str">
        <f>IF(results!$Y9&lt;&gt;"b","",IF(OR(V9=Y9,W9=Y9,X9=Y9),Y9+0.0003,Y9))</f>
        <v/>
      </c>
      <c r="L9" s="35" t="str">
        <f>IF(results!$Y9&lt;&gt;"b","",IF(OR(V9=Z9,W9=Z9,X9=Z9,Y9=Z9),Z9+0.0004,Z9))</f>
        <v/>
      </c>
      <c r="M9" s="35" t="str">
        <f>IF(results!$Y9&lt;&gt;"b","",IF(OR(V9=AA9,W9=AA9,X9=AA9,Y9=AA9,Z9=AA9),AA9+0.0005,AA9))</f>
        <v/>
      </c>
      <c r="N9" s="35" t="str">
        <f>IF(results!$Y9&lt;&gt;"b","",IF(OR(V9=AB9,W9=AB9,X9=AB9,Y9=AB9,Z9=AB9,AA9=AB9),AB9+0.0006,AB9))</f>
        <v/>
      </c>
      <c r="O9" s="35" t="str">
        <f>IF(results!$Y9&lt;&gt;"b","",IF(OR(V9=AC9,W9=AC9,X9=AC9,Y9=AC9,Z9=AC9,AA9=AC9,AB9=AC9),AC9+0.0007,AC9))</f>
        <v/>
      </c>
      <c r="P9" s="35" t="str">
        <f>IF(results!$Y9&lt;&gt;"b","",IF(OR(V9=AD9,W9=AD9,X9=AD9,Y9=AD9,Z9=AD9,AA9=AD9,AB9=AD9,AC9=AD9),AD9+0.0008,AD9))</f>
        <v/>
      </c>
      <c r="Q9" s="35" t="str">
        <f>IF(results!$Y9&lt;&gt;"b","",AE9*2)</f>
        <v/>
      </c>
      <c r="R9" s="47">
        <f t="shared" si="3"/>
        <v>0</v>
      </c>
      <c r="S9" s="4">
        <f t="shared" si="4"/>
        <v>8.9999999999999996E-7</v>
      </c>
      <c r="T9" s="4" t="str">
        <f>IF(results!$Y9&lt;&gt;"b","",results!X9)</f>
        <v/>
      </c>
      <c r="U9" s="4">
        <f>IF(results!Y9="A",1,IF(results!Y9="B",2,IF(results!Y9="C",3,99)))</f>
        <v>3</v>
      </c>
      <c r="V9" s="34">
        <f>results!C9+results!D9</f>
        <v>0</v>
      </c>
      <c r="W9" s="34">
        <f>results!E9+results!F9</f>
        <v>38</v>
      </c>
      <c r="X9" s="34">
        <f>results!G9+results!H9</f>
        <v>0</v>
      </c>
      <c r="Y9" s="34">
        <f>results!I9+results!J9</f>
        <v>0</v>
      </c>
      <c r="Z9" s="34">
        <f>results!K9+results!L9</f>
        <v>0</v>
      </c>
      <c r="AA9" s="34">
        <f>results!M9+results!N9</f>
        <v>0</v>
      </c>
      <c r="AB9" s="34">
        <f>results!O9+results!P9</f>
        <v>40</v>
      </c>
      <c r="AC9" s="34">
        <f>results!Q9+results!R9</f>
        <v>38</v>
      </c>
      <c r="AD9" s="34">
        <f>results!S9+results!T9</f>
        <v>0</v>
      </c>
      <c r="AE9" s="34">
        <f>results!U9+results!V9</f>
        <v>0</v>
      </c>
      <c r="AF9" s="10" t="e">
        <f t="shared" si="5"/>
        <v>#NUM!</v>
      </c>
    </row>
    <row r="10" spans="1:32" x14ac:dyDescent="0.35">
      <c r="A10" s="18">
        <v>4</v>
      </c>
      <c r="B10" s="20">
        <f t="shared" si="0"/>
        <v>1</v>
      </c>
      <c r="C10" s="20">
        <f t="shared" si="1"/>
        <v>153</v>
      </c>
      <c r="D10" s="14">
        <f t="shared" si="2"/>
        <v>68</v>
      </c>
      <c r="E10" s="14">
        <f t="shared" si="2"/>
        <v>68</v>
      </c>
      <c r="F10" s="2" t="str">
        <f>IF(results!Y10&lt;&gt;"b","",results!B10)</f>
        <v/>
      </c>
      <c r="G10" s="2" t="str">
        <f>IF(results!$Y10&lt;&gt;"b","",results!W10)</f>
        <v/>
      </c>
      <c r="H10" s="35" t="str">
        <f>IF(results!$Y10&lt;&gt;"b","",V10)</f>
        <v/>
      </c>
      <c r="I10" s="35" t="str">
        <f>IF(results!$Y10&lt;&gt;"b","",IF(W10=V10,W10+0.0001,W10))</f>
        <v/>
      </c>
      <c r="J10" s="35" t="str">
        <f>IF(results!$Y10&lt;&gt;"b","",IF(OR(V10=X10,W10=X10),X10+0.0002,X10))</f>
        <v/>
      </c>
      <c r="K10" s="35" t="str">
        <f>IF(results!$Y10&lt;&gt;"b","",IF(OR(V10=Y10,W10=Y10,X10=Y10),Y10+0.0003,Y10))</f>
        <v/>
      </c>
      <c r="L10" s="35" t="str">
        <f>IF(results!$Y10&lt;&gt;"b","",IF(OR(V10=Z10,W10=Z10,X10=Z10,Y10=Z10),Z10+0.0004,Z10))</f>
        <v/>
      </c>
      <c r="M10" s="35" t="str">
        <f>IF(results!$Y10&lt;&gt;"b","",IF(OR(V10=AA10,W10=AA10,X10=AA10,Y10=AA10,Z10=AA10),AA10+0.0005,AA10))</f>
        <v/>
      </c>
      <c r="N10" s="35" t="str">
        <f>IF(results!$Y10&lt;&gt;"b","",IF(OR(V10=AB10,W10=AB10,X10=AB10,Y10=AB10,Z10=AB10,AA10=AB10),AB10+0.0006,AB10))</f>
        <v/>
      </c>
      <c r="O10" s="35" t="str">
        <f>IF(results!$Y10&lt;&gt;"b","",IF(OR(V10=AC10,W10=AC10,X10=AC10,Y10=AC10,Z10=AC10,AA10=AC10,AB10=AC10),AC10+0.0007,AC10))</f>
        <v/>
      </c>
      <c r="P10" s="35" t="str">
        <f>IF(results!$Y10&lt;&gt;"b","",IF(OR(V10=AD10,W10=AD10,X10=AD10,Y10=AD10,Z10=AD10,AA10=AD10,AB10=AD10,AC10=AD10),AD10+0.0008,AD10))</f>
        <v/>
      </c>
      <c r="Q10" s="35" t="str">
        <f>IF(results!$Y10&lt;&gt;"b","",AE10*2)</f>
        <v/>
      </c>
      <c r="R10" s="47">
        <f t="shared" si="3"/>
        <v>0</v>
      </c>
      <c r="S10" s="4">
        <f t="shared" si="4"/>
        <v>9.9999999999999995E-7</v>
      </c>
      <c r="T10" s="4" t="str">
        <f>IF(results!$Y10&lt;&gt;"b","",results!X10)</f>
        <v/>
      </c>
      <c r="U10" s="4">
        <f>IF(results!Y10="A",1,IF(results!Y10="B",2,IF(results!Y10="C",3,99)))</f>
        <v>1</v>
      </c>
      <c r="V10" s="34">
        <f>results!C10+results!D10</f>
        <v>55</v>
      </c>
      <c r="W10" s="34">
        <f>results!E10+results!F10</f>
        <v>0</v>
      </c>
      <c r="X10" s="34">
        <f>results!G10+results!H10</f>
        <v>0</v>
      </c>
      <c r="Y10" s="34">
        <f>results!I10+results!J10</f>
        <v>0</v>
      </c>
      <c r="Z10" s="34">
        <f>results!K10+results!L10</f>
        <v>0</v>
      </c>
      <c r="AA10" s="34">
        <f>results!M10+results!N10</f>
        <v>0</v>
      </c>
      <c r="AB10" s="34">
        <f>results!O10+results!P10</f>
        <v>57</v>
      </c>
      <c r="AC10" s="34">
        <f>results!Q10+results!R10</f>
        <v>0</v>
      </c>
      <c r="AD10" s="34">
        <f>results!S10+results!T10</f>
        <v>0</v>
      </c>
      <c r="AE10" s="34">
        <f>results!U10+results!V10</f>
        <v>0</v>
      </c>
      <c r="AF10" s="10" t="e">
        <f t="shared" si="5"/>
        <v>#NUM!</v>
      </c>
    </row>
    <row r="11" spans="1:32" x14ac:dyDescent="0.35">
      <c r="A11" s="18">
        <v>5</v>
      </c>
      <c r="B11" s="20">
        <f t="shared" si="0"/>
        <v>34</v>
      </c>
      <c r="C11" s="20">
        <f t="shared" si="1"/>
        <v>18</v>
      </c>
      <c r="D11" s="14">
        <f t="shared" si="2"/>
        <v>18</v>
      </c>
      <c r="E11" s="14">
        <f t="shared" si="2"/>
        <v>18</v>
      </c>
      <c r="F11" s="2" t="str">
        <f>IF(results!Y11&lt;&gt;"b","",results!B11)</f>
        <v>BENETAZZO SONIA</v>
      </c>
      <c r="G11" s="2">
        <f>IF(results!$Y11&lt;&gt;"b","",results!W11)</f>
        <v>3</v>
      </c>
      <c r="H11" s="35">
        <f>IF(results!$Y11&lt;&gt;"b","",V11)</f>
        <v>0</v>
      </c>
      <c r="I11" s="35">
        <f>IF(results!$Y11&lt;&gt;"b","",IF(W11=V11,W11+0.0001,W11))</f>
        <v>1E-4</v>
      </c>
      <c r="J11" s="35">
        <f>IF(results!$Y11&lt;&gt;"b","",IF(OR(V11=X11,W11=X11),X11+0.0002,X11))</f>
        <v>2.0000000000000001E-4</v>
      </c>
      <c r="K11" s="35">
        <f>IF(results!$Y11&lt;&gt;"b","",IF(OR(V11=Y11,W11=Y11,X11=Y11),Y11+0.0003,Y11))</f>
        <v>2.9999999999999997E-4</v>
      </c>
      <c r="L11" s="35">
        <f>IF(results!$Y11&lt;&gt;"b","",IF(OR(V11=Z11,W11=Z11,X11=Z11,Y11=Z11),Z11+0.0004,Z11))</f>
        <v>47</v>
      </c>
      <c r="M11" s="35">
        <f>IF(results!$Y11&lt;&gt;"b","",IF(OR(V11=AA11,W11=AA11,X11=AA11,Y11=AA11,Z11=AA11),AA11+0.0005,AA11))</f>
        <v>54</v>
      </c>
      <c r="N11" s="35">
        <f>IF(results!$Y11&lt;&gt;"b","",IF(OR(V11=AB11,W11=AB11,X11=AB11,Y11=AB11,Z11=AB11,AA11=AB11),AB11+0.0006,AB11))</f>
        <v>48</v>
      </c>
      <c r="O11" s="35">
        <f>IF(results!$Y11&lt;&gt;"b","",IF(OR(V11=AC11,W11=AC11,X11=AC11,Y11=AC11,Z11=AC11,AA11=AC11,AB11=AC11),AC11+0.0007,AC11))</f>
        <v>6.9999999999999999E-4</v>
      </c>
      <c r="P11" s="35">
        <f>IF(results!$Y11&lt;&gt;"b","",IF(OR(V11=AD11,W11=AD11,X11=AD11,Y11=AD11,Z11=AD11,AA11=AD11,AB11=AD11,AC11=AD11),AD11+0.0008,AD11))</f>
        <v>8.0000000000000004E-4</v>
      </c>
      <c r="Q11" s="35">
        <f>IF(results!$Y11&lt;&gt;"b","",AE11*2)</f>
        <v>0</v>
      </c>
      <c r="R11" s="47">
        <f t="shared" si="3"/>
        <v>149.00149999999999</v>
      </c>
      <c r="S11" s="4">
        <f t="shared" si="4"/>
        <v>149.00150109999998</v>
      </c>
      <c r="T11" s="4">
        <f>IF(results!$Y11&lt;&gt;"b","",results!X11)</f>
        <v>16.600000000000001</v>
      </c>
      <c r="U11" s="4">
        <f>IF(results!Y11="A",1,IF(results!Y11="B",2,IF(results!Y11="C",3,99)))</f>
        <v>2</v>
      </c>
      <c r="V11" s="34">
        <f>results!C11+results!D11</f>
        <v>0</v>
      </c>
      <c r="W11" s="34">
        <f>results!E11+results!F11</f>
        <v>0</v>
      </c>
      <c r="X11" s="34">
        <f>results!G11+results!H11</f>
        <v>0</v>
      </c>
      <c r="Y11" s="34">
        <f>results!I11+results!J11</f>
        <v>0</v>
      </c>
      <c r="Z11" s="34">
        <f>results!K11+results!L11</f>
        <v>47</v>
      </c>
      <c r="AA11" s="34">
        <f>results!M11+results!N11</f>
        <v>54</v>
      </c>
      <c r="AB11" s="34">
        <f>results!O11+results!P11</f>
        <v>48</v>
      </c>
      <c r="AC11" s="34">
        <f>results!Q11+results!R11</f>
        <v>0</v>
      </c>
      <c r="AD11" s="34">
        <f>results!S11+results!T11</f>
        <v>0</v>
      </c>
      <c r="AE11" s="34">
        <f>results!U11+results!V11</f>
        <v>0</v>
      </c>
      <c r="AF11" s="10">
        <f t="shared" si="5"/>
        <v>47</v>
      </c>
    </row>
    <row r="12" spans="1:32" x14ac:dyDescent="0.35">
      <c r="A12" s="18">
        <v>6</v>
      </c>
      <c r="B12" s="20">
        <f t="shared" si="0"/>
        <v>34</v>
      </c>
      <c r="C12" s="20">
        <f t="shared" si="1"/>
        <v>6</v>
      </c>
      <c r="D12" s="14">
        <f t="shared" si="2"/>
        <v>6</v>
      </c>
      <c r="E12" s="14">
        <f t="shared" si="2"/>
        <v>6</v>
      </c>
      <c r="F12" s="2" t="str">
        <f>IF(results!Y12&lt;&gt;"b","",results!B12)</f>
        <v>BIZJAK LJUBO</v>
      </c>
      <c r="G12" s="2">
        <f>IF(results!$Y12&lt;&gt;"b","",results!W12)</f>
        <v>7</v>
      </c>
      <c r="H12" s="35">
        <f>IF(results!$Y12&lt;&gt;"b","",V12)</f>
        <v>0</v>
      </c>
      <c r="I12" s="35">
        <f>IF(results!$Y12&lt;&gt;"b","",IF(W12=V12,W12+0.0001,W12))</f>
        <v>55</v>
      </c>
      <c r="J12" s="35">
        <f>IF(results!$Y12&lt;&gt;"b","",IF(OR(V12=X12,W12=X12),X12+0.0002,X12))</f>
        <v>2.0000000000000001E-4</v>
      </c>
      <c r="K12" s="35">
        <f>IF(results!$Y12&lt;&gt;"b","",IF(OR(V12=Y12,W12=Y12,X12=Y12),Y12+0.0003,Y12))</f>
        <v>54</v>
      </c>
      <c r="L12" s="35">
        <f>IF(results!$Y12&lt;&gt;"b","",IF(OR(V12=Z12,W12=Z12,X12=Z12,Y12=Z12),Z12+0.0004,Z12))</f>
        <v>56</v>
      </c>
      <c r="M12" s="35">
        <f>IF(results!$Y12&lt;&gt;"b","",IF(OR(V12=AA12,W12=AA12,X12=AA12,Y12=AA12,Z12=AA12),AA12+0.0005,AA12))</f>
        <v>56.000500000000002</v>
      </c>
      <c r="N12" s="35">
        <f>IF(results!$Y12&lt;&gt;"b","",IF(OR(V12=AB12,W12=AB12,X12=AB12,Y12=AB12,Z12=AB12,AA12=AB12),AB12+0.0006,AB12))</f>
        <v>61</v>
      </c>
      <c r="O12" s="35">
        <f>IF(results!$Y12&lt;&gt;"b","",IF(OR(V12=AC12,W12=AC12,X12=AC12,Y12=AC12,Z12=AC12,AA12=AC12,AB12=AC12),AC12+0.0007,AC12))</f>
        <v>50</v>
      </c>
      <c r="P12" s="35">
        <f>IF(results!$Y12&lt;&gt;"b","",IF(OR(V12=AD12,W12=AD12,X12=AD12,Y12=AD12,Z12=AD12,AA12=AD12,AB12=AD12,AC12=AD12),AD12+0.0008,AD12))</f>
        <v>8.0000000000000004E-4</v>
      </c>
      <c r="Q12" s="35">
        <f>IF(results!$Y12&lt;&gt;"b","",AE12*2)</f>
        <v>84</v>
      </c>
      <c r="R12" s="47">
        <f t="shared" si="3"/>
        <v>312.00049999999999</v>
      </c>
      <c r="S12" s="4">
        <f t="shared" si="4"/>
        <v>312.00050119999997</v>
      </c>
      <c r="T12" s="4">
        <f>IF(results!$Y12&lt;&gt;"b","",results!X12)</f>
        <v>22.9</v>
      </c>
      <c r="U12" s="4">
        <f>IF(results!Y12="A",1,IF(results!Y12="B",2,IF(results!Y12="C",3,99)))</f>
        <v>2</v>
      </c>
      <c r="V12" s="34">
        <f>results!C12+results!D12</f>
        <v>0</v>
      </c>
      <c r="W12" s="34">
        <f>results!E12+results!F12</f>
        <v>55</v>
      </c>
      <c r="X12" s="34">
        <f>results!G12+results!H12</f>
        <v>0</v>
      </c>
      <c r="Y12" s="34">
        <f>results!I12+results!J12</f>
        <v>54</v>
      </c>
      <c r="Z12" s="34">
        <f>results!K12+results!L12</f>
        <v>56</v>
      </c>
      <c r="AA12" s="34">
        <f>results!M12+results!N12</f>
        <v>56</v>
      </c>
      <c r="AB12" s="34">
        <f>results!O12+results!P12</f>
        <v>61</v>
      </c>
      <c r="AC12" s="34">
        <f>results!Q12+results!R12</f>
        <v>50</v>
      </c>
      <c r="AD12" s="34">
        <f>results!S12+results!T12</f>
        <v>0</v>
      </c>
      <c r="AE12" s="34">
        <f>results!U12+results!V12</f>
        <v>42</v>
      </c>
      <c r="AF12" s="10">
        <f t="shared" si="5"/>
        <v>56.000500000000002</v>
      </c>
    </row>
    <row r="13" spans="1:32" x14ac:dyDescent="0.35">
      <c r="A13" s="18">
        <v>7</v>
      </c>
      <c r="B13" s="20">
        <f t="shared" si="0"/>
        <v>101</v>
      </c>
      <c r="C13" s="20">
        <f t="shared" si="1"/>
        <v>152</v>
      </c>
      <c r="D13" s="14">
        <f t="shared" si="2"/>
        <v>68</v>
      </c>
      <c r="E13" s="14">
        <f t="shared" si="2"/>
        <v>68</v>
      </c>
      <c r="F13" s="2" t="str">
        <f>IF(results!Y13&lt;&gt;"b","",results!B13)</f>
        <v/>
      </c>
      <c r="G13" s="2" t="str">
        <f>IF(results!$Y13&lt;&gt;"b","",results!W13)</f>
        <v/>
      </c>
      <c r="H13" s="35" t="str">
        <f>IF(results!$Y13&lt;&gt;"b","",V13)</f>
        <v/>
      </c>
      <c r="I13" s="35" t="str">
        <f>IF(results!$Y13&lt;&gt;"b","",IF(W13=V13,W13+0.0001,W13))</f>
        <v/>
      </c>
      <c r="J13" s="35" t="str">
        <f>IF(results!$Y13&lt;&gt;"b","",IF(OR(V13=X13,W13=X13),X13+0.0002,X13))</f>
        <v/>
      </c>
      <c r="K13" s="35" t="str">
        <f>IF(results!$Y13&lt;&gt;"b","",IF(OR(V13=Y13,W13=Y13,X13=Y13),Y13+0.0003,Y13))</f>
        <v/>
      </c>
      <c r="L13" s="35" t="str">
        <f>IF(results!$Y13&lt;&gt;"b","",IF(OR(V13=Z13,W13=Z13,X13=Z13,Y13=Z13),Z13+0.0004,Z13))</f>
        <v/>
      </c>
      <c r="M13" s="35" t="str">
        <f>IF(results!$Y13&lt;&gt;"b","",IF(OR(V13=AA13,W13=AA13,X13=AA13,Y13=AA13,Z13=AA13),AA13+0.0005,AA13))</f>
        <v/>
      </c>
      <c r="N13" s="35" t="str">
        <f>IF(results!$Y13&lt;&gt;"b","",IF(OR(V13=AB13,W13=AB13,X13=AB13,Y13=AB13,Z13=AB13,AA13=AB13),AB13+0.0006,AB13))</f>
        <v/>
      </c>
      <c r="O13" s="35" t="str">
        <f>IF(results!$Y13&lt;&gt;"b","",IF(OR(V13=AC13,W13=AC13,X13=AC13,Y13=AC13,Z13=AC13,AA13=AC13,AB13=AC13),AC13+0.0007,AC13))</f>
        <v/>
      </c>
      <c r="P13" s="35" t="str">
        <f>IF(results!$Y13&lt;&gt;"b","",IF(OR(V13=AD13,W13=AD13,X13=AD13,Y13=AD13,Z13=AD13,AA13=AD13,AB13=AD13,AC13=AD13),AD13+0.0008,AD13))</f>
        <v/>
      </c>
      <c r="Q13" s="35" t="str">
        <f>IF(results!$Y13&lt;&gt;"b","",AE13*2)</f>
        <v/>
      </c>
      <c r="R13" s="47">
        <f t="shared" si="3"/>
        <v>0</v>
      </c>
      <c r="S13" s="4">
        <f t="shared" si="4"/>
        <v>1.2999999999999998E-6</v>
      </c>
      <c r="T13" s="4" t="str">
        <f>IF(results!$Y13&lt;&gt;"b","",results!X13)</f>
        <v/>
      </c>
      <c r="U13" s="4">
        <f>IF(results!Y13="A",1,IF(results!Y13="B",2,IF(results!Y13="C",3,99)))</f>
        <v>3</v>
      </c>
      <c r="V13" s="34">
        <f>results!C13+results!D13</f>
        <v>52</v>
      </c>
      <c r="W13" s="34">
        <f>results!E13+results!F13</f>
        <v>0</v>
      </c>
      <c r="X13" s="34">
        <f>results!G13+results!H13</f>
        <v>0</v>
      </c>
      <c r="Y13" s="34">
        <f>results!I13+results!J13</f>
        <v>0</v>
      </c>
      <c r="Z13" s="34">
        <f>results!K13+results!L13</f>
        <v>0</v>
      </c>
      <c r="AA13" s="34">
        <f>results!M13+results!N13</f>
        <v>52</v>
      </c>
      <c r="AB13" s="34">
        <f>results!O13+results!P13</f>
        <v>0</v>
      </c>
      <c r="AC13" s="34">
        <f>results!Q13+results!R13</f>
        <v>0</v>
      </c>
      <c r="AD13" s="34">
        <f>results!S13+results!T13</f>
        <v>0</v>
      </c>
      <c r="AE13" s="34">
        <f>results!U13+results!V13</f>
        <v>37</v>
      </c>
      <c r="AF13" s="10" t="e">
        <f t="shared" si="5"/>
        <v>#NUM!</v>
      </c>
    </row>
    <row r="14" spans="1:32" x14ac:dyDescent="0.35">
      <c r="A14" s="18">
        <v>8</v>
      </c>
      <c r="B14" s="20">
        <f t="shared" si="0"/>
        <v>101</v>
      </c>
      <c r="C14" s="20">
        <f t="shared" si="1"/>
        <v>151</v>
      </c>
      <c r="D14" s="14">
        <f t="shared" si="2"/>
        <v>68</v>
      </c>
      <c r="E14" s="14">
        <f t="shared" si="2"/>
        <v>68</v>
      </c>
      <c r="F14" s="2" t="str">
        <f>IF(results!Y14&lt;&gt;"b","",results!B14)</f>
        <v/>
      </c>
      <c r="G14" s="2" t="str">
        <f>IF(results!$Y14&lt;&gt;"b","",results!W14)</f>
        <v/>
      </c>
      <c r="H14" s="35" t="str">
        <f>IF(results!$Y14&lt;&gt;"b","",V14)</f>
        <v/>
      </c>
      <c r="I14" s="35" t="str">
        <f>IF(results!$Y14&lt;&gt;"b","",IF(W14=V14,W14+0.0001,W14))</f>
        <v/>
      </c>
      <c r="J14" s="35" t="str">
        <f>IF(results!$Y14&lt;&gt;"b","",IF(OR(V14=X14,W14=X14),X14+0.0002,X14))</f>
        <v/>
      </c>
      <c r="K14" s="35" t="str">
        <f>IF(results!$Y14&lt;&gt;"b","",IF(OR(V14=Y14,W14=Y14,X14=Y14),Y14+0.0003,Y14))</f>
        <v/>
      </c>
      <c r="L14" s="35" t="str">
        <f>IF(results!$Y14&lt;&gt;"b","",IF(OR(V14=Z14,W14=Z14,X14=Z14,Y14=Z14),Z14+0.0004,Z14))</f>
        <v/>
      </c>
      <c r="M14" s="35" t="str">
        <f>IF(results!$Y14&lt;&gt;"b","",IF(OR(V14=AA14,W14=AA14,X14=AA14,Y14=AA14,Z14=AA14),AA14+0.0005,AA14))</f>
        <v/>
      </c>
      <c r="N14" s="35" t="str">
        <f>IF(results!$Y14&lt;&gt;"b","",IF(OR(V14=AB14,W14=AB14,X14=AB14,Y14=AB14,Z14=AB14,AA14=AB14),AB14+0.0006,AB14))</f>
        <v/>
      </c>
      <c r="O14" s="35" t="str">
        <f>IF(results!$Y14&lt;&gt;"b","",IF(OR(V14=AC14,W14=AC14,X14=AC14,Y14=AC14,Z14=AC14,AA14=AC14,AB14=AC14),AC14+0.0007,AC14))</f>
        <v/>
      </c>
      <c r="P14" s="35" t="str">
        <f>IF(results!$Y14&lt;&gt;"b","",IF(OR(V14=AD14,W14=AD14,X14=AD14,Y14=AD14,Z14=AD14,AA14=AD14,AB14=AD14,AC14=AD14),AD14+0.0008,AD14))</f>
        <v/>
      </c>
      <c r="Q14" s="35" t="str">
        <f>IF(results!$Y14&lt;&gt;"b","",AE14*2)</f>
        <v/>
      </c>
      <c r="R14" s="47">
        <f t="shared" si="3"/>
        <v>0</v>
      </c>
      <c r="S14" s="4">
        <f t="shared" si="4"/>
        <v>1.3999999999999999E-6</v>
      </c>
      <c r="T14" s="4" t="str">
        <f>IF(results!$Y14&lt;&gt;"b","",results!X14)</f>
        <v/>
      </c>
      <c r="U14" s="4">
        <f>IF(results!Y14="A",1,IF(results!Y14="B",2,IF(results!Y14="C",3,99)))</f>
        <v>3</v>
      </c>
      <c r="V14" s="34">
        <f>results!C14+results!D14</f>
        <v>0</v>
      </c>
      <c r="W14" s="34">
        <f>results!E14+results!F14</f>
        <v>0</v>
      </c>
      <c r="X14" s="34">
        <f>results!G14+results!H14</f>
        <v>42</v>
      </c>
      <c r="Y14" s="34">
        <f>results!I14+results!J14</f>
        <v>0</v>
      </c>
      <c r="Z14" s="34">
        <f>results!K14+results!L14</f>
        <v>0</v>
      </c>
      <c r="AA14" s="34">
        <f>results!M14+results!N14</f>
        <v>0</v>
      </c>
      <c r="AB14" s="34">
        <f>results!O14+results!P14</f>
        <v>48</v>
      </c>
      <c r="AC14" s="34">
        <f>results!Q14+results!R14</f>
        <v>0</v>
      </c>
      <c r="AD14" s="34">
        <f>results!S14+results!T14</f>
        <v>0</v>
      </c>
      <c r="AE14" s="34">
        <f>results!U14+results!V14</f>
        <v>0</v>
      </c>
      <c r="AF14" s="10" t="e">
        <f t="shared" si="5"/>
        <v>#NUM!</v>
      </c>
    </row>
    <row r="15" spans="1:32" x14ac:dyDescent="0.35">
      <c r="A15" s="18">
        <v>9</v>
      </c>
      <c r="B15" s="20">
        <f t="shared" si="0"/>
        <v>1</v>
      </c>
      <c r="C15" s="20">
        <f t="shared" si="1"/>
        <v>150</v>
      </c>
      <c r="D15" s="14">
        <f t="shared" si="2"/>
        <v>68</v>
      </c>
      <c r="E15" s="14">
        <f t="shared" si="2"/>
        <v>68</v>
      </c>
      <c r="F15" s="2" t="str">
        <f>IF(results!Y15&lt;&gt;"b","",results!B15)</f>
        <v/>
      </c>
      <c r="G15" s="2" t="str">
        <f>IF(results!$Y15&lt;&gt;"b","",results!W15)</f>
        <v/>
      </c>
      <c r="H15" s="36" t="str">
        <f>IF(results!$Y15&lt;&gt;"b","",V15)</f>
        <v/>
      </c>
      <c r="I15" s="35" t="str">
        <f>IF(results!$Y15&lt;&gt;"b","",IF(W15=V15,W15+0.0001,W15))</f>
        <v/>
      </c>
      <c r="J15" s="35" t="str">
        <f>IF(results!$Y15&lt;&gt;"b","",IF(OR(V15=X15,W15=X15),X15+0.0002,X15))</f>
        <v/>
      </c>
      <c r="K15" s="35" t="str">
        <f>IF(results!$Y15&lt;&gt;"b","",IF(OR(V15=Y15,W15=Y15,X15=Y15),Y15+0.0003,Y15))</f>
        <v/>
      </c>
      <c r="L15" s="35" t="str">
        <f>IF(results!$Y15&lt;&gt;"b","",IF(OR(V15=Z15,W15=Z15,X15=Z15,Y15=Z15),Z15+0.0004,Z15))</f>
        <v/>
      </c>
      <c r="M15" s="35" t="str">
        <f>IF(results!$Y15&lt;&gt;"b","",IF(OR(V15=AA15,W15=AA15,X15=AA15,Y15=AA15,Z15=AA15),AA15+0.0005,AA15))</f>
        <v/>
      </c>
      <c r="N15" s="35" t="str">
        <f>IF(results!$Y15&lt;&gt;"b","",IF(OR(V15=AB15,W15=AB15,X15=AB15,Y15=AB15,Z15=AB15,AA15=AB15),AB15+0.0006,AB15))</f>
        <v/>
      </c>
      <c r="O15" s="35" t="str">
        <f>IF(results!$Y15&lt;&gt;"b","",IF(OR(V15=AC15,W15=AC15,X15=AC15,Y15=AC15,Z15=AC15,AA15=AC15,AB15=AC15),AC15+0.0007,AC15))</f>
        <v/>
      </c>
      <c r="P15" s="35" t="str">
        <f>IF(results!$Y15&lt;&gt;"b","",IF(OR(V15=AD15,W15=AD15,X15=AD15,Y15=AD15,Z15=AD15,AA15=AD15,AB15=AD15,AC15=AD15),AD15+0.0008,AD15))</f>
        <v/>
      </c>
      <c r="Q15" s="35" t="str">
        <f>IF(results!$Y15&lt;&gt;"b","",AE15*2)</f>
        <v/>
      </c>
      <c r="R15" s="47">
        <f t="shared" si="3"/>
        <v>0</v>
      </c>
      <c r="S15" s="4">
        <f t="shared" si="4"/>
        <v>1.5E-6</v>
      </c>
      <c r="T15" s="4" t="str">
        <f>IF(results!$Y15&lt;&gt;"b","",results!X15)</f>
        <v/>
      </c>
      <c r="U15" s="4">
        <f>IF(results!Y15="A",1,IF(results!Y15="B",2,IF(results!Y15="C",3,99)))</f>
        <v>1</v>
      </c>
      <c r="V15" s="34">
        <f>results!C15+results!D15</f>
        <v>0</v>
      </c>
      <c r="W15" s="34">
        <f>results!E15+results!F15</f>
        <v>0</v>
      </c>
      <c r="X15" s="34">
        <f>results!G15+results!H15</f>
        <v>63</v>
      </c>
      <c r="Y15" s="34">
        <f>results!I15+results!J15</f>
        <v>0</v>
      </c>
      <c r="Z15" s="34">
        <f>results!K15+results!L15</f>
        <v>0</v>
      </c>
      <c r="AA15" s="34">
        <f>results!M15+results!N15</f>
        <v>0</v>
      </c>
      <c r="AB15" s="34">
        <f>results!O15+results!P15</f>
        <v>57</v>
      </c>
      <c r="AC15" s="34">
        <f>results!Q15+results!R15</f>
        <v>0</v>
      </c>
      <c r="AD15" s="34">
        <f>results!S15+results!T15</f>
        <v>0</v>
      </c>
      <c r="AE15" s="34">
        <f>results!U15+results!V15</f>
        <v>0</v>
      </c>
      <c r="AF15" s="10" t="e">
        <f t="shared" si="5"/>
        <v>#NUM!</v>
      </c>
    </row>
    <row r="16" spans="1:32" x14ac:dyDescent="0.35">
      <c r="A16" s="18">
        <v>10</v>
      </c>
      <c r="B16" s="20">
        <f t="shared" si="0"/>
        <v>1</v>
      </c>
      <c r="C16" s="20">
        <f t="shared" si="1"/>
        <v>149</v>
      </c>
      <c r="D16" s="14">
        <f t="shared" si="2"/>
        <v>68</v>
      </c>
      <c r="E16" s="14">
        <f t="shared" si="2"/>
        <v>68</v>
      </c>
      <c r="F16" s="2" t="str">
        <f>IF(results!Y16&lt;&gt;"b","",results!B16)</f>
        <v/>
      </c>
      <c r="G16" s="2" t="str">
        <f>IF(results!$Y16&lt;&gt;"b","",results!W16)</f>
        <v/>
      </c>
      <c r="H16" s="35" t="str">
        <f>IF(results!$Y16&lt;&gt;"b","",V16)</f>
        <v/>
      </c>
      <c r="I16" s="35" t="str">
        <f>IF(results!$Y16&lt;&gt;"b","",IF(W16=V16,W16+0.0001,W16))</f>
        <v/>
      </c>
      <c r="J16" s="35" t="str">
        <f>IF(results!$Y16&lt;&gt;"b","",IF(OR(V16=X16,W16=X16),X16+0.0002,X16))</f>
        <v/>
      </c>
      <c r="K16" s="35" t="str">
        <f>IF(results!$Y16&lt;&gt;"b","",IF(OR(V16=Y16,W16=Y16,X16=Y16),Y16+0.0003,Y16))</f>
        <v/>
      </c>
      <c r="L16" s="35" t="str">
        <f>IF(results!$Y16&lt;&gt;"b","",IF(OR(V16=Z16,W16=Z16,X16=Z16,Y16=Z16),Z16+0.0004,Z16))</f>
        <v/>
      </c>
      <c r="M16" s="35" t="str">
        <f>IF(results!$Y16&lt;&gt;"b","",IF(OR(V16=AA16,W16=AA16,X16=AA16,Y16=AA16,Z16=AA16),AA16+0.0005,AA16))</f>
        <v/>
      </c>
      <c r="N16" s="35" t="str">
        <f>IF(results!$Y16&lt;&gt;"b","",IF(OR(V16=AB16,W16=AB16,X16=AB16,Y16=AB16,Z16=AB16,AA16=AB16),AB16+0.0006,AB16))</f>
        <v/>
      </c>
      <c r="O16" s="35" t="str">
        <f>IF(results!$Y16&lt;&gt;"b","",IF(OR(V16=AC16,W16=AC16,X16=AC16,Y16=AC16,Z16=AC16,AA16=AC16,AB16=AC16),AC16+0.0007,AC16))</f>
        <v/>
      </c>
      <c r="P16" s="35" t="str">
        <f>IF(results!$Y16&lt;&gt;"b","",IF(OR(V16=AD16,W16=AD16,X16=AD16,Y16=AD16,Z16=AD16,AA16=AD16,AB16=AD16,AC16=AD16),AD16+0.0008,AD16))</f>
        <v/>
      </c>
      <c r="Q16" s="35" t="str">
        <f>IF(results!$Y16&lt;&gt;"b","",AE16*2)</f>
        <v/>
      </c>
      <c r="R16" s="47">
        <f t="shared" si="3"/>
        <v>0</v>
      </c>
      <c r="S16" s="4">
        <f t="shared" si="4"/>
        <v>1.5999999999999999E-6</v>
      </c>
      <c r="T16" s="4" t="str">
        <f>IF(results!$Y16&lt;&gt;"b","",results!X16)</f>
        <v/>
      </c>
      <c r="U16" s="4">
        <f>IF(results!Y16="A",1,IF(results!Y16="B",2,IF(results!Y16="C",3,99)))</f>
        <v>1</v>
      </c>
      <c r="V16" s="34">
        <f>results!C16+results!D16</f>
        <v>0</v>
      </c>
      <c r="W16" s="34">
        <f>results!E16+results!F16</f>
        <v>0</v>
      </c>
      <c r="X16" s="34">
        <f>results!G16+results!H16</f>
        <v>0</v>
      </c>
      <c r="Y16" s="34">
        <f>results!I16+results!J16</f>
        <v>0</v>
      </c>
      <c r="Z16" s="34">
        <f>results!K16+results!L16</f>
        <v>42</v>
      </c>
      <c r="AA16" s="34">
        <f>results!M16+results!N16</f>
        <v>0</v>
      </c>
      <c r="AB16" s="34">
        <f>results!O16+results!P16</f>
        <v>0</v>
      </c>
      <c r="AC16" s="34">
        <f>results!Q16+results!R16</f>
        <v>0</v>
      </c>
      <c r="AD16" s="34">
        <f>results!S16+results!T16</f>
        <v>0</v>
      </c>
      <c r="AE16" s="34">
        <f>results!U16+results!V16</f>
        <v>0</v>
      </c>
      <c r="AF16" s="10" t="e">
        <f t="shared" si="5"/>
        <v>#NUM!</v>
      </c>
    </row>
    <row r="17" spans="1:32" x14ac:dyDescent="0.35">
      <c r="A17" s="18">
        <v>11</v>
      </c>
      <c r="B17" s="20">
        <f t="shared" si="0"/>
        <v>34</v>
      </c>
      <c r="C17" s="20">
        <f t="shared" si="1"/>
        <v>3</v>
      </c>
      <c r="D17" s="14">
        <f t="shared" si="2"/>
        <v>2</v>
      </c>
      <c r="E17" s="14">
        <f t="shared" si="2"/>
        <v>2</v>
      </c>
      <c r="F17" s="2" t="str">
        <f>IF(results!Y17&lt;&gt;"b","",results!B17)</f>
        <v>CAD UROS</v>
      </c>
      <c r="G17" s="2">
        <f>IF(results!$Y17&lt;&gt;"b","",results!W17)</f>
        <v>7</v>
      </c>
      <c r="H17" s="35">
        <f>IF(results!$Y17&lt;&gt;"b","",V17)</f>
        <v>0</v>
      </c>
      <c r="I17" s="35">
        <f>IF(results!$Y17&lt;&gt;"b","",IF(W17=V17,W17+0.0001,W17))</f>
        <v>1E-4</v>
      </c>
      <c r="J17" s="35">
        <f>IF(results!$Y17&lt;&gt;"b","",IF(OR(V17=X17,W17=X17),X17+0.0002,X17))</f>
        <v>48</v>
      </c>
      <c r="K17" s="35">
        <f>IF(results!$Y17&lt;&gt;"b","",IF(OR(V17=Y17,W17=Y17,X17=Y17),Y17+0.0003,Y17))</f>
        <v>55</v>
      </c>
      <c r="L17" s="35">
        <f>IF(results!$Y17&lt;&gt;"b","",IF(OR(V17=Z17,W17=Z17,X17=Z17,Y17=Z17),Z17+0.0004,Z17))</f>
        <v>64</v>
      </c>
      <c r="M17" s="35">
        <f>IF(results!$Y17&lt;&gt;"b","",IF(OR(V17=AA17,W17=AA17,X17=AA17,Y17=AA17,Z17=AA17),AA17+0.0005,AA17))</f>
        <v>58</v>
      </c>
      <c r="N17" s="35">
        <f>IF(results!$Y17&lt;&gt;"b","",IF(OR(V17=AB17,W17=AB17,X17=AB17,Y17=AB17,Z17=AB17,AA17=AB17),AB17+0.0006,AB17))</f>
        <v>59</v>
      </c>
      <c r="O17" s="35">
        <f>IF(results!$Y17&lt;&gt;"b","",IF(OR(V17=AC17,W17=AC17,X17=AC17,Y17=AC17,Z17=AC17,AA17=AC17,AB17=AC17),AC17+0.0007,AC17))</f>
        <v>72</v>
      </c>
      <c r="P17" s="35">
        <f>IF(results!$Y17&lt;&gt;"b","",IF(OR(V17=AD17,W17=AD17,X17=AD17,Y17=AD17,Z17=AD17,AA17=AD17,AB17=AD17,AC17=AD17),AD17+0.0008,AD17))</f>
        <v>8.0000000000000004E-4</v>
      </c>
      <c r="Q17" s="35">
        <f>IF(results!$Y17&lt;&gt;"b","",AE17*2)</f>
        <v>94</v>
      </c>
      <c r="R17" s="47">
        <f t="shared" si="3"/>
        <v>347</v>
      </c>
      <c r="S17" s="4">
        <f t="shared" si="4"/>
        <v>347.00000169999998</v>
      </c>
      <c r="T17" s="4">
        <f>IF(results!$Y17&lt;&gt;"b","",results!X17)</f>
        <v>19.3</v>
      </c>
      <c r="U17" s="4">
        <f>IF(results!Y17="A",1,IF(results!Y17="B",2,IF(results!Y17="C",3,99)))</f>
        <v>2</v>
      </c>
      <c r="V17" s="34">
        <f>results!C17+results!D17</f>
        <v>0</v>
      </c>
      <c r="W17" s="34">
        <f>results!E17+results!F17</f>
        <v>0</v>
      </c>
      <c r="X17" s="34">
        <f>results!G17+results!H17</f>
        <v>48</v>
      </c>
      <c r="Y17" s="34">
        <f>results!I17+results!J17</f>
        <v>55</v>
      </c>
      <c r="Z17" s="34">
        <f>results!K17+results!L17</f>
        <v>64</v>
      </c>
      <c r="AA17" s="34">
        <f>results!M17+results!N17</f>
        <v>58</v>
      </c>
      <c r="AB17" s="34">
        <f>results!O17+results!P17</f>
        <v>59</v>
      </c>
      <c r="AC17" s="34">
        <f>results!Q17+results!R17</f>
        <v>72</v>
      </c>
      <c r="AD17" s="34">
        <f>results!S17+results!T17</f>
        <v>0</v>
      </c>
      <c r="AE17" s="34">
        <f>results!U17+results!V17</f>
        <v>47</v>
      </c>
      <c r="AF17" s="10">
        <f t="shared" si="5"/>
        <v>64</v>
      </c>
    </row>
    <row r="18" spans="1:32" x14ac:dyDescent="0.35">
      <c r="A18" s="18">
        <v>12</v>
      </c>
      <c r="B18" s="20">
        <f t="shared" si="0"/>
        <v>1</v>
      </c>
      <c r="C18" s="20">
        <f t="shared" si="1"/>
        <v>148</v>
      </c>
      <c r="D18" s="14">
        <f t="shared" si="2"/>
        <v>68</v>
      </c>
      <c r="E18" s="14">
        <f t="shared" si="2"/>
        <v>68</v>
      </c>
      <c r="F18" s="2" t="str">
        <f>IF(results!Y18&lt;&gt;"b","",results!B18)</f>
        <v/>
      </c>
      <c r="G18" s="2" t="str">
        <f>IF(results!$Y18&lt;&gt;"b","",results!W18)</f>
        <v/>
      </c>
      <c r="H18" s="35" t="str">
        <f>IF(results!$Y18&lt;&gt;"b","",V18)</f>
        <v/>
      </c>
      <c r="I18" s="35" t="str">
        <f>IF(results!$Y18&lt;&gt;"b","",IF(W18=V18,W18+0.0001,W18))</f>
        <v/>
      </c>
      <c r="J18" s="35" t="str">
        <f>IF(results!$Y18&lt;&gt;"b","",IF(OR(V18=X18,W18=X18),X18+0.0002,X18))</f>
        <v/>
      </c>
      <c r="K18" s="35" t="str">
        <f>IF(results!$Y18&lt;&gt;"b","",IF(OR(V18=Y18,W18=Y18,X18=Y18),Y18+0.0003,Y18))</f>
        <v/>
      </c>
      <c r="L18" s="35" t="str">
        <f>IF(results!$Y18&lt;&gt;"b","",IF(OR(V18=Z18,W18=Z18,X18=Z18,Y18=Z18),Z18+0.0004,Z18))</f>
        <v/>
      </c>
      <c r="M18" s="35" t="str">
        <f>IF(results!$Y18&lt;&gt;"b","",IF(OR(V18=AA18,W18=AA18,X18=AA18,Y18=AA18,Z18=AA18),AA18+0.0005,AA18))</f>
        <v/>
      </c>
      <c r="N18" s="35" t="str">
        <f>IF(results!$Y18&lt;&gt;"b","",IF(OR(V18=AB18,W18=AB18,X18=AB18,Y18=AB18,Z18=AB18,AA18=AB18),AB18+0.0006,AB18))</f>
        <v/>
      </c>
      <c r="O18" s="35" t="str">
        <f>IF(results!$Y18&lt;&gt;"b","",IF(OR(V18=AC18,W18=AC18,X18=AC18,Y18=AC18,Z18=AC18,AA18=AC18,AB18=AC18),AC18+0.0007,AC18))</f>
        <v/>
      </c>
      <c r="P18" s="35" t="str">
        <f>IF(results!$Y18&lt;&gt;"b","",IF(OR(V18=AD18,W18=AD18,X18=AD18,Y18=AD18,Z18=AD18,AA18=AD18,AB18=AD18,AC18=AD18),AD18+0.0008,AD18))</f>
        <v/>
      </c>
      <c r="Q18" s="35" t="str">
        <f>IF(results!$Y18&lt;&gt;"b","",AE18*2)</f>
        <v/>
      </c>
      <c r="R18" s="47">
        <f t="shared" si="3"/>
        <v>0</v>
      </c>
      <c r="S18" s="4">
        <f t="shared" si="4"/>
        <v>1.7999999999999999E-6</v>
      </c>
      <c r="T18" s="4" t="str">
        <f>IF(results!$Y18&lt;&gt;"b","",results!X18)</f>
        <v/>
      </c>
      <c r="U18" s="4">
        <f>IF(results!Y18="A",1,IF(results!Y18="B",2,IF(results!Y18="C",3,99)))</f>
        <v>1</v>
      </c>
      <c r="V18" s="34">
        <f>results!C18+results!D18</f>
        <v>0</v>
      </c>
      <c r="W18" s="34">
        <f>results!E18+results!F18</f>
        <v>0</v>
      </c>
      <c r="X18" s="34">
        <f>results!G18+results!H18</f>
        <v>0</v>
      </c>
      <c r="Y18" s="34">
        <f>results!I18+results!J18</f>
        <v>0</v>
      </c>
      <c r="Z18" s="34">
        <f>results!K18+results!L18</f>
        <v>69</v>
      </c>
      <c r="AA18" s="34">
        <f>results!M18+results!N18</f>
        <v>60</v>
      </c>
      <c r="AB18" s="34">
        <f>results!O18+results!P18</f>
        <v>54</v>
      </c>
      <c r="AC18" s="34">
        <f>results!Q18+results!R18</f>
        <v>0</v>
      </c>
      <c r="AD18" s="34">
        <f>results!S18+results!T18</f>
        <v>0</v>
      </c>
      <c r="AE18" s="34">
        <f>results!U18+results!V18</f>
        <v>0</v>
      </c>
      <c r="AF18" s="10" t="e">
        <f t="shared" si="5"/>
        <v>#NUM!</v>
      </c>
    </row>
    <row r="19" spans="1:32" x14ac:dyDescent="0.35">
      <c r="A19" s="18">
        <v>13</v>
      </c>
      <c r="B19" s="20">
        <f t="shared" si="0"/>
        <v>1</v>
      </c>
      <c r="C19" s="20">
        <f t="shared" si="1"/>
        <v>147</v>
      </c>
      <c r="D19" s="14">
        <f t="shared" si="2"/>
        <v>68</v>
      </c>
      <c r="E19" s="14">
        <f t="shared" si="2"/>
        <v>68</v>
      </c>
      <c r="F19" s="2" t="str">
        <f>IF(results!Y19&lt;&gt;"b","",results!B19)</f>
        <v/>
      </c>
      <c r="G19" s="2" t="str">
        <f>IF(results!$Y19&lt;&gt;"b","",results!W19)</f>
        <v/>
      </c>
      <c r="H19" s="35" t="str">
        <f>IF(results!$Y19&lt;&gt;"b","",V19)</f>
        <v/>
      </c>
      <c r="I19" s="35" t="str">
        <f>IF(results!$Y19&lt;&gt;"b","",IF(W19=V19,W19+0.0001,W19))</f>
        <v/>
      </c>
      <c r="J19" s="35" t="str">
        <f>IF(results!$Y19&lt;&gt;"b","",IF(OR(V19=X19,W19=X19),X19+0.0002,X19))</f>
        <v/>
      </c>
      <c r="K19" s="35" t="str">
        <f>IF(results!$Y19&lt;&gt;"b","",IF(OR(V19=Y19,W19=Y19,X19=Y19),Y19+0.0003,Y19))</f>
        <v/>
      </c>
      <c r="L19" s="35" t="str">
        <f>IF(results!$Y19&lt;&gt;"b","",IF(OR(V19=Z19,W19=Z19,X19=Z19,Y19=Z19),Z19+0.0004,Z19))</f>
        <v/>
      </c>
      <c r="M19" s="35" t="str">
        <f>IF(results!$Y19&lt;&gt;"b","",IF(OR(V19=AA19,W19=AA19,X19=AA19,Y19=AA19,Z19=AA19),AA19+0.0005,AA19))</f>
        <v/>
      </c>
      <c r="N19" s="35" t="str">
        <f>IF(results!$Y19&lt;&gt;"b","",IF(OR(V19=AB19,W19=AB19,X19=AB19,Y19=AB19,Z19=AB19,AA19=AB19),AB19+0.0006,AB19))</f>
        <v/>
      </c>
      <c r="O19" s="35" t="str">
        <f>IF(results!$Y19&lt;&gt;"b","",IF(OR(V19=AC19,W19=AC19,X19=AC19,Y19=AC19,Z19=AC19,AA19=AC19,AB19=AC19),AC19+0.0007,AC19))</f>
        <v/>
      </c>
      <c r="P19" s="35" t="str">
        <f>IF(results!$Y19&lt;&gt;"b","",IF(OR(V19=AD19,W19=AD19,X19=AD19,Y19=AD19,Z19=AD19,AA19=AD19,AB19=AD19,AC19=AD19),AD19+0.0008,AD19))</f>
        <v/>
      </c>
      <c r="Q19" s="35" t="str">
        <f>IF(results!$Y19&lt;&gt;"b","",AE19*2)</f>
        <v/>
      </c>
      <c r="R19" s="47">
        <f t="shared" si="3"/>
        <v>0</v>
      </c>
      <c r="S19" s="4">
        <f t="shared" si="4"/>
        <v>1.9E-6</v>
      </c>
      <c r="T19" s="4" t="str">
        <f>IF(results!$Y19&lt;&gt;"b","",results!X19)</f>
        <v/>
      </c>
      <c r="U19" s="4">
        <f>IF(results!Y19="A",1,IF(results!Y19="B",2,IF(results!Y19="C",3,99)))</f>
        <v>1</v>
      </c>
      <c r="V19" s="34">
        <f>results!C19+results!D19</f>
        <v>45</v>
      </c>
      <c r="W19" s="34">
        <f>results!E19+results!F19</f>
        <v>32</v>
      </c>
      <c r="X19" s="34">
        <f>results!G19+results!H19</f>
        <v>0</v>
      </c>
      <c r="Y19" s="34">
        <f>results!I19+results!J19</f>
        <v>0</v>
      </c>
      <c r="Z19" s="34">
        <f>results!K19+results!L19</f>
        <v>0</v>
      </c>
      <c r="AA19" s="34">
        <f>results!M19+results!N19</f>
        <v>50</v>
      </c>
      <c r="AB19" s="34">
        <f>results!O19+results!P19</f>
        <v>0</v>
      </c>
      <c r="AC19" s="34">
        <f>results!Q19+results!R19</f>
        <v>0</v>
      </c>
      <c r="AD19" s="34">
        <f>results!S19+results!T19</f>
        <v>0</v>
      </c>
      <c r="AE19" s="34">
        <f>results!U19+results!V19</f>
        <v>0</v>
      </c>
      <c r="AF19" s="10" t="e">
        <f t="shared" si="5"/>
        <v>#NUM!</v>
      </c>
    </row>
    <row r="20" spans="1:32" x14ac:dyDescent="0.35">
      <c r="A20" s="18">
        <v>14</v>
      </c>
      <c r="B20" s="20">
        <f t="shared" si="0"/>
        <v>34</v>
      </c>
      <c r="C20" s="20">
        <f t="shared" si="1"/>
        <v>44</v>
      </c>
      <c r="D20" s="14">
        <f t="shared" si="2"/>
        <v>44</v>
      </c>
      <c r="E20" s="14">
        <f t="shared" si="2"/>
        <v>44</v>
      </c>
      <c r="F20" s="2" t="str">
        <f>IF(results!Y20&lt;&gt;"b","",results!B20)</f>
        <v>COSSIO FRANCO</v>
      </c>
      <c r="G20" s="2">
        <f>IF(results!$Y20&lt;&gt;"b","",results!W20)</f>
        <v>1</v>
      </c>
      <c r="H20" s="35">
        <f>IF(results!$Y20&lt;&gt;"b","",V20)</f>
        <v>0</v>
      </c>
      <c r="I20" s="35">
        <f>IF(results!$Y20&lt;&gt;"b","",IF(W20=V20,W20+0.0001,W20))</f>
        <v>1E-4</v>
      </c>
      <c r="J20" s="35">
        <f>IF(results!$Y20&lt;&gt;"b","",IF(OR(V20=X20,W20=X20),X20+0.0002,X20))</f>
        <v>2.0000000000000001E-4</v>
      </c>
      <c r="K20" s="35">
        <f>IF(results!$Y20&lt;&gt;"b","",IF(OR(V20=Y20,W20=Y20,X20=Y20),Y20+0.0003,Y20))</f>
        <v>2.9999999999999997E-4</v>
      </c>
      <c r="L20" s="35">
        <f>IF(results!$Y20&lt;&gt;"b","",IF(OR(V20=Z20,W20=Z20,X20=Z20,Y20=Z20),Z20+0.0004,Z20))</f>
        <v>4.0000000000000002E-4</v>
      </c>
      <c r="M20" s="35">
        <f>IF(results!$Y20&lt;&gt;"b","",IF(OR(V20=AA20,W20=AA20,X20=AA20,Y20=AA20,Z20=AA20),AA20+0.0005,AA20))</f>
        <v>5.0000000000000001E-4</v>
      </c>
      <c r="N20" s="35">
        <f>IF(results!$Y20&lt;&gt;"b","",IF(OR(V20=AB20,W20=AB20,X20=AB20,Y20=AB20,Z20=AB20,AA20=AB20),AB20+0.0006,AB20))</f>
        <v>52</v>
      </c>
      <c r="O20" s="35">
        <f>IF(results!$Y20&lt;&gt;"b","",IF(OR(V20=AC20,W20=AC20,X20=AC20,Y20=AC20,Z20=AC20,AA20=AC20,AB20=AC20),AC20+0.0007,AC20))</f>
        <v>6.9999999999999999E-4</v>
      </c>
      <c r="P20" s="35">
        <f>IF(results!$Y20&lt;&gt;"b","",IF(OR(V20=AD20,W20=AD20,X20=AD20,Y20=AD20,Z20=AD20,AA20=AD20,AB20=AD20,AC20=AD20),AD20+0.0008,AD20))</f>
        <v>8.0000000000000004E-4</v>
      </c>
      <c r="Q20" s="35">
        <f>IF(results!$Y20&lt;&gt;"b","",AE20*2)</f>
        <v>0</v>
      </c>
      <c r="R20" s="47">
        <f t="shared" si="3"/>
        <v>52.002400000000002</v>
      </c>
      <c r="S20" s="4">
        <f t="shared" si="4"/>
        <v>52.002402000000004</v>
      </c>
      <c r="T20" s="4">
        <f>IF(results!$Y20&lt;&gt;"b","",results!X20)</f>
        <v>21.3</v>
      </c>
      <c r="U20" s="4">
        <f>IF(results!Y20="A",1,IF(results!Y20="B",2,IF(results!Y20="C",3,99)))</f>
        <v>2</v>
      </c>
      <c r="V20" s="34">
        <f>results!C20+results!D20</f>
        <v>0</v>
      </c>
      <c r="W20" s="34">
        <f>results!E20+results!F20</f>
        <v>0</v>
      </c>
      <c r="X20" s="34">
        <f>results!G20+results!H20</f>
        <v>0</v>
      </c>
      <c r="Y20" s="34">
        <f>results!I20+results!J20</f>
        <v>0</v>
      </c>
      <c r="Z20" s="34">
        <f>results!K20+results!L20</f>
        <v>0</v>
      </c>
      <c r="AA20" s="34">
        <f>results!M20+results!N20</f>
        <v>0</v>
      </c>
      <c r="AB20" s="34">
        <f>results!O20+results!P20</f>
        <v>52</v>
      </c>
      <c r="AC20" s="34">
        <f>results!Q20+results!R20</f>
        <v>0</v>
      </c>
      <c r="AD20" s="34">
        <f>results!S20+results!T20</f>
        <v>0</v>
      </c>
      <c r="AE20" s="34">
        <f>results!U20+results!V20</f>
        <v>0</v>
      </c>
      <c r="AF20" s="10">
        <f t="shared" si="5"/>
        <v>6.9999999999999999E-4</v>
      </c>
    </row>
    <row r="21" spans="1:32" x14ac:dyDescent="0.35">
      <c r="A21" s="18">
        <v>15</v>
      </c>
      <c r="B21" s="20">
        <f t="shared" si="0"/>
        <v>101</v>
      </c>
      <c r="C21" s="20">
        <f t="shared" si="1"/>
        <v>146</v>
      </c>
      <c r="D21" s="14">
        <f t="shared" si="2"/>
        <v>68</v>
      </c>
      <c r="E21" s="14">
        <f t="shared" si="2"/>
        <v>68</v>
      </c>
      <c r="F21" s="2" t="str">
        <f>IF(results!Y21&lt;&gt;"b","",results!B21)</f>
        <v/>
      </c>
      <c r="G21" s="2" t="str">
        <f>IF(results!$Y21&lt;&gt;"b","",results!W21)</f>
        <v/>
      </c>
      <c r="H21" s="35" t="str">
        <f>IF(results!$Y21&lt;&gt;"b","",V21)</f>
        <v/>
      </c>
      <c r="I21" s="35" t="str">
        <f>IF(results!$Y21&lt;&gt;"b","",IF(W21=V21,W21+0.0001,W21))</f>
        <v/>
      </c>
      <c r="J21" s="35" t="str">
        <f>IF(results!$Y21&lt;&gt;"b","",IF(OR(V21=X21,W21=X21),X21+0.0002,X21))</f>
        <v/>
      </c>
      <c r="K21" s="35" t="str">
        <f>IF(results!$Y21&lt;&gt;"b","",IF(OR(V21=Y21,W21=Y21,X21=Y21),Y21+0.0003,Y21))</f>
        <v/>
      </c>
      <c r="L21" s="35" t="str">
        <f>IF(results!$Y21&lt;&gt;"b","",IF(OR(V21=Z21,W21=Z21,X21=Z21,Y21=Z21),Z21+0.0004,Z21))</f>
        <v/>
      </c>
      <c r="M21" s="35" t="str">
        <f>IF(results!$Y21&lt;&gt;"b","",IF(OR(V21=AA21,W21=AA21,X21=AA21,Y21=AA21,Z21=AA21),AA21+0.0005,AA21))</f>
        <v/>
      </c>
      <c r="N21" s="35" t="str">
        <f>IF(results!$Y21&lt;&gt;"b","",IF(OR(V21=AB21,W21=AB21,X21=AB21,Y21=AB21,Z21=AB21,AA21=AB21),AB21+0.0006,AB21))</f>
        <v/>
      </c>
      <c r="O21" s="35" t="str">
        <f>IF(results!$Y21&lt;&gt;"b","",IF(OR(V21=AC21,W21=AC21,X21=AC21,Y21=AC21,Z21=AC21,AA21=AC21,AB21=AC21),AC21+0.0007,AC21))</f>
        <v/>
      </c>
      <c r="P21" s="35" t="str">
        <f>IF(results!$Y21&lt;&gt;"b","",IF(OR(V21=AD21,W21=AD21,X21=AD21,Y21=AD21,Z21=AD21,AA21=AD21,AB21=AD21,AC21=AD21),AD21+0.0008,AD21))</f>
        <v/>
      </c>
      <c r="Q21" s="35" t="str">
        <f>IF(results!$Y21&lt;&gt;"b","",AE21*2)</f>
        <v/>
      </c>
      <c r="R21" s="47">
        <f t="shared" si="3"/>
        <v>0</v>
      </c>
      <c r="S21" s="4">
        <f t="shared" si="4"/>
        <v>2.0999999999999998E-6</v>
      </c>
      <c r="T21" s="4" t="str">
        <f>IF(results!$Y21&lt;&gt;"b","",results!X21)</f>
        <v/>
      </c>
      <c r="U21" s="4">
        <f>IF(results!Y21="A",1,IF(results!Y21="B",2,IF(results!Y21="C",3,99)))</f>
        <v>3</v>
      </c>
      <c r="V21" s="34">
        <f>results!C21+results!D21</f>
        <v>0</v>
      </c>
      <c r="W21" s="34">
        <f>results!E21+results!F21</f>
        <v>0</v>
      </c>
      <c r="X21" s="34">
        <f>results!G21+results!H21</f>
        <v>0</v>
      </c>
      <c r="Y21" s="34">
        <f>results!I21+results!J21</f>
        <v>0</v>
      </c>
      <c r="Z21" s="34">
        <f>results!K21+results!L21</f>
        <v>0</v>
      </c>
      <c r="AA21" s="34">
        <f>results!M21+results!N21</f>
        <v>0</v>
      </c>
      <c r="AB21" s="34">
        <f>results!O21+results!P21</f>
        <v>40</v>
      </c>
      <c r="AC21" s="34">
        <f>results!Q21+results!R21</f>
        <v>0</v>
      </c>
      <c r="AD21" s="34">
        <f>results!S21+results!T21</f>
        <v>0</v>
      </c>
      <c r="AE21" s="34">
        <f>results!U21+results!V21</f>
        <v>0</v>
      </c>
      <c r="AF21" s="10" t="e">
        <f t="shared" si="5"/>
        <v>#NUM!</v>
      </c>
    </row>
    <row r="22" spans="1:32" x14ac:dyDescent="0.35">
      <c r="A22" s="18">
        <v>16</v>
      </c>
      <c r="B22" s="20">
        <f t="shared" si="0"/>
        <v>34</v>
      </c>
      <c r="C22" s="20">
        <f t="shared" si="1"/>
        <v>14</v>
      </c>
      <c r="D22" s="14">
        <f t="shared" si="2"/>
        <v>14</v>
      </c>
      <c r="E22" s="14">
        <f t="shared" si="2"/>
        <v>14</v>
      </c>
      <c r="F22" s="2" t="str">
        <f>IF(results!Y22&lt;&gt;"b","",results!B22)</f>
        <v>DE CILLIA GIANNI</v>
      </c>
      <c r="G22" s="2">
        <f>IF(results!$Y22&lt;&gt;"b","",results!W22)</f>
        <v>5</v>
      </c>
      <c r="H22" s="35">
        <f>IF(results!$Y22&lt;&gt;"b","",V22)</f>
        <v>44</v>
      </c>
      <c r="I22" s="35">
        <f>IF(results!$Y22&lt;&gt;"b","",IF(W22=V22,W22+0.0001,W22))</f>
        <v>0</v>
      </c>
      <c r="J22" s="35">
        <f>IF(results!$Y22&lt;&gt;"b","",IF(OR(V22=X22,W22=X22),X22+0.0002,X22))</f>
        <v>15</v>
      </c>
      <c r="K22" s="35">
        <f>IF(results!$Y22&lt;&gt;"b","",IF(OR(V22=Y22,W22=Y22,X22=Y22),Y22+0.0003,Y22))</f>
        <v>51</v>
      </c>
      <c r="L22" s="35">
        <f>IF(results!$Y22&lt;&gt;"b","",IF(OR(V22=Z22,W22=Z22,X22=Z22,Y22=Z22),Z22+0.0004,Z22))</f>
        <v>64</v>
      </c>
      <c r="M22" s="35">
        <f>IF(results!$Y22&lt;&gt;"b","",IF(OR(V22=AA22,W22=AA22,X22=AA22,Y22=AA22,Z22=AA22),AA22+0.0005,AA22))</f>
        <v>5.0000000000000001E-4</v>
      </c>
      <c r="N22" s="35">
        <f>IF(results!$Y22&lt;&gt;"b","",IF(OR(V22=AB22,W22=AB22,X22=AB22,Y22=AB22,Z22=AB22,AA22=AB22),AB22+0.0006,AB22))</f>
        <v>37</v>
      </c>
      <c r="O22" s="35">
        <f>IF(results!$Y22&lt;&gt;"b","",IF(OR(V22=AC22,W22=AC22,X22=AC22,Y22=AC22,Z22=AC22,AA22=AC22,AB22=AC22),AC22+0.0007,AC22))</f>
        <v>6.9999999999999999E-4</v>
      </c>
      <c r="P22" s="35">
        <f>IF(results!$Y22&lt;&gt;"b","",IF(OR(V22=AD22,W22=AD22,X22=AD22,Y22=AD22,Z22=AD22,AA22=AD22,AB22=AD22,AC22=AD22),AD22+0.0008,AD22))</f>
        <v>8.0000000000000004E-4</v>
      </c>
      <c r="Q22" s="35">
        <f>IF(results!$Y22&lt;&gt;"b","",AE22*2)</f>
        <v>0</v>
      </c>
      <c r="R22" s="47">
        <f t="shared" si="3"/>
        <v>211</v>
      </c>
      <c r="S22" s="4">
        <f t="shared" si="4"/>
        <v>211.00000220000001</v>
      </c>
      <c r="T22" s="4">
        <f>IF(results!$Y22&lt;&gt;"b","",results!X22)</f>
        <v>19.8</v>
      </c>
      <c r="U22" s="4">
        <f>IF(results!Y22="A",1,IF(results!Y22="B",2,IF(results!Y22="C",3,99)))</f>
        <v>2</v>
      </c>
      <c r="V22" s="34">
        <f>results!C22+results!D22</f>
        <v>44</v>
      </c>
      <c r="W22" s="34">
        <f>results!E22+results!F22</f>
        <v>0</v>
      </c>
      <c r="X22" s="34">
        <f>results!G22+results!H22</f>
        <v>15</v>
      </c>
      <c r="Y22" s="34">
        <f>results!I22+results!J22</f>
        <v>51</v>
      </c>
      <c r="Z22" s="34">
        <f>results!K22+results!L22</f>
        <v>64</v>
      </c>
      <c r="AA22" s="34">
        <f>results!M22+results!N22</f>
        <v>0</v>
      </c>
      <c r="AB22" s="34">
        <f>results!O22+results!P22</f>
        <v>37</v>
      </c>
      <c r="AC22" s="34">
        <f>results!Q22+results!R22</f>
        <v>0</v>
      </c>
      <c r="AD22" s="34">
        <f>results!S22+results!T22</f>
        <v>0</v>
      </c>
      <c r="AE22" s="34">
        <f>results!U22+results!V22</f>
        <v>0</v>
      </c>
      <c r="AF22" s="10">
        <f t="shared" si="5"/>
        <v>44</v>
      </c>
    </row>
    <row r="23" spans="1:32" x14ac:dyDescent="0.35">
      <c r="A23" s="18">
        <v>17</v>
      </c>
      <c r="B23" s="20">
        <f t="shared" si="0"/>
        <v>101</v>
      </c>
      <c r="C23" s="20">
        <f t="shared" si="1"/>
        <v>145</v>
      </c>
      <c r="D23" s="14">
        <f t="shared" si="2"/>
        <v>68</v>
      </c>
      <c r="E23" s="14">
        <f t="shared" si="2"/>
        <v>68</v>
      </c>
      <c r="F23" s="2" t="str">
        <f>IF(results!Y23&lt;&gt;"b","",results!B23)</f>
        <v/>
      </c>
      <c r="G23" s="2" t="str">
        <f>IF(results!$Y23&lt;&gt;"b","",results!W23)</f>
        <v/>
      </c>
      <c r="H23" s="35" t="str">
        <f>IF(results!$Y23&lt;&gt;"b","",V23)</f>
        <v/>
      </c>
      <c r="I23" s="35" t="str">
        <f>IF(results!$Y23&lt;&gt;"b","",IF(W23=V23,W23+0.0001,W23))</f>
        <v/>
      </c>
      <c r="J23" s="35" t="str">
        <f>IF(results!$Y23&lt;&gt;"b","",IF(OR(V23=X23,W23=X23),X23+0.0002,X23))</f>
        <v/>
      </c>
      <c r="K23" s="35" t="str">
        <f>IF(results!$Y23&lt;&gt;"b","",IF(OR(V23=Y23,W23=Y23,X23=Y23),Y23+0.0003,Y23))</f>
        <v/>
      </c>
      <c r="L23" s="35" t="str">
        <f>IF(results!$Y23&lt;&gt;"b","",IF(OR(V23=Z23,W23=Z23,X23=Z23,Y23=Z23),Z23+0.0004,Z23))</f>
        <v/>
      </c>
      <c r="M23" s="35" t="str">
        <f>IF(results!$Y23&lt;&gt;"b","",IF(OR(V23=AA23,W23=AA23,X23=AA23,Y23=AA23,Z23=AA23),AA23+0.0005,AA23))</f>
        <v/>
      </c>
      <c r="N23" s="35" t="str">
        <f>IF(results!$Y23&lt;&gt;"b","",IF(OR(V23=AB23,W23=AB23,X23=AB23,Y23=AB23,Z23=AB23,AA23=AB23),AB23+0.0006,AB23))</f>
        <v/>
      </c>
      <c r="O23" s="35" t="str">
        <f>IF(results!$Y23&lt;&gt;"b","",IF(OR(V23=AC23,W23=AC23,X23=AC23,Y23=AC23,Z23=AC23,AA23=AC23,AB23=AC23),AC23+0.0007,AC23))</f>
        <v/>
      </c>
      <c r="P23" s="35" t="str">
        <f>IF(results!$Y23&lt;&gt;"b","",IF(OR(V23=AD23,W23=AD23,X23=AD23,Y23=AD23,Z23=AD23,AA23=AD23,AB23=AD23,AC23=AD23),AD23+0.0008,AD23))</f>
        <v/>
      </c>
      <c r="Q23" s="35" t="str">
        <f>IF(results!$Y23&lt;&gt;"b","",AE23*2)</f>
        <v/>
      </c>
      <c r="R23" s="47">
        <f t="shared" si="3"/>
        <v>0</v>
      </c>
      <c r="S23" s="4">
        <f t="shared" si="4"/>
        <v>2.3E-6</v>
      </c>
      <c r="T23" s="4" t="str">
        <f>IF(results!$Y23&lt;&gt;"b","",results!X23)</f>
        <v/>
      </c>
      <c r="U23" s="4">
        <f>IF(results!Y23="A",1,IF(results!Y23="B",2,IF(results!Y23="C",3,99)))</f>
        <v>3</v>
      </c>
      <c r="V23" s="34">
        <f>results!C23+results!D23</f>
        <v>0</v>
      </c>
      <c r="W23" s="34">
        <f>results!E23+results!F23</f>
        <v>30</v>
      </c>
      <c r="X23" s="34">
        <f>results!G23+results!H23</f>
        <v>43</v>
      </c>
      <c r="Y23" s="34">
        <f>results!I23+results!J23</f>
        <v>42</v>
      </c>
      <c r="Z23" s="34">
        <f>results!K23+results!L23</f>
        <v>39</v>
      </c>
      <c r="AA23" s="34">
        <f>results!M23+results!N23</f>
        <v>38</v>
      </c>
      <c r="AB23" s="34">
        <f>results!O23+results!P23</f>
        <v>46</v>
      </c>
      <c r="AC23" s="34">
        <f>results!Q23+results!R23</f>
        <v>40</v>
      </c>
      <c r="AD23" s="34">
        <f>results!S23+results!T23</f>
        <v>0</v>
      </c>
      <c r="AE23" s="34">
        <f>results!U23+results!V23</f>
        <v>0</v>
      </c>
      <c r="AF23" s="10" t="e">
        <f t="shared" si="5"/>
        <v>#NUM!</v>
      </c>
    </row>
    <row r="24" spans="1:32" x14ac:dyDescent="0.35">
      <c r="A24" s="18">
        <v>18</v>
      </c>
      <c r="B24" s="20">
        <f t="shared" si="0"/>
        <v>34</v>
      </c>
      <c r="C24" s="20">
        <f t="shared" si="1"/>
        <v>60</v>
      </c>
      <c r="D24" s="14">
        <f t="shared" si="2"/>
        <v>57</v>
      </c>
      <c r="E24" s="14">
        <f t="shared" si="2"/>
        <v>57</v>
      </c>
      <c r="F24" s="2" t="str">
        <f>IF(results!Y24&lt;&gt;"b","",results!B24)</f>
        <v>ERCULJ FRANC</v>
      </c>
      <c r="G24" s="2">
        <f>IF(results!$Y24&lt;&gt;"b","",results!W24)</f>
        <v>1</v>
      </c>
      <c r="H24" s="35">
        <f>IF(results!$Y24&lt;&gt;"b","",V24)</f>
        <v>0</v>
      </c>
      <c r="I24" s="35">
        <f>IF(results!$Y24&lt;&gt;"b","",IF(W24=V24,W24+0.0001,W24))</f>
        <v>1E-4</v>
      </c>
      <c r="J24" s="35">
        <f>IF(results!$Y24&lt;&gt;"b","",IF(OR(V24=X24,W24=X24),X24+0.0002,X24))</f>
        <v>2.0000000000000001E-4</v>
      </c>
      <c r="K24" s="35">
        <f>IF(results!$Y24&lt;&gt;"b","",IF(OR(V24=Y24,W24=Y24,X24=Y24),Y24+0.0003,Y24))</f>
        <v>2.9999999999999997E-4</v>
      </c>
      <c r="L24" s="35">
        <f>IF(results!$Y24&lt;&gt;"b","",IF(OR(V24=Z24,W24=Z24,X24=Z24,Y24=Z24),Z24+0.0004,Z24))</f>
        <v>42</v>
      </c>
      <c r="M24" s="35">
        <f>IF(results!$Y24&lt;&gt;"b","",IF(OR(V24=AA24,W24=AA24,X24=AA24,Y24=AA24,Z24=AA24),AA24+0.0005,AA24))</f>
        <v>5.0000000000000001E-4</v>
      </c>
      <c r="N24" s="35">
        <f>IF(results!$Y24&lt;&gt;"b","",IF(OR(V24=AB24,W24=AB24,X24=AB24,Y24=AB24,Z24=AB24,AA24=AB24),AB24+0.0006,AB24))</f>
        <v>5.9999999999999995E-4</v>
      </c>
      <c r="O24" s="35">
        <f>IF(results!$Y24&lt;&gt;"b","",IF(OR(V24=AC24,W24=AC24,X24=AC24,Y24=AC24,Z24=AC24,AA24=AC24,AB24=AC24),AC24+0.0007,AC24))</f>
        <v>6.9999999999999999E-4</v>
      </c>
      <c r="P24" s="35">
        <f>IF(results!$Y24&lt;&gt;"b","",IF(OR(V24=AD24,W24=AD24,X24=AD24,Y24=AD24,Z24=AD24,AA24=AD24,AB24=AD24,AC24=AD24),AD24+0.0008,AD24))</f>
        <v>8.0000000000000004E-4</v>
      </c>
      <c r="Q24" s="35">
        <f>IF(results!$Y24&lt;&gt;"b","",AE24*2)</f>
        <v>0</v>
      </c>
      <c r="R24" s="47">
        <f t="shared" si="3"/>
        <v>42.002600000000001</v>
      </c>
      <c r="S24" s="4">
        <f t="shared" si="4"/>
        <v>42.002602400000001</v>
      </c>
      <c r="T24" s="4">
        <f>IF(results!$Y24&lt;&gt;"b","",results!X24)</f>
        <v>17.100000000000001</v>
      </c>
      <c r="U24" s="4">
        <f>IF(results!Y24="A",1,IF(results!Y24="B",2,IF(results!Y24="C",3,99)))</f>
        <v>2</v>
      </c>
      <c r="V24" s="34">
        <f>results!C24+results!D24</f>
        <v>0</v>
      </c>
      <c r="W24" s="34">
        <f>results!E24+results!F24</f>
        <v>0</v>
      </c>
      <c r="X24" s="34">
        <f>results!G24+results!H24</f>
        <v>0</v>
      </c>
      <c r="Y24" s="34">
        <f>results!I24+results!J24</f>
        <v>0</v>
      </c>
      <c r="Z24" s="34">
        <f>results!K24+results!L24</f>
        <v>42</v>
      </c>
      <c r="AA24" s="34">
        <f>results!M24+results!N24</f>
        <v>0</v>
      </c>
      <c r="AB24" s="34">
        <f>results!O24+results!P24</f>
        <v>0</v>
      </c>
      <c r="AC24" s="34">
        <f>results!Q24+results!R24</f>
        <v>0</v>
      </c>
      <c r="AD24" s="34">
        <f>results!S24+results!T24</f>
        <v>0</v>
      </c>
      <c r="AE24" s="34">
        <f>results!U24+results!V24</f>
        <v>0</v>
      </c>
      <c r="AF24" s="10">
        <f t="shared" si="5"/>
        <v>6.9999999999999999E-4</v>
      </c>
    </row>
    <row r="25" spans="1:32" x14ac:dyDescent="0.35">
      <c r="A25" s="18">
        <v>19</v>
      </c>
      <c r="B25" s="20">
        <f t="shared" si="0"/>
        <v>101</v>
      </c>
      <c r="C25" s="20">
        <f t="shared" si="1"/>
        <v>144</v>
      </c>
      <c r="D25" s="14">
        <f t="shared" si="2"/>
        <v>68</v>
      </c>
      <c r="E25" s="14">
        <f t="shared" si="2"/>
        <v>68</v>
      </c>
      <c r="F25" s="2" t="str">
        <f>IF(results!Y25&lt;&gt;"b","",results!B25)</f>
        <v/>
      </c>
      <c r="G25" s="2" t="str">
        <f>IF(results!$Y25&lt;&gt;"b","",results!W25)</f>
        <v/>
      </c>
      <c r="H25" s="35" t="str">
        <f>IF(results!$Y25&lt;&gt;"b","",V25)</f>
        <v/>
      </c>
      <c r="I25" s="35" t="str">
        <f>IF(results!$Y25&lt;&gt;"b","",IF(W25=V25,W25+0.0001,W25))</f>
        <v/>
      </c>
      <c r="J25" s="35" t="str">
        <f>IF(results!$Y25&lt;&gt;"b","",IF(OR(V25=X25,W25=X25),X25+0.0002,X25))</f>
        <v/>
      </c>
      <c r="K25" s="35" t="str">
        <f>IF(results!$Y25&lt;&gt;"b","",IF(OR(V25=Y25,W25=Y25,X25=Y25),Y25+0.0003,Y25))</f>
        <v/>
      </c>
      <c r="L25" s="35" t="str">
        <f>IF(results!$Y25&lt;&gt;"b","",IF(OR(V25=Z25,W25=Z25,X25=Z25,Y25=Z25),Z25+0.0004,Z25))</f>
        <v/>
      </c>
      <c r="M25" s="35" t="str">
        <f>IF(results!$Y25&lt;&gt;"b","",IF(OR(V25=AA25,W25=AA25,X25=AA25,Y25=AA25,Z25=AA25),AA25+0.0005,AA25))</f>
        <v/>
      </c>
      <c r="N25" s="35" t="str">
        <f>IF(results!$Y25&lt;&gt;"b","",IF(OR(V25=AB25,W25=AB25,X25=AB25,Y25=AB25,Z25=AB25,AA25=AB25),AB25+0.0006,AB25))</f>
        <v/>
      </c>
      <c r="O25" s="35" t="str">
        <f>IF(results!$Y25&lt;&gt;"b","",IF(OR(V25=AC25,W25=AC25,X25=AC25,Y25=AC25,Z25=AC25,AA25=AC25,AB25=AC25),AC25+0.0007,AC25))</f>
        <v/>
      </c>
      <c r="P25" s="35" t="str">
        <f>IF(results!$Y25&lt;&gt;"b","",IF(OR(V25=AD25,W25=AD25,X25=AD25,Y25=AD25,Z25=AD25,AA25=AD25,AB25=AD25,AC25=AD25),AD25+0.0008,AD25))</f>
        <v/>
      </c>
      <c r="Q25" s="35" t="str">
        <f>IF(results!$Y25&lt;&gt;"b","",AE25*2)</f>
        <v/>
      </c>
      <c r="R25" s="47">
        <f t="shared" si="3"/>
        <v>0</v>
      </c>
      <c r="S25" s="4">
        <f t="shared" si="4"/>
        <v>2.4999999999999998E-6</v>
      </c>
      <c r="T25" s="4" t="str">
        <f>IF(results!$Y25&lt;&gt;"b","",results!X25)</f>
        <v/>
      </c>
      <c r="U25" s="4">
        <f>IF(results!Y25="A",1,IF(results!Y25="B",2,IF(results!Y25="C",3,99)))</f>
        <v>3</v>
      </c>
      <c r="V25" s="34">
        <f>results!C25+results!D25</f>
        <v>0</v>
      </c>
      <c r="W25" s="34">
        <f>results!E25+results!F25</f>
        <v>0</v>
      </c>
      <c r="X25" s="34">
        <f>results!G25+results!H25</f>
        <v>0</v>
      </c>
      <c r="Y25" s="34">
        <f>results!I25+results!J25</f>
        <v>0</v>
      </c>
      <c r="Z25" s="34">
        <f>results!K25+results!L25</f>
        <v>43</v>
      </c>
      <c r="AA25" s="34">
        <f>results!M25+results!N25</f>
        <v>0</v>
      </c>
      <c r="AB25" s="34">
        <f>results!O25+results!P25</f>
        <v>0</v>
      </c>
      <c r="AC25" s="34">
        <f>results!Q25+results!R25</f>
        <v>0</v>
      </c>
      <c r="AD25" s="34">
        <f>results!S25+results!T25</f>
        <v>0</v>
      </c>
      <c r="AE25" s="34">
        <f>results!U25+results!V25</f>
        <v>0</v>
      </c>
      <c r="AF25" s="10" t="e">
        <f t="shared" si="5"/>
        <v>#NUM!</v>
      </c>
    </row>
    <row r="26" spans="1:32" x14ac:dyDescent="0.35">
      <c r="A26" s="18">
        <v>20</v>
      </c>
      <c r="B26" s="20">
        <f t="shared" si="0"/>
        <v>34</v>
      </c>
      <c r="C26" s="20">
        <f t="shared" si="1"/>
        <v>48</v>
      </c>
      <c r="D26" s="14">
        <f t="shared" si="2"/>
        <v>48</v>
      </c>
      <c r="E26" s="14">
        <f t="shared" si="2"/>
        <v>48</v>
      </c>
      <c r="F26" s="2" t="str">
        <f>IF(results!Y26&lt;&gt;"b","",results!B26)</f>
        <v>FLORJANCIC MARKO</v>
      </c>
      <c r="G26" s="2">
        <f>IF(results!$Y26&lt;&gt;"b","",results!W26)</f>
        <v>1</v>
      </c>
      <c r="H26" s="35">
        <f>IF(results!$Y26&lt;&gt;"b","",V26)</f>
        <v>0</v>
      </c>
      <c r="I26" s="35">
        <f>IF(results!$Y26&lt;&gt;"b","",IF(W26=V26,W26+0.0001,W26))</f>
        <v>1E-4</v>
      </c>
      <c r="J26" s="35">
        <f>IF(results!$Y26&lt;&gt;"b","",IF(OR(V26=X26,W26=X26),X26+0.0002,X26))</f>
        <v>2.0000000000000001E-4</v>
      </c>
      <c r="K26" s="35">
        <f>IF(results!$Y26&lt;&gt;"b","",IF(OR(V26=Y26,W26=Y26,X26=Y26),Y26+0.0003,Y26))</f>
        <v>48</v>
      </c>
      <c r="L26" s="35">
        <f>IF(results!$Y26&lt;&gt;"b","",IF(OR(V26=Z26,W26=Z26,X26=Z26,Y26=Z26),Z26+0.0004,Z26))</f>
        <v>4.0000000000000002E-4</v>
      </c>
      <c r="M26" s="35">
        <f>IF(results!$Y26&lt;&gt;"b","",IF(OR(V26=AA26,W26=AA26,X26=AA26,Y26=AA26,Z26=AA26),AA26+0.0005,AA26))</f>
        <v>5.0000000000000001E-4</v>
      </c>
      <c r="N26" s="35">
        <f>IF(results!$Y26&lt;&gt;"b","",IF(OR(V26=AB26,W26=AB26,X26=AB26,Y26=AB26,Z26=AB26,AA26=AB26),AB26+0.0006,AB26))</f>
        <v>5.9999999999999995E-4</v>
      </c>
      <c r="O26" s="35">
        <f>IF(results!$Y26&lt;&gt;"b","",IF(OR(V26=AC26,W26=AC26,X26=AC26,Y26=AC26,Z26=AC26,AA26=AC26,AB26=AC26),AC26+0.0007,AC26))</f>
        <v>6.9999999999999999E-4</v>
      </c>
      <c r="P26" s="35">
        <f>IF(results!$Y26&lt;&gt;"b","",IF(OR(V26=AD26,W26=AD26,X26=AD26,Y26=AD26,Z26=AD26,AA26=AD26,AB26=AD26,AC26=AD26),AD26+0.0008,AD26))</f>
        <v>8.0000000000000004E-4</v>
      </c>
      <c r="Q26" s="35">
        <f>IF(results!$Y26&lt;&gt;"b","",AE26*2)</f>
        <v>0</v>
      </c>
      <c r="R26" s="47">
        <f t="shared" si="3"/>
        <v>48.002600000000001</v>
      </c>
      <c r="S26" s="4">
        <f t="shared" si="4"/>
        <v>48.002602600000003</v>
      </c>
      <c r="T26" s="4">
        <f>IF(results!$Y26&lt;&gt;"b","",results!X26)</f>
        <v>16.2</v>
      </c>
      <c r="U26" s="4">
        <f>IF(results!Y26="A",1,IF(results!Y26="B",2,IF(results!Y26="C",3,99)))</f>
        <v>2</v>
      </c>
      <c r="V26" s="34">
        <f>results!C26+results!D26</f>
        <v>0</v>
      </c>
      <c r="W26" s="34">
        <f>results!E26+results!F26</f>
        <v>0</v>
      </c>
      <c r="X26" s="34">
        <f>results!G26+results!H26</f>
        <v>0</v>
      </c>
      <c r="Y26" s="34">
        <f>results!I26+results!J26</f>
        <v>48</v>
      </c>
      <c r="Z26" s="34">
        <f>results!K26+results!L26</f>
        <v>0</v>
      </c>
      <c r="AA26" s="34">
        <f>results!M26+results!N26</f>
        <v>0</v>
      </c>
      <c r="AB26" s="34">
        <f>results!O26+results!P26</f>
        <v>0</v>
      </c>
      <c r="AC26" s="34">
        <f>results!Q26+results!R26</f>
        <v>0</v>
      </c>
      <c r="AD26" s="34">
        <f>results!S26+results!T26</f>
        <v>0</v>
      </c>
      <c r="AE26" s="34">
        <f>results!U26+results!V26</f>
        <v>0</v>
      </c>
      <c r="AF26" s="10">
        <f t="shared" si="5"/>
        <v>6.9999999999999999E-4</v>
      </c>
    </row>
    <row r="27" spans="1:32" x14ac:dyDescent="0.35">
      <c r="A27" s="18">
        <v>21</v>
      </c>
      <c r="B27" s="20">
        <f t="shared" si="0"/>
        <v>34</v>
      </c>
      <c r="C27" s="20">
        <f t="shared" si="1"/>
        <v>15</v>
      </c>
      <c r="D27" s="14">
        <f t="shared" ref="D27:E46" si="6">_xlfn.RANK.EQ($R27,$R$7:$R$160,0)</f>
        <v>15</v>
      </c>
      <c r="E27" s="14">
        <f t="shared" si="6"/>
        <v>15</v>
      </c>
      <c r="F27" s="2" t="str">
        <f>IF(results!Y27&lt;&gt;"b","",results!B27)</f>
        <v>FURLAN SIMON</v>
      </c>
      <c r="G27" s="2">
        <f>IF(results!$Y27&lt;&gt;"b","",results!W27)</f>
        <v>3</v>
      </c>
      <c r="H27" s="35">
        <f>IF(results!$Y27&lt;&gt;"b","",V27)</f>
        <v>0</v>
      </c>
      <c r="I27" s="35">
        <f>IF(results!$Y27&lt;&gt;"b","",IF(W27=V27,W27+0.0001,W27))</f>
        <v>54</v>
      </c>
      <c r="J27" s="35">
        <f>IF(results!$Y27&lt;&gt;"b","",IF(OR(V27=X27,W27=X27),X27+0.0002,X27))</f>
        <v>68</v>
      </c>
      <c r="K27" s="35">
        <f>IF(results!$Y27&lt;&gt;"b","",IF(OR(V27=Y27,W27=Y27,X27=Y27),Y27+0.0003,Y27))</f>
        <v>2.9999999999999997E-4</v>
      </c>
      <c r="L27" s="35">
        <f>IF(results!$Y27&lt;&gt;"b","",IF(OR(V27=Z27,W27=Z27,X27=Z27,Y27=Z27),Z27+0.0004,Z27))</f>
        <v>4.0000000000000002E-4</v>
      </c>
      <c r="M27" s="35">
        <f>IF(results!$Y27&lt;&gt;"b","",IF(OR(V27=AA27,W27=AA27,X27=AA27,Y27=AA27,Z27=AA27),AA27+0.0005,AA27))</f>
        <v>5.0000000000000001E-4</v>
      </c>
      <c r="N27" s="35">
        <f>IF(results!$Y27&lt;&gt;"b","",IF(OR(V27=AB27,W27=AB27,X27=AB27,Y27=AB27,Z27=AB27,AA27=AB27),AB27+0.0006,AB27))</f>
        <v>5.9999999999999995E-4</v>
      </c>
      <c r="O27" s="35">
        <f>IF(results!$Y27&lt;&gt;"b","",IF(OR(V27=AC27,W27=AC27,X27=AC27,Y27=AC27,Z27=AC27,AA27=AC27,AB27=AC27),AC27+0.0007,AC27))</f>
        <v>68.000699999999995</v>
      </c>
      <c r="P27" s="35">
        <f>IF(results!$Y27&lt;&gt;"b","",IF(OR(V27=AD27,W27=AD27,X27=AD27,Y27=AD27,Z27=AD27,AA27=AD27,AB27=AD27,AC27=AD27),AD27+0.0008,AD27))</f>
        <v>8.0000000000000004E-4</v>
      </c>
      <c r="Q27" s="35">
        <f>IF(results!$Y27&lt;&gt;"b","",AE27*2)</f>
        <v>0</v>
      </c>
      <c r="R27" s="47">
        <f t="shared" si="3"/>
        <v>190.00209999999998</v>
      </c>
      <c r="S27" s="4">
        <f t="shared" si="4"/>
        <v>190.00210269999999</v>
      </c>
      <c r="T27" s="4">
        <f>IF(results!$Y27&lt;&gt;"b","",results!X27)</f>
        <v>15.6</v>
      </c>
      <c r="U27" s="4">
        <f>IF(results!Y27="A",1,IF(results!Y27="B",2,IF(results!Y27="C",3,99)))</f>
        <v>2</v>
      </c>
      <c r="V27" s="34">
        <f>results!C27+results!D27</f>
        <v>0</v>
      </c>
      <c r="W27" s="34">
        <f>results!E27+results!F27</f>
        <v>54</v>
      </c>
      <c r="X27" s="34">
        <f>results!G27+results!H27</f>
        <v>68</v>
      </c>
      <c r="Y27" s="34">
        <f>results!I27+results!J27</f>
        <v>0</v>
      </c>
      <c r="Z27" s="34">
        <f>results!K27+results!L27</f>
        <v>0</v>
      </c>
      <c r="AA27" s="34">
        <f>results!M27+results!N27</f>
        <v>0</v>
      </c>
      <c r="AB27" s="34">
        <f>results!O27+results!P27</f>
        <v>0</v>
      </c>
      <c r="AC27" s="34">
        <f>results!Q27+results!R27</f>
        <v>68</v>
      </c>
      <c r="AD27" s="34">
        <f>results!S27+results!T27</f>
        <v>0</v>
      </c>
      <c r="AE27" s="34">
        <f>results!U27+results!V27</f>
        <v>0</v>
      </c>
      <c r="AF27" s="10">
        <f t="shared" si="5"/>
        <v>54</v>
      </c>
    </row>
    <row r="28" spans="1:32" x14ac:dyDescent="0.35">
      <c r="A28" s="18">
        <v>22</v>
      </c>
      <c r="B28" s="20">
        <f t="shared" si="0"/>
        <v>101</v>
      </c>
      <c r="C28" s="20">
        <f t="shared" si="1"/>
        <v>143</v>
      </c>
      <c r="D28" s="14">
        <f t="shared" si="6"/>
        <v>68</v>
      </c>
      <c r="E28" s="14">
        <f t="shared" si="6"/>
        <v>68</v>
      </c>
      <c r="F28" s="2" t="str">
        <f>IF(results!Y28&lt;&gt;"b","",results!B28)</f>
        <v/>
      </c>
      <c r="G28" s="2" t="str">
        <f>IF(results!$Y28&lt;&gt;"b","",results!W28)</f>
        <v/>
      </c>
      <c r="H28" s="35" t="str">
        <f>IF(results!$Y28&lt;&gt;"b","",V28)</f>
        <v/>
      </c>
      <c r="I28" s="35" t="str">
        <f>IF(results!$Y28&lt;&gt;"b","",IF(W28=V28,W28+0.0001,W28))</f>
        <v/>
      </c>
      <c r="J28" s="35" t="str">
        <f>IF(results!$Y28&lt;&gt;"b","",IF(OR(V28=X28,W28=X28),X28+0.0002,X28))</f>
        <v/>
      </c>
      <c r="K28" s="35" t="str">
        <f>IF(results!$Y28&lt;&gt;"b","",IF(OR(V28=Y28,W28=Y28,X28=Y28),Y28+0.0003,Y28))</f>
        <v/>
      </c>
      <c r="L28" s="35" t="str">
        <f>IF(results!$Y28&lt;&gt;"b","",IF(OR(V28=Z28,W28=Z28,X28=Z28,Y28=Z28),Z28+0.0004,Z28))</f>
        <v/>
      </c>
      <c r="M28" s="35" t="str">
        <f>IF(results!$Y28&lt;&gt;"b","",IF(OR(V28=AA28,W28=AA28,X28=AA28,Y28=AA28,Z28=AA28),AA28+0.0005,AA28))</f>
        <v/>
      </c>
      <c r="N28" s="35" t="str">
        <f>IF(results!$Y28&lt;&gt;"b","",IF(OR(V28=AB28,W28=AB28,X28=AB28,Y28=AB28,Z28=AB28,AA28=AB28),AB28+0.0006,AB28))</f>
        <v/>
      </c>
      <c r="O28" s="35" t="str">
        <f>IF(results!$Y28&lt;&gt;"b","",IF(OR(V28=AC28,W28=AC28,X28=AC28,Y28=AC28,Z28=AC28,AA28=AC28,AB28=AC28),AC28+0.0007,AC28))</f>
        <v/>
      </c>
      <c r="P28" s="35" t="str">
        <f>IF(results!$Y28&lt;&gt;"b","",IF(OR(V28=AD28,W28=AD28,X28=AD28,Y28=AD28,Z28=AD28,AA28=AD28,AB28=AD28,AC28=AD28),AD28+0.0008,AD28))</f>
        <v/>
      </c>
      <c r="Q28" s="35" t="str">
        <f>IF(results!$Y28&lt;&gt;"b","",AE28*2)</f>
        <v/>
      </c>
      <c r="R28" s="47">
        <f t="shared" si="3"/>
        <v>0</v>
      </c>
      <c r="S28" s="4">
        <f t="shared" si="4"/>
        <v>2.7999999999999999E-6</v>
      </c>
      <c r="T28" s="4" t="str">
        <f>IF(results!$Y28&lt;&gt;"b","",results!X28)</f>
        <v/>
      </c>
      <c r="U28" s="4">
        <f>IF(results!Y28="A",1,IF(results!Y28="B",2,IF(results!Y28="C",3,99)))</f>
        <v>3</v>
      </c>
      <c r="V28" s="34">
        <f>results!C28+results!D28</f>
        <v>0</v>
      </c>
      <c r="W28" s="34">
        <f>results!E28+results!F28</f>
        <v>0</v>
      </c>
      <c r="X28" s="34">
        <f>results!G28+results!H28</f>
        <v>0</v>
      </c>
      <c r="Y28" s="34">
        <f>results!I28+results!J28</f>
        <v>0</v>
      </c>
      <c r="Z28" s="34">
        <f>results!K28+results!L28</f>
        <v>0</v>
      </c>
      <c r="AA28" s="34">
        <f>results!M28+results!N28</f>
        <v>0</v>
      </c>
      <c r="AB28" s="34">
        <f>results!O28+results!P28</f>
        <v>0</v>
      </c>
      <c r="AC28" s="34">
        <f>results!Q28+results!R28</f>
        <v>0</v>
      </c>
      <c r="AD28" s="34">
        <f>results!S28+results!T28</f>
        <v>38</v>
      </c>
      <c r="AE28" s="34">
        <f>results!U28+results!V28</f>
        <v>0</v>
      </c>
      <c r="AF28" s="10" t="e">
        <f t="shared" si="5"/>
        <v>#NUM!</v>
      </c>
    </row>
    <row r="29" spans="1:32" x14ac:dyDescent="0.35">
      <c r="A29" s="18">
        <v>23</v>
      </c>
      <c r="B29" s="20">
        <f t="shared" si="0"/>
        <v>101</v>
      </c>
      <c r="C29" s="20">
        <f t="shared" si="1"/>
        <v>142</v>
      </c>
      <c r="D29" s="14">
        <f t="shared" si="6"/>
        <v>68</v>
      </c>
      <c r="E29" s="14">
        <f t="shared" si="6"/>
        <v>68</v>
      </c>
      <c r="F29" s="2" t="str">
        <f>IF(results!Y29&lt;&gt;"b","",results!B29)</f>
        <v/>
      </c>
      <c r="G29" s="2" t="str">
        <f>IF(results!$Y29&lt;&gt;"b","",results!W29)</f>
        <v/>
      </c>
      <c r="H29" s="35" t="str">
        <f>IF(results!$Y29&lt;&gt;"b","",V29)</f>
        <v/>
      </c>
      <c r="I29" s="35" t="str">
        <f>IF(results!$Y29&lt;&gt;"b","",IF(W29=V29,W29+0.0001,W29))</f>
        <v/>
      </c>
      <c r="J29" s="35" t="str">
        <f>IF(results!$Y29&lt;&gt;"b","",IF(OR(V29=X29,W29=X29),X29+0.0002,X29))</f>
        <v/>
      </c>
      <c r="K29" s="35" t="str">
        <f>IF(results!$Y29&lt;&gt;"b","",IF(OR(V29=Y29,W29=Y29,X29=Y29),Y29+0.0003,Y29))</f>
        <v/>
      </c>
      <c r="L29" s="35" t="str">
        <f>IF(results!$Y29&lt;&gt;"b","",IF(OR(V29=Z29,W29=Z29,X29=Z29,Y29=Z29),Z29+0.0004,Z29))</f>
        <v/>
      </c>
      <c r="M29" s="35" t="str">
        <f>IF(results!$Y29&lt;&gt;"b","",IF(OR(V29=AA29,W29=AA29,X29=AA29,Y29=AA29,Z29=AA29),AA29+0.0005,AA29))</f>
        <v/>
      </c>
      <c r="N29" s="35" t="str">
        <f>IF(results!$Y29&lt;&gt;"b","",IF(OR(V29=AB29,W29=AB29,X29=AB29,Y29=AB29,Z29=AB29,AA29=AB29),AB29+0.0006,AB29))</f>
        <v/>
      </c>
      <c r="O29" s="35" t="str">
        <f>IF(results!$Y29&lt;&gt;"b","",IF(OR(V29=AC29,W29=AC29,X29=AC29,Y29=AC29,Z29=AC29,AA29=AC29,AB29=AC29),AC29+0.0007,AC29))</f>
        <v/>
      </c>
      <c r="P29" s="35" t="str">
        <f>IF(results!$Y29&lt;&gt;"b","",IF(OR(V29=AD29,W29=AD29,X29=AD29,Y29=AD29,Z29=AD29,AA29=AD29,AB29=AD29,AC29=AD29),AD29+0.0008,AD29))</f>
        <v/>
      </c>
      <c r="Q29" s="35" t="str">
        <f>IF(results!$Y29&lt;&gt;"b","",AE29*2)</f>
        <v/>
      </c>
      <c r="R29" s="47">
        <f t="shared" si="3"/>
        <v>0</v>
      </c>
      <c r="S29" s="4">
        <f t="shared" si="4"/>
        <v>2.8999999999999998E-6</v>
      </c>
      <c r="T29" s="4" t="str">
        <f>IF(results!$Y29&lt;&gt;"b","",results!X29)</f>
        <v/>
      </c>
      <c r="U29" s="4">
        <f>IF(results!Y29="A",1,IF(results!Y29="B",2,IF(results!Y29="C",3,99)))</f>
        <v>3</v>
      </c>
      <c r="V29" s="34">
        <f>results!C29+results!D29</f>
        <v>0</v>
      </c>
      <c r="W29" s="34">
        <f>results!E29+results!F29</f>
        <v>0</v>
      </c>
      <c r="X29" s="34">
        <f>results!G29+results!H29</f>
        <v>0</v>
      </c>
      <c r="Y29" s="34">
        <f>results!I29+results!J29</f>
        <v>0</v>
      </c>
      <c r="Z29" s="34">
        <f>results!K29+results!L29</f>
        <v>0</v>
      </c>
      <c r="AA29" s="34">
        <f>results!M29+results!N29</f>
        <v>0</v>
      </c>
      <c r="AB29" s="34">
        <f>results!O29+results!P29</f>
        <v>41</v>
      </c>
      <c r="AC29" s="34">
        <f>results!Q29+results!R29</f>
        <v>0</v>
      </c>
      <c r="AD29" s="34">
        <f>results!S29+results!T29</f>
        <v>0</v>
      </c>
      <c r="AE29" s="34">
        <f>results!U29+results!V29</f>
        <v>0</v>
      </c>
      <c r="AF29" s="10" t="e">
        <f t="shared" si="5"/>
        <v>#NUM!</v>
      </c>
    </row>
    <row r="30" spans="1:32" x14ac:dyDescent="0.35">
      <c r="A30" s="18">
        <v>24</v>
      </c>
      <c r="B30" s="20">
        <f t="shared" si="0"/>
        <v>34</v>
      </c>
      <c r="C30" s="20">
        <f t="shared" si="1"/>
        <v>42</v>
      </c>
      <c r="D30" s="14">
        <f t="shared" si="6"/>
        <v>41</v>
      </c>
      <c r="E30" s="14">
        <f t="shared" si="6"/>
        <v>41</v>
      </c>
      <c r="F30" s="2" t="str">
        <f>IF(results!Y30&lt;&gt;"b","",results!B30)</f>
        <v>GODEC ZAN</v>
      </c>
      <c r="G30" s="2">
        <f>IF(results!$Y30&lt;&gt;"b","",results!W30)</f>
        <v>1</v>
      </c>
      <c r="H30" s="35">
        <f>IF(results!$Y30&lt;&gt;"b","",V30)</f>
        <v>0</v>
      </c>
      <c r="I30" s="35">
        <f>IF(results!$Y30&lt;&gt;"b","",IF(W30=V30,W30+0.0001,W30))</f>
        <v>1E-4</v>
      </c>
      <c r="J30" s="35">
        <f>IF(results!$Y30&lt;&gt;"b","",IF(OR(V30=X30,W30=X30),X30+0.0002,X30))</f>
        <v>2.0000000000000001E-4</v>
      </c>
      <c r="K30" s="35">
        <f>IF(results!$Y30&lt;&gt;"b","",IF(OR(V30=Y30,W30=Y30,X30=Y30),Y30+0.0003,Y30))</f>
        <v>2.9999999999999997E-4</v>
      </c>
      <c r="L30" s="35">
        <f>IF(results!$Y30&lt;&gt;"b","",IF(OR(V30=Z30,W30=Z30,X30=Z30,Y30=Z30),Z30+0.0004,Z30))</f>
        <v>4.0000000000000002E-4</v>
      </c>
      <c r="M30" s="35">
        <f>IF(results!$Y30&lt;&gt;"b","",IF(OR(V30=AA30,W30=AA30,X30=AA30,Y30=AA30,Z30=AA30),AA30+0.0005,AA30))</f>
        <v>5.0000000000000001E-4</v>
      </c>
      <c r="N30" s="35">
        <f>IF(results!$Y30&lt;&gt;"b","",IF(OR(V30=AB30,W30=AB30,X30=AB30,Y30=AB30,Z30=AB30,AA30=AB30),AB30+0.0006,AB30))</f>
        <v>54</v>
      </c>
      <c r="O30" s="35">
        <f>IF(results!$Y30&lt;&gt;"b","",IF(OR(V30=AC30,W30=AC30,X30=AC30,Y30=AC30,Z30=AC30,AA30=AC30,AB30=AC30),AC30+0.0007,AC30))</f>
        <v>6.9999999999999999E-4</v>
      </c>
      <c r="P30" s="35">
        <f>IF(results!$Y30&lt;&gt;"b","",IF(OR(V30=AD30,W30=AD30,X30=AD30,Y30=AD30,Z30=AD30,AA30=AD30,AB30=AD30,AC30=AD30),AD30+0.0008,AD30))</f>
        <v>8.0000000000000004E-4</v>
      </c>
      <c r="Q30" s="35">
        <f>IF(results!$Y30&lt;&gt;"b","",AE30*2)</f>
        <v>0</v>
      </c>
      <c r="R30" s="47">
        <f t="shared" si="3"/>
        <v>54.002400000000002</v>
      </c>
      <c r="S30" s="4">
        <f t="shared" si="4"/>
        <v>54.002403000000001</v>
      </c>
      <c r="T30" s="4">
        <f>IF(results!$Y30&lt;&gt;"b","",results!X30)</f>
        <v>16.100000000000001</v>
      </c>
      <c r="U30" s="4">
        <f>IF(results!Y30="A",1,IF(results!Y30="B",2,IF(results!Y30="C",3,99)))</f>
        <v>2</v>
      </c>
      <c r="V30" s="34">
        <f>results!C30+results!D30</f>
        <v>0</v>
      </c>
      <c r="W30" s="34">
        <f>results!E30+results!F30</f>
        <v>0</v>
      </c>
      <c r="X30" s="34">
        <f>results!G30+results!H30</f>
        <v>0</v>
      </c>
      <c r="Y30" s="34">
        <f>results!I30+results!J30</f>
        <v>0</v>
      </c>
      <c r="Z30" s="34">
        <f>results!K30+results!L30</f>
        <v>0</v>
      </c>
      <c r="AA30" s="34">
        <f>results!M30+results!N30</f>
        <v>0</v>
      </c>
      <c r="AB30" s="34">
        <f>results!O30+results!P30</f>
        <v>54</v>
      </c>
      <c r="AC30" s="34">
        <f>results!Q30+results!R30</f>
        <v>0</v>
      </c>
      <c r="AD30" s="34">
        <f>results!S30+results!T30</f>
        <v>0</v>
      </c>
      <c r="AE30" s="34">
        <f>results!U30+results!V30</f>
        <v>0</v>
      </c>
      <c r="AF30" s="10">
        <f t="shared" si="5"/>
        <v>6.9999999999999999E-4</v>
      </c>
    </row>
    <row r="31" spans="1:32" x14ac:dyDescent="0.35">
      <c r="A31" s="18">
        <v>25</v>
      </c>
      <c r="B31" s="20">
        <f t="shared" si="0"/>
        <v>34</v>
      </c>
      <c r="C31" s="20">
        <f t="shared" si="1"/>
        <v>19</v>
      </c>
      <c r="D31" s="14">
        <f t="shared" si="6"/>
        <v>19</v>
      </c>
      <c r="E31" s="14">
        <f t="shared" si="6"/>
        <v>19</v>
      </c>
      <c r="F31" s="2" t="str">
        <f>IF(results!Y31&lt;&gt;"b","",results!B31)</f>
        <v>GROZDANIC DANE</v>
      </c>
      <c r="G31" s="2">
        <f>IF(results!$Y31&lt;&gt;"b","",results!W31)</f>
        <v>4</v>
      </c>
      <c r="H31" s="35">
        <f>IF(results!$Y31&lt;&gt;"b","",V31)</f>
        <v>38</v>
      </c>
      <c r="I31" s="35">
        <f>IF(results!$Y31&lt;&gt;"b","",IF(W31=V31,W31+0.0001,W31))</f>
        <v>0</v>
      </c>
      <c r="J31" s="35">
        <f>IF(results!$Y31&lt;&gt;"b","",IF(OR(V31=X31,W31=X31),X31+0.0002,X31))</f>
        <v>35</v>
      </c>
      <c r="K31" s="35">
        <f>IF(results!$Y31&lt;&gt;"b","",IF(OR(V31=Y31,W31=Y31,X31=Y31),Y31+0.0003,Y31))</f>
        <v>2.9999999999999997E-4</v>
      </c>
      <c r="L31" s="35">
        <f>IF(results!$Y31&lt;&gt;"b","",IF(OR(V31=Z31,W31=Z31,X31=Z31,Y31=Z31),Z31+0.0004,Z31))</f>
        <v>4.0000000000000002E-4</v>
      </c>
      <c r="M31" s="35">
        <f>IF(results!$Y31&lt;&gt;"b","",IF(OR(V31=AA31,W31=AA31,X31=AA31,Y31=AA31,Z31=AA31),AA31+0.0005,AA31))</f>
        <v>5.0000000000000001E-4</v>
      </c>
      <c r="N31" s="35">
        <f>IF(results!$Y31&lt;&gt;"b","",IF(OR(V31=AB31,W31=AB31,X31=AB31,Y31=AB31,Z31=AB31,AA31=AB31),AB31+0.0006,AB31))</f>
        <v>33</v>
      </c>
      <c r="O31" s="35">
        <f>IF(results!$Y31&lt;&gt;"b","",IF(OR(V31=AC31,W31=AC31,X31=AC31,Y31=AC31,Z31=AC31,AA31=AC31,AB31=AC31),AC31+0.0007,AC31))</f>
        <v>40</v>
      </c>
      <c r="P31" s="35">
        <f>IF(results!$Y31&lt;&gt;"b","",IF(OR(V31=AD31,W31=AD31,X31=AD31,Y31=AD31,Z31=AD31,AA31=AD31,AB31=AD31,AC31=AD31),AD31+0.0008,AD31))</f>
        <v>8.0000000000000004E-4</v>
      </c>
      <c r="Q31" s="35">
        <f>IF(results!$Y31&lt;&gt;"b","",AE31*2)</f>
        <v>0</v>
      </c>
      <c r="R31" s="47">
        <f t="shared" si="3"/>
        <v>146.0008</v>
      </c>
      <c r="S31" s="4">
        <f t="shared" si="4"/>
        <v>146.00080309999998</v>
      </c>
      <c r="T31" s="4">
        <f>IF(results!$Y31&lt;&gt;"b","",results!X31)</f>
        <v>18.7</v>
      </c>
      <c r="U31" s="4">
        <f>IF(results!Y31="A",1,IF(results!Y31="B",2,IF(results!Y31="C",3,99)))</f>
        <v>2</v>
      </c>
      <c r="V31" s="34">
        <f>results!C31+results!D31</f>
        <v>38</v>
      </c>
      <c r="W31" s="34">
        <f>results!E31+results!F31</f>
        <v>0</v>
      </c>
      <c r="X31" s="34">
        <f>results!G31+results!H31</f>
        <v>35</v>
      </c>
      <c r="Y31" s="34">
        <f>results!I31+results!J31</f>
        <v>0</v>
      </c>
      <c r="Z31" s="34">
        <f>results!K31+results!L31</f>
        <v>0</v>
      </c>
      <c r="AA31" s="34">
        <f>results!M31+results!N31</f>
        <v>0</v>
      </c>
      <c r="AB31" s="34">
        <f>results!O31+results!P31</f>
        <v>33</v>
      </c>
      <c r="AC31" s="34">
        <f>results!Q31+results!R31</f>
        <v>40</v>
      </c>
      <c r="AD31" s="34">
        <f>results!S31+results!T31</f>
        <v>0</v>
      </c>
      <c r="AE31" s="34">
        <f>results!U31+results!V31</f>
        <v>0</v>
      </c>
      <c r="AF31" s="10">
        <f t="shared" si="5"/>
        <v>35</v>
      </c>
    </row>
    <row r="32" spans="1:32" x14ac:dyDescent="0.35">
      <c r="A32" s="18">
        <v>26</v>
      </c>
      <c r="B32" s="20">
        <f t="shared" si="0"/>
        <v>34</v>
      </c>
      <c r="C32" s="20">
        <f t="shared" si="1"/>
        <v>67</v>
      </c>
      <c r="D32" s="14">
        <f t="shared" si="6"/>
        <v>66</v>
      </c>
      <c r="E32" s="14">
        <f t="shared" si="6"/>
        <v>66</v>
      </c>
      <c r="F32" s="2" t="str">
        <f>IF(results!Y32&lt;&gt;"b","",results!B32)</f>
        <v>HRVATIN BRANKO</v>
      </c>
      <c r="G32" s="2">
        <f>IF(results!$Y32&lt;&gt;"b","",results!W32)</f>
        <v>1</v>
      </c>
      <c r="H32" s="35">
        <f>IF(results!$Y32&lt;&gt;"b","",V32)</f>
        <v>0</v>
      </c>
      <c r="I32" s="35">
        <f>IF(results!$Y32&lt;&gt;"b","",IF(W32=V32,W32+0.0001,W32))</f>
        <v>1E-4</v>
      </c>
      <c r="J32" s="35">
        <f>IF(results!$Y32&lt;&gt;"b","",IF(OR(V32=X32,W32=X32),X32+0.0002,X32))</f>
        <v>2.0000000000000001E-4</v>
      </c>
      <c r="K32" s="35">
        <f>IF(results!$Y32&lt;&gt;"b","",IF(OR(V32=Y32,W32=Y32,X32=Y32),Y32+0.0003,Y32))</f>
        <v>33</v>
      </c>
      <c r="L32" s="35">
        <f>IF(results!$Y32&lt;&gt;"b","",IF(OR(V32=Z32,W32=Z32,X32=Z32,Y32=Z32),Z32+0.0004,Z32))</f>
        <v>4.0000000000000002E-4</v>
      </c>
      <c r="M32" s="35">
        <f>IF(results!$Y32&lt;&gt;"b","",IF(OR(V32=AA32,W32=AA32,X32=AA32,Y32=AA32,Z32=AA32),AA32+0.0005,AA32))</f>
        <v>5.0000000000000001E-4</v>
      </c>
      <c r="N32" s="35">
        <f>IF(results!$Y32&lt;&gt;"b","",IF(OR(V32=AB32,W32=AB32,X32=AB32,Y32=AB32,Z32=AB32,AA32=AB32),AB32+0.0006,AB32))</f>
        <v>5.9999999999999995E-4</v>
      </c>
      <c r="O32" s="35">
        <f>IF(results!$Y32&lt;&gt;"b","",IF(OR(V32=AC32,W32=AC32,X32=AC32,Y32=AC32,Z32=AC32,AA32=AC32,AB32=AC32),AC32+0.0007,AC32))</f>
        <v>6.9999999999999999E-4</v>
      </c>
      <c r="P32" s="35">
        <f>IF(results!$Y32&lt;&gt;"b","",IF(OR(V32=AD32,W32=AD32,X32=AD32,Y32=AD32,Z32=AD32,AA32=AD32,AB32=AD32,AC32=AD32),AD32+0.0008,AD32))</f>
        <v>8.0000000000000004E-4</v>
      </c>
      <c r="Q32" s="35">
        <f>IF(results!$Y32&lt;&gt;"b","",AE32*2)</f>
        <v>0</v>
      </c>
      <c r="R32" s="47">
        <f t="shared" si="3"/>
        <v>33.002600000000001</v>
      </c>
      <c r="S32" s="4">
        <f t="shared" si="4"/>
        <v>33.002603200000003</v>
      </c>
      <c r="T32" s="4">
        <f>IF(results!$Y32&lt;&gt;"b","",results!X32)</f>
        <v>16.600000000000001</v>
      </c>
      <c r="U32" s="4">
        <f>IF(results!Y32="A",1,IF(results!Y32="B",2,IF(results!Y32="C",3,99)))</f>
        <v>2</v>
      </c>
      <c r="V32" s="34">
        <f>results!C32+results!D32</f>
        <v>0</v>
      </c>
      <c r="W32" s="34">
        <f>results!E32+results!F32</f>
        <v>0</v>
      </c>
      <c r="X32" s="34">
        <f>results!G32+results!H32</f>
        <v>0</v>
      </c>
      <c r="Y32" s="34">
        <f>results!I32+results!J32</f>
        <v>33</v>
      </c>
      <c r="Z32" s="34">
        <f>results!K32+results!L32</f>
        <v>0</v>
      </c>
      <c r="AA32" s="34">
        <f>results!M32+results!N32</f>
        <v>0</v>
      </c>
      <c r="AB32" s="34">
        <f>results!O32+results!P32</f>
        <v>0</v>
      </c>
      <c r="AC32" s="34">
        <f>results!Q32+results!R32</f>
        <v>0</v>
      </c>
      <c r="AD32" s="34">
        <f>results!S32+results!T32</f>
        <v>0</v>
      </c>
      <c r="AE32" s="34">
        <f>results!U32+results!V32</f>
        <v>0</v>
      </c>
      <c r="AF32" s="10">
        <f t="shared" si="5"/>
        <v>6.9999999999999999E-4</v>
      </c>
    </row>
    <row r="33" spans="1:32" x14ac:dyDescent="0.35">
      <c r="A33" s="18">
        <v>27</v>
      </c>
      <c r="B33" s="20">
        <f t="shared" si="0"/>
        <v>1</v>
      </c>
      <c r="C33" s="20">
        <f t="shared" si="1"/>
        <v>141</v>
      </c>
      <c r="D33" s="14">
        <f t="shared" si="6"/>
        <v>68</v>
      </c>
      <c r="E33" s="14">
        <f t="shared" si="6"/>
        <v>68</v>
      </c>
      <c r="F33" s="2" t="str">
        <f>IF(results!Y33&lt;&gt;"b","",results!B33)</f>
        <v/>
      </c>
      <c r="G33" s="2" t="str">
        <f>IF(results!$Y33&lt;&gt;"b","",results!W33)</f>
        <v/>
      </c>
      <c r="H33" s="35" t="str">
        <f>IF(results!$Y33&lt;&gt;"b","",V33)</f>
        <v/>
      </c>
      <c r="I33" s="35" t="str">
        <f>IF(results!$Y33&lt;&gt;"b","",IF(W33=V33,W33+0.0001,W33))</f>
        <v/>
      </c>
      <c r="J33" s="35" t="str">
        <f>IF(results!$Y33&lt;&gt;"b","",IF(OR(V33=X33,W33=X33),X33+0.0002,X33))</f>
        <v/>
      </c>
      <c r="K33" s="35" t="str">
        <f>IF(results!$Y33&lt;&gt;"b","",IF(OR(V33=Y33,W33=Y33,X33=Y33),Y33+0.0003,Y33))</f>
        <v/>
      </c>
      <c r="L33" s="35" t="str">
        <f>IF(results!$Y33&lt;&gt;"b","",IF(OR(V33=Z33,W33=Z33,X33=Z33,Y33=Z33),Z33+0.0004,Z33))</f>
        <v/>
      </c>
      <c r="M33" s="35" t="str">
        <f>IF(results!$Y33&lt;&gt;"b","",IF(OR(V33=AA33,W33=AA33,X33=AA33,Y33=AA33,Z33=AA33),AA33+0.0005,AA33))</f>
        <v/>
      </c>
      <c r="N33" s="35" t="str">
        <f>IF(results!$Y33&lt;&gt;"b","",IF(OR(V33=AB33,W33=AB33,X33=AB33,Y33=AB33,Z33=AB33,AA33=AB33),AB33+0.0006,AB33))</f>
        <v/>
      </c>
      <c r="O33" s="35" t="str">
        <f>IF(results!$Y33&lt;&gt;"b","",IF(OR(V33=AC33,W33=AC33,X33=AC33,Y33=AC33,Z33=AC33,AA33=AC33,AB33=AC33),AC33+0.0007,AC33))</f>
        <v/>
      </c>
      <c r="P33" s="35" t="str">
        <f>IF(results!$Y33&lt;&gt;"b","",IF(OR(V33=AD33,W33=AD33,X33=AD33,Y33=AD33,Z33=AD33,AA33=AD33,AB33=AD33,AC33=AD33),AD33+0.0008,AD33))</f>
        <v/>
      </c>
      <c r="Q33" s="35" t="str">
        <f>IF(results!$Y33&lt;&gt;"b","",AE33*2)</f>
        <v/>
      </c>
      <c r="R33" s="47">
        <f t="shared" si="3"/>
        <v>0</v>
      </c>
      <c r="S33" s="4">
        <f t="shared" si="4"/>
        <v>3.2999999999999997E-6</v>
      </c>
      <c r="T33" s="4" t="str">
        <f>IF(results!$Y33&lt;&gt;"b","",results!X33)</f>
        <v/>
      </c>
      <c r="U33" s="4">
        <f>IF(results!Y33="A",1,IF(results!Y33="B",2,IF(results!Y33="C",3,99)))</f>
        <v>1</v>
      </c>
      <c r="V33" s="34">
        <f>results!C33+results!D33</f>
        <v>52</v>
      </c>
      <c r="W33" s="34">
        <f>results!E33+results!F33</f>
        <v>46</v>
      </c>
      <c r="X33" s="34">
        <f>results!G33+results!H33</f>
        <v>0</v>
      </c>
      <c r="Y33" s="34">
        <f>results!I33+results!J33</f>
        <v>44</v>
      </c>
      <c r="Z33" s="34">
        <f>results!K33+results!L33</f>
        <v>0</v>
      </c>
      <c r="AA33" s="34">
        <f>results!M33+results!N33</f>
        <v>55</v>
      </c>
      <c r="AB33" s="34">
        <f>results!O33+results!P33</f>
        <v>0</v>
      </c>
      <c r="AC33" s="34">
        <f>results!Q33+results!R33</f>
        <v>0</v>
      </c>
      <c r="AD33" s="34">
        <f>results!S33+results!T33</f>
        <v>0</v>
      </c>
      <c r="AE33" s="34">
        <f>results!U33+results!V33</f>
        <v>0</v>
      </c>
      <c r="AF33" s="10" t="e">
        <f t="shared" si="5"/>
        <v>#NUM!</v>
      </c>
    </row>
    <row r="34" spans="1:32" x14ac:dyDescent="0.35">
      <c r="A34" s="18">
        <v>28</v>
      </c>
      <c r="B34" s="20">
        <f t="shared" si="0"/>
        <v>1</v>
      </c>
      <c r="C34" s="20">
        <f t="shared" si="1"/>
        <v>140</v>
      </c>
      <c r="D34" s="14">
        <f t="shared" si="6"/>
        <v>68</v>
      </c>
      <c r="E34" s="14">
        <f t="shared" si="6"/>
        <v>68</v>
      </c>
      <c r="F34" s="2" t="str">
        <f>IF(results!Y34&lt;&gt;"b","",results!B34)</f>
        <v/>
      </c>
      <c r="G34" s="2" t="str">
        <f>IF(results!$Y34&lt;&gt;"b","",results!W34)</f>
        <v/>
      </c>
      <c r="H34" s="35" t="str">
        <f>IF(results!$Y34&lt;&gt;"b","",V34)</f>
        <v/>
      </c>
      <c r="I34" s="35" t="str">
        <f>IF(results!$Y34&lt;&gt;"b","",IF(W34=V34,W34+0.0001,W34))</f>
        <v/>
      </c>
      <c r="J34" s="35" t="str">
        <f>IF(results!$Y34&lt;&gt;"b","",IF(OR(V34=X34,W34=X34),X34+0.0002,X34))</f>
        <v/>
      </c>
      <c r="K34" s="35" t="str">
        <f>IF(results!$Y34&lt;&gt;"b","",IF(OR(V34=Y34,W34=Y34,X34=Y34),Y34+0.0003,Y34))</f>
        <v/>
      </c>
      <c r="L34" s="35" t="str">
        <f>IF(results!$Y34&lt;&gt;"b","",IF(OR(V34=Z34,W34=Z34,X34=Z34,Y34=Z34),Z34+0.0004,Z34))</f>
        <v/>
      </c>
      <c r="M34" s="35" t="str">
        <f>IF(results!$Y34&lt;&gt;"b","",IF(OR(V34=AA34,W34=AA34,X34=AA34,Y34=AA34,Z34=AA34),AA34+0.0005,AA34))</f>
        <v/>
      </c>
      <c r="N34" s="35" t="str">
        <f>IF(results!$Y34&lt;&gt;"b","",IF(OR(V34=AB34,W34=AB34,X34=AB34,Y34=AB34,Z34=AB34,AA34=AB34),AB34+0.0006,AB34))</f>
        <v/>
      </c>
      <c r="O34" s="35" t="str">
        <f>IF(results!$Y34&lt;&gt;"b","",IF(OR(V34=AC34,W34=AC34,X34=AC34,Y34=AC34,Z34=AC34,AA34=AC34,AB34=AC34),AC34+0.0007,AC34))</f>
        <v/>
      </c>
      <c r="P34" s="35" t="str">
        <f>IF(results!$Y34&lt;&gt;"b","",IF(OR(V34=AD34,W34=AD34,X34=AD34,Y34=AD34,Z34=AD34,AA34=AD34,AB34=AD34,AC34=AD34),AD34+0.0008,AD34))</f>
        <v/>
      </c>
      <c r="Q34" s="35" t="str">
        <f>IF(results!$Y34&lt;&gt;"b","",AE34*2)</f>
        <v/>
      </c>
      <c r="R34" s="47">
        <f t="shared" si="3"/>
        <v>0</v>
      </c>
      <c r="S34" s="4">
        <f t="shared" si="4"/>
        <v>3.3999999999999996E-6</v>
      </c>
      <c r="T34" s="4" t="str">
        <f>IF(results!$Y34&lt;&gt;"b","",results!X34)</f>
        <v/>
      </c>
      <c r="U34" s="4">
        <f>IF(results!Y34="A",1,IF(results!Y34="B",2,IF(results!Y34="C",3,99)))</f>
        <v>1</v>
      </c>
      <c r="V34" s="34">
        <f>results!C34+results!D34</f>
        <v>0</v>
      </c>
      <c r="W34" s="34">
        <f>results!E34+results!F34</f>
        <v>0</v>
      </c>
      <c r="X34" s="34">
        <f>results!G34+results!H34</f>
        <v>0</v>
      </c>
      <c r="Y34" s="34">
        <f>results!I34+results!J34</f>
        <v>0</v>
      </c>
      <c r="Z34" s="34">
        <f>results!K34+results!L34</f>
        <v>54</v>
      </c>
      <c r="AA34" s="34">
        <f>results!M34+results!N34</f>
        <v>0</v>
      </c>
      <c r="AB34" s="34">
        <f>results!O34+results!P34</f>
        <v>0</v>
      </c>
      <c r="AC34" s="34">
        <f>results!Q34+results!R34</f>
        <v>0</v>
      </c>
      <c r="AD34" s="34">
        <f>results!S34+results!T34</f>
        <v>0</v>
      </c>
      <c r="AE34" s="34">
        <f>results!U34+results!V34</f>
        <v>0</v>
      </c>
      <c r="AF34" s="10" t="e">
        <f t="shared" si="5"/>
        <v>#NUM!</v>
      </c>
    </row>
    <row r="35" spans="1:32" x14ac:dyDescent="0.35">
      <c r="A35" s="18">
        <v>29</v>
      </c>
      <c r="B35" s="20">
        <f t="shared" si="0"/>
        <v>34</v>
      </c>
      <c r="C35" s="20">
        <f t="shared" si="1"/>
        <v>49</v>
      </c>
      <c r="D35" s="14">
        <f t="shared" si="6"/>
        <v>49</v>
      </c>
      <c r="E35" s="14">
        <f t="shared" si="6"/>
        <v>49</v>
      </c>
      <c r="F35" s="2" t="str">
        <f>IF(results!Y35&lt;&gt;"b","",results!B35)</f>
        <v>JAMNIK JULIJANA</v>
      </c>
      <c r="G35" s="2">
        <f>IF(results!$Y35&lt;&gt;"b","",results!W35)</f>
        <v>1</v>
      </c>
      <c r="H35" s="35">
        <f>IF(results!$Y35&lt;&gt;"b","",V35)</f>
        <v>0</v>
      </c>
      <c r="I35" s="35">
        <f>IF(results!$Y35&lt;&gt;"b","",IF(W35=V35,W35+0.0001,W35))</f>
        <v>1E-4</v>
      </c>
      <c r="J35" s="35">
        <f>IF(results!$Y35&lt;&gt;"b","",IF(OR(V35=X35,W35=X35),X35+0.0002,X35))</f>
        <v>2.0000000000000001E-4</v>
      </c>
      <c r="K35" s="35">
        <f>IF(results!$Y35&lt;&gt;"b","",IF(OR(V35=Y35,W35=Y35,X35=Y35),Y35+0.0003,Y35))</f>
        <v>2.9999999999999997E-4</v>
      </c>
      <c r="L35" s="35">
        <f>IF(results!$Y35&lt;&gt;"b","",IF(OR(V35=Z35,W35=Z35,X35=Z35,Y35=Z35),Z35+0.0004,Z35))</f>
        <v>4.0000000000000002E-4</v>
      </c>
      <c r="M35" s="35">
        <f>IF(results!$Y35&lt;&gt;"b","",IF(OR(V35=AA35,W35=AA35,X35=AA35,Y35=AA35,Z35=AA35),AA35+0.0005,AA35))</f>
        <v>48</v>
      </c>
      <c r="N35" s="35">
        <f>IF(results!$Y35&lt;&gt;"b","",IF(OR(V35=AB35,W35=AB35,X35=AB35,Y35=AB35,Z35=AB35,AA35=AB35),AB35+0.0006,AB35))</f>
        <v>5.9999999999999995E-4</v>
      </c>
      <c r="O35" s="35">
        <f>IF(results!$Y35&lt;&gt;"b","",IF(OR(V35=AC35,W35=AC35,X35=AC35,Y35=AC35,Z35=AC35,AA35=AC35,AB35=AC35),AC35+0.0007,AC35))</f>
        <v>6.9999999999999999E-4</v>
      </c>
      <c r="P35" s="35">
        <f>IF(results!$Y35&lt;&gt;"b","",IF(OR(V35=AD35,W35=AD35,X35=AD35,Y35=AD35,Z35=AD35,AA35=AD35,AB35=AD35,AC35=AD35),AD35+0.0008,AD35))</f>
        <v>8.0000000000000004E-4</v>
      </c>
      <c r="Q35" s="35">
        <f>IF(results!$Y35&lt;&gt;"b","",AE35*2)</f>
        <v>0</v>
      </c>
      <c r="R35" s="47">
        <f t="shared" si="3"/>
        <v>48.002499999999998</v>
      </c>
      <c r="S35" s="4">
        <f t="shared" si="4"/>
        <v>48.002503499999996</v>
      </c>
      <c r="T35" s="4">
        <f>IF(results!$Y35&lt;&gt;"b","",results!X35)</f>
        <v>23.2</v>
      </c>
      <c r="U35" s="4">
        <f>IF(results!Y35="A",1,IF(results!Y35="B",2,IF(results!Y35="C",3,99)))</f>
        <v>2</v>
      </c>
      <c r="V35" s="34">
        <f>results!C35+results!D35</f>
        <v>0</v>
      </c>
      <c r="W35" s="34">
        <f>results!E35+results!F35</f>
        <v>0</v>
      </c>
      <c r="X35" s="34">
        <f>results!G35+results!H35</f>
        <v>0</v>
      </c>
      <c r="Y35" s="34">
        <f>results!I35+results!J35</f>
        <v>0</v>
      </c>
      <c r="Z35" s="34">
        <f>results!K35+results!L35</f>
        <v>0</v>
      </c>
      <c r="AA35" s="34">
        <f>results!M35+results!N35</f>
        <v>48</v>
      </c>
      <c r="AB35" s="34">
        <f>results!O35+results!P35</f>
        <v>0</v>
      </c>
      <c r="AC35" s="34">
        <f>results!Q35+results!R35</f>
        <v>0</v>
      </c>
      <c r="AD35" s="34">
        <f>results!S35+results!T35</f>
        <v>0</v>
      </c>
      <c r="AE35" s="34">
        <f>results!U35+results!V35</f>
        <v>0</v>
      </c>
      <c r="AF35" s="10">
        <f t="shared" si="5"/>
        <v>6.9999999999999999E-4</v>
      </c>
    </row>
    <row r="36" spans="1:32" x14ac:dyDescent="0.35">
      <c r="A36" s="18">
        <v>30</v>
      </c>
      <c r="B36" s="20">
        <f t="shared" si="0"/>
        <v>1</v>
      </c>
      <c r="C36" s="20">
        <f t="shared" si="1"/>
        <v>139</v>
      </c>
      <c r="D36" s="14">
        <f t="shared" si="6"/>
        <v>68</v>
      </c>
      <c r="E36" s="14">
        <f t="shared" si="6"/>
        <v>68</v>
      </c>
      <c r="F36" s="2" t="str">
        <f>IF(results!Y36&lt;&gt;"b","",results!B36)</f>
        <v/>
      </c>
      <c r="G36" s="2" t="str">
        <f>IF(results!$Y36&lt;&gt;"b","",results!W36)</f>
        <v/>
      </c>
      <c r="H36" s="35" t="str">
        <f>IF(results!$Y36&lt;&gt;"b","",V36)</f>
        <v/>
      </c>
      <c r="I36" s="35" t="str">
        <f>IF(results!$Y36&lt;&gt;"b","",IF(W36=V36,W36+0.0001,W36))</f>
        <v/>
      </c>
      <c r="J36" s="35" t="str">
        <f>IF(results!$Y36&lt;&gt;"b","",IF(OR(V36=X36,W36=X36),X36+0.0002,X36))</f>
        <v/>
      </c>
      <c r="K36" s="35" t="str">
        <f>IF(results!$Y36&lt;&gt;"b","",IF(OR(V36=Y36,W36=Y36,X36=Y36),Y36+0.0003,Y36))</f>
        <v/>
      </c>
      <c r="L36" s="35" t="str">
        <f>IF(results!$Y36&lt;&gt;"b","",IF(OR(V36=Z36,W36=Z36,X36=Z36,Y36=Z36),Z36+0.0004,Z36))</f>
        <v/>
      </c>
      <c r="M36" s="35" t="str">
        <f>IF(results!$Y36&lt;&gt;"b","",IF(OR(V36=AA36,W36=AA36,X36=AA36,Y36=AA36,Z36=AA36),AA36+0.0005,AA36))</f>
        <v/>
      </c>
      <c r="N36" s="35" t="str">
        <f>IF(results!$Y36&lt;&gt;"b","",IF(OR(V36=AB36,W36=AB36,X36=AB36,Y36=AB36,Z36=AB36,AA36=AB36),AB36+0.0006,AB36))</f>
        <v/>
      </c>
      <c r="O36" s="35" t="str">
        <f>IF(results!$Y36&lt;&gt;"b","",IF(OR(V36=AC36,W36=AC36,X36=AC36,Y36=AC36,Z36=AC36,AA36=AC36,AB36=AC36),AC36+0.0007,AC36))</f>
        <v/>
      </c>
      <c r="P36" s="35" t="str">
        <f>IF(results!$Y36&lt;&gt;"b","",IF(OR(V36=AD36,W36=AD36,X36=AD36,Y36=AD36,Z36=AD36,AA36=AD36,AB36=AD36,AC36=AD36),AD36+0.0008,AD36))</f>
        <v/>
      </c>
      <c r="Q36" s="35" t="str">
        <f>IF(results!$Y36&lt;&gt;"b","",AE36*2)</f>
        <v/>
      </c>
      <c r="R36" s="47">
        <f t="shared" si="3"/>
        <v>0</v>
      </c>
      <c r="S36" s="4">
        <f t="shared" si="4"/>
        <v>3.5999999999999998E-6</v>
      </c>
      <c r="T36" s="4" t="str">
        <f>IF(results!$Y36&lt;&gt;"b","",results!X36)</f>
        <v/>
      </c>
      <c r="U36" s="4">
        <f>IF(results!Y36="A",1,IF(results!Y36="B",2,IF(results!Y36="C",3,99)))</f>
        <v>1</v>
      </c>
      <c r="V36" s="34">
        <f>results!C36+results!D36</f>
        <v>0</v>
      </c>
      <c r="W36" s="34">
        <f>results!E36+results!F36</f>
        <v>0</v>
      </c>
      <c r="X36" s="34">
        <f>results!G36+results!H36</f>
        <v>0</v>
      </c>
      <c r="Y36" s="34">
        <f>results!I36+results!J36</f>
        <v>0</v>
      </c>
      <c r="Z36" s="34">
        <f>results!K36+results!L36</f>
        <v>0</v>
      </c>
      <c r="AA36" s="34">
        <f>results!M36+results!N36</f>
        <v>63</v>
      </c>
      <c r="AB36" s="34">
        <f>results!O36+results!P36</f>
        <v>0</v>
      </c>
      <c r="AC36" s="34">
        <f>results!Q36+results!R36</f>
        <v>0</v>
      </c>
      <c r="AD36" s="34">
        <f>results!S36+results!T36</f>
        <v>0</v>
      </c>
      <c r="AE36" s="34">
        <f>results!U36+results!V36</f>
        <v>0</v>
      </c>
      <c r="AF36" s="10" t="e">
        <f t="shared" si="5"/>
        <v>#NUM!</v>
      </c>
    </row>
    <row r="37" spans="1:32" x14ac:dyDescent="0.35">
      <c r="A37" s="18">
        <v>31</v>
      </c>
      <c r="B37" s="20">
        <f t="shared" si="0"/>
        <v>34</v>
      </c>
      <c r="C37" s="20">
        <f t="shared" si="1"/>
        <v>62</v>
      </c>
      <c r="D37" s="14">
        <f t="shared" si="6"/>
        <v>61</v>
      </c>
      <c r="E37" s="14">
        <f t="shared" si="6"/>
        <v>61</v>
      </c>
      <c r="F37" s="2" t="str">
        <f>IF(results!Y37&lt;&gt;"b","",results!B37)</f>
        <v>KARLATEC ROBERT</v>
      </c>
      <c r="G37" s="2">
        <f>IF(results!$Y37&lt;&gt;"b","",results!W37)</f>
        <v>1</v>
      </c>
      <c r="H37" s="35">
        <f>IF(results!$Y37&lt;&gt;"b","",V37)</f>
        <v>0</v>
      </c>
      <c r="I37" s="35">
        <f>IF(results!$Y37&lt;&gt;"b","",IF(W37=V37,W37+0.0001,W37))</f>
        <v>1E-4</v>
      </c>
      <c r="J37" s="35">
        <f>IF(results!$Y37&lt;&gt;"b","",IF(OR(V37=X37,W37=X37),X37+0.0002,X37))</f>
        <v>2.0000000000000001E-4</v>
      </c>
      <c r="K37" s="35">
        <f>IF(results!$Y37&lt;&gt;"b","",IF(OR(V37=Y37,W37=Y37,X37=Y37),Y37+0.0003,Y37))</f>
        <v>2.9999999999999997E-4</v>
      </c>
      <c r="L37" s="35">
        <f>IF(results!$Y37&lt;&gt;"b","",IF(OR(V37=Z37,W37=Z37,X37=Z37,Y37=Z37),Z37+0.0004,Z37))</f>
        <v>4.0000000000000002E-4</v>
      </c>
      <c r="M37" s="35">
        <f>IF(results!$Y37&lt;&gt;"b","",IF(OR(V37=AA37,W37=AA37,X37=AA37,Y37=AA37,Z37=AA37),AA37+0.0005,AA37))</f>
        <v>5.0000000000000001E-4</v>
      </c>
      <c r="N37" s="35">
        <f>IF(results!$Y37&lt;&gt;"b","",IF(OR(V37=AB37,W37=AB37,X37=AB37,Y37=AB37,Z37=AB37,AA37=AB37),AB37+0.0006,AB37))</f>
        <v>42</v>
      </c>
      <c r="O37" s="35">
        <f>IF(results!$Y37&lt;&gt;"b","",IF(OR(V37=AC37,W37=AC37,X37=AC37,Y37=AC37,Z37=AC37,AA37=AC37,AB37=AC37),AC37+0.0007,AC37))</f>
        <v>6.9999999999999999E-4</v>
      </c>
      <c r="P37" s="35">
        <f>IF(results!$Y37&lt;&gt;"b","",IF(OR(V37=AD37,W37=AD37,X37=AD37,Y37=AD37,Z37=AD37,AA37=AD37,AB37=AD37,AC37=AD37),AD37+0.0008,AD37))</f>
        <v>8.0000000000000004E-4</v>
      </c>
      <c r="Q37" s="35">
        <f>IF(results!$Y37&lt;&gt;"b","",AE37*2)</f>
        <v>0</v>
      </c>
      <c r="R37" s="47">
        <f t="shared" si="3"/>
        <v>42.002400000000002</v>
      </c>
      <c r="S37" s="4">
        <f t="shared" si="4"/>
        <v>42.002403700000002</v>
      </c>
      <c r="T37" s="4">
        <f>IF(results!$Y37&lt;&gt;"b","",results!X37)</f>
        <v>17.600000000000001</v>
      </c>
      <c r="U37" s="4">
        <f>IF(results!Y37="A",1,IF(results!Y37="B",2,IF(results!Y37="C",3,99)))</f>
        <v>2</v>
      </c>
      <c r="V37" s="34">
        <f>results!C37+results!D37</f>
        <v>0</v>
      </c>
      <c r="W37" s="34">
        <f>results!E37+results!F37</f>
        <v>0</v>
      </c>
      <c r="X37" s="34">
        <f>results!G37+results!H37</f>
        <v>0</v>
      </c>
      <c r="Y37" s="34">
        <f>results!I37+results!J37</f>
        <v>0</v>
      </c>
      <c r="Z37" s="34">
        <f>results!K37+results!L37</f>
        <v>0</v>
      </c>
      <c r="AA37" s="34">
        <f>results!M37+results!N37</f>
        <v>0</v>
      </c>
      <c r="AB37" s="34">
        <f>results!O37+results!P37</f>
        <v>42</v>
      </c>
      <c r="AC37" s="34">
        <f>results!Q37+results!R37</f>
        <v>0</v>
      </c>
      <c r="AD37" s="34">
        <f>results!S37+results!T37</f>
        <v>0</v>
      </c>
      <c r="AE37" s="34">
        <f>results!U37+results!V37</f>
        <v>0</v>
      </c>
      <c r="AF37" s="10">
        <f t="shared" si="5"/>
        <v>6.9999999999999999E-4</v>
      </c>
    </row>
    <row r="38" spans="1:32" x14ac:dyDescent="0.35">
      <c r="A38" s="18">
        <v>32</v>
      </c>
      <c r="B38" s="20">
        <f t="shared" si="0"/>
        <v>1</v>
      </c>
      <c r="C38" s="20">
        <f t="shared" si="1"/>
        <v>138</v>
      </c>
      <c r="D38" s="14">
        <f t="shared" si="6"/>
        <v>68</v>
      </c>
      <c r="E38" s="14">
        <f t="shared" si="6"/>
        <v>68</v>
      </c>
      <c r="F38" s="2" t="str">
        <f>IF(results!Y38&lt;&gt;"b","",results!B38)</f>
        <v/>
      </c>
      <c r="G38" s="2" t="str">
        <f>IF(results!$Y38&lt;&gt;"b","",results!W38)</f>
        <v/>
      </c>
      <c r="H38" s="35" t="str">
        <f>IF(results!$Y38&lt;&gt;"b","",V38)</f>
        <v/>
      </c>
      <c r="I38" s="35" t="str">
        <f>IF(results!$Y38&lt;&gt;"b","",IF(W38=V38,W38+0.0001,W38))</f>
        <v/>
      </c>
      <c r="J38" s="35" t="str">
        <f>IF(results!$Y38&lt;&gt;"b","",IF(OR(V38=X38,W38=X38),X38+0.0002,X38))</f>
        <v/>
      </c>
      <c r="K38" s="35" t="str">
        <f>IF(results!$Y38&lt;&gt;"b","",IF(OR(V38=Y38,W38=Y38,X38=Y38),Y38+0.0003,Y38))</f>
        <v/>
      </c>
      <c r="L38" s="35" t="str">
        <f>IF(results!$Y38&lt;&gt;"b","",IF(OR(V38=Z38,W38=Z38,X38=Z38,Y38=Z38),Z38+0.0004,Z38))</f>
        <v/>
      </c>
      <c r="M38" s="35" t="str">
        <f>IF(results!$Y38&lt;&gt;"b","",IF(OR(V38=AA38,W38=AA38,X38=AA38,Y38=AA38,Z38=AA38),AA38+0.0005,AA38))</f>
        <v/>
      </c>
      <c r="N38" s="35" t="str">
        <f>IF(results!$Y38&lt;&gt;"b","",IF(OR(V38=AB38,W38=AB38,X38=AB38,Y38=AB38,Z38=AB38,AA38=AB38),AB38+0.0006,AB38))</f>
        <v/>
      </c>
      <c r="O38" s="35" t="str">
        <f>IF(results!$Y38&lt;&gt;"b","",IF(OR(V38=AC38,W38=AC38,X38=AC38,Y38=AC38,Z38=AC38,AA38=AC38,AB38=AC38),AC38+0.0007,AC38))</f>
        <v/>
      </c>
      <c r="P38" s="35" t="str">
        <f>IF(results!$Y38&lt;&gt;"b","",IF(OR(V38=AD38,W38=AD38,X38=AD38,Y38=AD38,Z38=AD38,AA38=AD38,AB38=AD38,AC38=AD38),AD38+0.0008,AD38))</f>
        <v/>
      </c>
      <c r="Q38" s="35" t="str">
        <f>IF(results!$Y38&lt;&gt;"b","",AE38*2)</f>
        <v/>
      </c>
      <c r="R38" s="47">
        <f t="shared" si="3"/>
        <v>0</v>
      </c>
      <c r="S38" s="4">
        <f t="shared" si="4"/>
        <v>3.8E-6</v>
      </c>
      <c r="T38" s="4" t="str">
        <f>IF(results!$Y38&lt;&gt;"b","",results!X38)</f>
        <v/>
      </c>
      <c r="U38" s="4">
        <f>IF(results!Y38="A",1,IF(results!Y38="B",2,IF(results!Y38="C",3,99)))</f>
        <v>1</v>
      </c>
      <c r="V38" s="34">
        <f>results!C38+results!D38</f>
        <v>56</v>
      </c>
      <c r="W38" s="34">
        <f>results!E38+results!F38</f>
        <v>0</v>
      </c>
      <c r="X38" s="34">
        <f>results!G38+results!H38</f>
        <v>0</v>
      </c>
      <c r="Y38" s="34">
        <f>results!I38+results!J38</f>
        <v>60</v>
      </c>
      <c r="Z38" s="34">
        <f>results!K38+results!L38</f>
        <v>0</v>
      </c>
      <c r="AA38" s="34">
        <f>results!M38+results!N38</f>
        <v>45</v>
      </c>
      <c r="AB38" s="34">
        <f>results!O38+results!P38</f>
        <v>53</v>
      </c>
      <c r="AC38" s="34">
        <f>results!Q38+results!R38</f>
        <v>0</v>
      </c>
      <c r="AD38" s="34">
        <f>results!S38+results!T38</f>
        <v>0</v>
      </c>
      <c r="AE38" s="34">
        <f>results!U38+results!V38</f>
        <v>36</v>
      </c>
      <c r="AF38" s="10" t="e">
        <f t="shared" si="5"/>
        <v>#NUM!</v>
      </c>
    </row>
    <row r="39" spans="1:32" x14ac:dyDescent="0.35">
      <c r="A39" s="18">
        <v>33</v>
      </c>
      <c r="B39" s="20">
        <f t="shared" ref="B39:B70" si="7">RANK($U39,$U$7:$U$160,1)</f>
        <v>34</v>
      </c>
      <c r="C39" s="20">
        <f t="shared" ref="C39:C70" si="8">RANK($S39,$S$7:$S$160,0)</f>
        <v>7</v>
      </c>
      <c r="D39" s="14">
        <f t="shared" si="6"/>
        <v>7</v>
      </c>
      <c r="E39" s="14">
        <f t="shared" si="6"/>
        <v>7</v>
      </c>
      <c r="F39" s="2" t="str">
        <f>IF(results!Y39&lt;&gt;"b","",results!B39)</f>
        <v>KLANCISAR MITJA</v>
      </c>
      <c r="G39" s="2">
        <f>IF(results!$Y39&lt;&gt;"b","",results!W39)</f>
        <v>10</v>
      </c>
      <c r="H39" s="35">
        <f>IF(results!$Y39&lt;&gt;"b","",V39)</f>
        <v>39</v>
      </c>
      <c r="I39" s="35">
        <f>IF(results!$Y39&lt;&gt;"b","",IF(W39=V39,W39+0.0001,W39))</f>
        <v>49</v>
      </c>
      <c r="J39" s="35">
        <f>IF(results!$Y39&lt;&gt;"b","",IF(OR(V39=X39,W39=X39),X39+0.0002,X39))</f>
        <v>57</v>
      </c>
      <c r="K39" s="35">
        <f>IF(results!$Y39&lt;&gt;"b","",IF(OR(V39=Y39,W39=Y39,X39=Y39),Y39+0.0003,Y39))</f>
        <v>43</v>
      </c>
      <c r="L39" s="35">
        <f>IF(results!$Y39&lt;&gt;"b","",IF(OR(V39=Z39,W39=Z39,X39=Z39,Y39=Z39),Z39+0.0004,Z39))</f>
        <v>37</v>
      </c>
      <c r="M39" s="35">
        <f>IF(results!$Y39&lt;&gt;"b","",IF(OR(V39=AA39,W39=AA39,X39=AA39,Y39=AA39,Z39=AA39),AA39+0.0005,AA39))</f>
        <v>45</v>
      </c>
      <c r="N39" s="35">
        <f>IF(results!$Y39&lt;&gt;"b","",IF(OR(V39=AB39,W39=AB39,X39=AB39,Y39=AB39,Z39=AB39,AA39=AB39),AB39+0.0006,AB39))</f>
        <v>61</v>
      </c>
      <c r="O39" s="35">
        <f>IF(results!$Y39&lt;&gt;"b","",IF(OR(V39=AC39,W39=AC39,X39=AC39,Y39=AC39,Z39=AC39,AA39=AC39,AB39=AC39),AC39+0.0007,AC39))</f>
        <v>46</v>
      </c>
      <c r="P39" s="35">
        <f>IF(results!$Y39&lt;&gt;"b","",IF(OR(V39=AD39,W39=AD39,X39=AD39,Y39=AD39,Z39=AD39,AA39=AD39,AB39=AD39,AC39=AD39),AD39+0.0008,AD39))</f>
        <v>50</v>
      </c>
      <c r="Q39" s="35">
        <f>IF(results!$Y39&lt;&gt;"b","",AE39*2)</f>
        <v>84</v>
      </c>
      <c r="R39" s="47">
        <f t="shared" si="3"/>
        <v>301</v>
      </c>
      <c r="S39" s="4">
        <f t="shared" si="4"/>
        <v>301.00000390000002</v>
      </c>
      <c r="T39" s="4">
        <f>IF(results!$Y39&lt;&gt;"b","",results!X39)</f>
        <v>20.9</v>
      </c>
      <c r="U39" s="4">
        <f>IF(results!Y39="A",1,IF(results!Y39="B",2,IF(results!Y39="C",3,99)))</f>
        <v>2</v>
      </c>
      <c r="V39" s="34">
        <f>results!C39+results!D39</f>
        <v>39</v>
      </c>
      <c r="W39" s="34">
        <f>results!E39+results!F39</f>
        <v>49</v>
      </c>
      <c r="X39" s="34">
        <f>results!G39+results!H39</f>
        <v>57</v>
      </c>
      <c r="Y39" s="34">
        <f>results!I39+results!J39</f>
        <v>43</v>
      </c>
      <c r="Z39" s="34">
        <f>results!K39+results!L39</f>
        <v>37</v>
      </c>
      <c r="AA39" s="34">
        <f>results!M39+results!N39</f>
        <v>45</v>
      </c>
      <c r="AB39" s="34">
        <f>results!O39+results!P39</f>
        <v>61</v>
      </c>
      <c r="AC39" s="34">
        <f>results!Q39+results!R39</f>
        <v>46</v>
      </c>
      <c r="AD39" s="34">
        <f>results!S39+results!T39</f>
        <v>50</v>
      </c>
      <c r="AE39" s="34">
        <f>results!U39+results!V39</f>
        <v>42</v>
      </c>
      <c r="AF39" s="10">
        <f t="shared" si="5"/>
        <v>57</v>
      </c>
    </row>
    <row r="40" spans="1:32" x14ac:dyDescent="0.35">
      <c r="A40" s="18">
        <v>34</v>
      </c>
      <c r="B40" s="20">
        <f t="shared" si="7"/>
        <v>34</v>
      </c>
      <c r="C40" s="20">
        <f t="shared" si="8"/>
        <v>16</v>
      </c>
      <c r="D40" s="14">
        <f t="shared" si="6"/>
        <v>16</v>
      </c>
      <c r="E40" s="14">
        <f t="shared" si="6"/>
        <v>16</v>
      </c>
      <c r="F40" s="2" t="str">
        <f>IF(results!Y40&lt;&gt;"b","",results!B40)</f>
        <v>KLEMENCIC ZORAN</v>
      </c>
      <c r="G40" s="2">
        <f>IF(results!$Y40&lt;&gt;"b","",results!W40)</f>
        <v>5</v>
      </c>
      <c r="H40" s="35">
        <f>IF(results!$Y40&lt;&gt;"b","",V40)</f>
        <v>51</v>
      </c>
      <c r="I40" s="35">
        <f>IF(results!$Y40&lt;&gt;"b","",IF(W40=V40,W40+0.0001,W40))</f>
        <v>43</v>
      </c>
      <c r="J40" s="35">
        <f>IF(results!$Y40&lt;&gt;"b","",IF(OR(V40=X40,W40=X40),X40+0.0002,X40))</f>
        <v>0</v>
      </c>
      <c r="K40" s="35">
        <f>IF(results!$Y40&lt;&gt;"b","",IF(OR(V40=Y40,W40=Y40,X40=Y40),Y40+0.0003,Y40))</f>
        <v>2.9999999999999997E-4</v>
      </c>
      <c r="L40" s="35">
        <f>IF(results!$Y40&lt;&gt;"b","",IF(OR(V40=Z40,W40=Z40,X40=Z40,Y40=Z40),Z40+0.0004,Z40))</f>
        <v>29</v>
      </c>
      <c r="M40" s="35">
        <f>IF(results!$Y40&lt;&gt;"b","",IF(OR(V40=AA40,W40=AA40,X40=AA40,Y40=AA40,Z40=AA40),AA40+0.0005,AA40))</f>
        <v>29.000499999999999</v>
      </c>
      <c r="N40" s="35">
        <f>IF(results!$Y40&lt;&gt;"b","",IF(OR(V40=AB40,W40=AB40,X40=AB40,Y40=AB40,Z40=AB40,AA40=AB40),AB40+0.0006,AB40))</f>
        <v>5.9999999999999995E-4</v>
      </c>
      <c r="O40" s="35">
        <f>IF(results!$Y40&lt;&gt;"b","",IF(OR(V40=AC40,W40=AC40,X40=AC40,Y40=AC40,Z40=AC40,AA40=AC40,AB40=AC40),AC40+0.0007,AC40))</f>
        <v>30</v>
      </c>
      <c r="P40" s="35">
        <f>IF(results!$Y40&lt;&gt;"b","",IF(OR(V40=AD40,W40=AD40,X40=AD40,Y40=AD40,Z40=AD40,AA40=AD40,AB40=AD40,AC40=AD40),AD40+0.0008,AD40))</f>
        <v>8.0000000000000004E-4</v>
      </c>
      <c r="Q40" s="35">
        <f>IF(results!$Y40&lt;&gt;"b","",AE40*2)</f>
        <v>0</v>
      </c>
      <c r="R40" s="47">
        <f t="shared" si="3"/>
        <v>182.00049999999999</v>
      </c>
      <c r="S40" s="4">
        <f t="shared" si="4"/>
        <v>182.00050399999998</v>
      </c>
      <c r="T40" s="4">
        <f>IF(results!$Y40&lt;&gt;"b","",results!X40)</f>
        <v>20</v>
      </c>
      <c r="U40" s="4">
        <f>IF(results!Y40="A",1,IF(results!Y40="B",2,IF(results!Y40="C",3,99)))</f>
        <v>2</v>
      </c>
      <c r="V40" s="34">
        <f>results!C40+results!D40</f>
        <v>51</v>
      </c>
      <c r="W40" s="34">
        <f>results!E40+results!F40</f>
        <v>43</v>
      </c>
      <c r="X40" s="34">
        <f>results!G40+results!H40</f>
        <v>0</v>
      </c>
      <c r="Y40" s="34">
        <f>results!I40+results!J40</f>
        <v>0</v>
      </c>
      <c r="Z40" s="34">
        <f>results!K40+results!L40</f>
        <v>29</v>
      </c>
      <c r="AA40" s="34">
        <f>results!M40+results!N40</f>
        <v>29</v>
      </c>
      <c r="AB40" s="34">
        <f>results!O40+results!P40</f>
        <v>0</v>
      </c>
      <c r="AC40" s="34">
        <f>results!Q40+results!R40</f>
        <v>30</v>
      </c>
      <c r="AD40" s="34">
        <f>results!S40+results!T40</f>
        <v>0</v>
      </c>
      <c r="AE40" s="34">
        <f>results!U40+results!V40</f>
        <v>0</v>
      </c>
      <c r="AF40" s="10">
        <f t="shared" si="5"/>
        <v>30</v>
      </c>
    </row>
    <row r="41" spans="1:32" x14ac:dyDescent="0.35">
      <c r="A41" s="18">
        <v>35</v>
      </c>
      <c r="B41" s="20">
        <f t="shared" si="7"/>
        <v>34</v>
      </c>
      <c r="C41" s="20">
        <f t="shared" si="8"/>
        <v>59</v>
      </c>
      <c r="D41" s="14">
        <f t="shared" si="6"/>
        <v>57</v>
      </c>
      <c r="E41" s="14">
        <f t="shared" si="6"/>
        <v>57</v>
      </c>
      <c r="F41" s="2" t="str">
        <f>IF(results!Y41&lt;&gt;"b","",results!B41)</f>
        <v>KOCHL USCHI</v>
      </c>
      <c r="G41" s="2">
        <f>IF(results!$Y41&lt;&gt;"b","",results!W41)</f>
        <v>1</v>
      </c>
      <c r="H41" s="35">
        <f>IF(results!$Y41&lt;&gt;"b","",V41)</f>
        <v>42</v>
      </c>
      <c r="I41" s="35">
        <f>IF(results!$Y41&lt;&gt;"b","",IF(W41=V41,W41+0.0001,W41))</f>
        <v>0</v>
      </c>
      <c r="J41" s="35">
        <f>IF(results!$Y41&lt;&gt;"b","",IF(OR(V41=X41,W41=X41),X41+0.0002,X41))</f>
        <v>2.0000000000000001E-4</v>
      </c>
      <c r="K41" s="35">
        <f>IF(results!$Y41&lt;&gt;"b","",IF(OR(V41=Y41,W41=Y41,X41=Y41),Y41+0.0003,Y41))</f>
        <v>2.9999999999999997E-4</v>
      </c>
      <c r="L41" s="35">
        <f>IF(results!$Y41&lt;&gt;"b","",IF(OR(V41=Z41,W41=Z41,X41=Z41,Y41=Z41),Z41+0.0004,Z41))</f>
        <v>4.0000000000000002E-4</v>
      </c>
      <c r="M41" s="35">
        <f>IF(results!$Y41&lt;&gt;"b","",IF(OR(V41=AA41,W41=AA41,X41=AA41,Y41=AA41,Z41=AA41),AA41+0.0005,AA41))</f>
        <v>5.0000000000000001E-4</v>
      </c>
      <c r="N41" s="35">
        <f>IF(results!$Y41&lt;&gt;"b","",IF(OR(V41=AB41,W41=AB41,X41=AB41,Y41=AB41,Z41=AB41,AA41=AB41),AB41+0.0006,AB41))</f>
        <v>5.9999999999999995E-4</v>
      </c>
      <c r="O41" s="35">
        <f>IF(results!$Y41&lt;&gt;"b","",IF(OR(V41=AC41,W41=AC41,X41=AC41,Y41=AC41,Z41=AC41,AA41=AC41,AB41=AC41),AC41+0.0007,AC41))</f>
        <v>6.9999999999999999E-4</v>
      </c>
      <c r="P41" s="35">
        <f>IF(results!$Y41&lt;&gt;"b","",IF(OR(V41=AD41,W41=AD41,X41=AD41,Y41=AD41,Z41=AD41,AA41=AD41,AB41=AD41,AC41=AD41),AD41+0.0008,AD41))</f>
        <v>8.0000000000000004E-4</v>
      </c>
      <c r="Q41" s="35">
        <f>IF(results!$Y41&lt;&gt;"b","",AE41*2)</f>
        <v>0</v>
      </c>
      <c r="R41" s="47">
        <f t="shared" si="3"/>
        <v>42.002600000000001</v>
      </c>
      <c r="S41" s="4">
        <f t="shared" si="4"/>
        <v>42.002604099999999</v>
      </c>
      <c r="T41" s="4">
        <f>IF(results!$Y41&lt;&gt;"b","",results!X41)</f>
        <v>19.8</v>
      </c>
      <c r="U41" s="4">
        <f>IF(results!Y41="A",1,IF(results!Y41="B",2,IF(results!Y41="C",3,99)))</f>
        <v>2</v>
      </c>
      <c r="V41" s="34">
        <f>results!C41+results!D41</f>
        <v>42</v>
      </c>
      <c r="W41" s="34">
        <f>results!E41+results!F41</f>
        <v>0</v>
      </c>
      <c r="X41" s="34">
        <f>results!G41+results!H41</f>
        <v>0</v>
      </c>
      <c r="Y41" s="34">
        <f>results!I41+results!J41</f>
        <v>0</v>
      </c>
      <c r="Z41" s="34">
        <f>results!K41+results!L41</f>
        <v>0</v>
      </c>
      <c r="AA41" s="34">
        <f>results!M41+results!N41</f>
        <v>0</v>
      </c>
      <c r="AB41" s="34">
        <f>results!O41+results!P41</f>
        <v>0</v>
      </c>
      <c r="AC41" s="34">
        <f>results!Q41+results!R41</f>
        <v>0</v>
      </c>
      <c r="AD41" s="34">
        <f>results!S41+results!T41</f>
        <v>0</v>
      </c>
      <c r="AE41" s="34">
        <f>results!U41+results!V41</f>
        <v>0</v>
      </c>
      <c r="AF41" s="10">
        <f t="shared" si="5"/>
        <v>6.9999999999999999E-4</v>
      </c>
    </row>
    <row r="42" spans="1:32" x14ac:dyDescent="0.35">
      <c r="A42" s="18">
        <v>36</v>
      </c>
      <c r="B42" s="20">
        <f t="shared" si="7"/>
        <v>101</v>
      </c>
      <c r="C42" s="20">
        <f t="shared" si="8"/>
        <v>137</v>
      </c>
      <c r="D42" s="14">
        <f t="shared" si="6"/>
        <v>68</v>
      </c>
      <c r="E42" s="14">
        <f t="shared" si="6"/>
        <v>68</v>
      </c>
      <c r="F42" s="2" t="str">
        <f>IF(results!Y42&lt;&gt;"b","",results!B42)</f>
        <v/>
      </c>
      <c r="G42" s="2" t="str">
        <f>IF(results!$Y42&lt;&gt;"b","",results!W42)</f>
        <v/>
      </c>
      <c r="H42" s="35" t="str">
        <f>IF(results!$Y42&lt;&gt;"b","",V42)</f>
        <v/>
      </c>
      <c r="I42" s="35" t="str">
        <f>IF(results!$Y42&lt;&gt;"b","",IF(W42=V42,W42+0.0001,W42))</f>
        <v/>
      </c>
      <c r="J42" s="35" t="str">
        <f>IF(results!$Y42&lt;&gt;"b","",IF(OR(V42=X42,W42=X42),X42+0.0002,X42))</f>
        <v/>
      </c>
      <c r="K42" s="35" t="str">
        <f>IF(results!$Y42&lt;&gt;"b","",IF(OR(V42=Y42,W42=Y42,X42=Y42),Y42+0.0003,Y42))</f>
        <v/>
      </c>
      <c r="L42" s="35" t="str">
        <f>IF(results!$Y42&lt;&gt;"b","",IF(OR(V42=Z42,W42=Z42,X42=Z42,Y42=Z42),Z42+0.0004,Z42))</f>
        <v/>
      </c>
      <c r="M42" s="35" t="str">
        <f>IF(results!$Y42&lt;&gt;"b","",IF(OR(V42=AA42,W42=AA42,X42=AA42,Y42=AA42,Z42=AA42),AA42+0.0005,AA42))</f>
        <v/>
      </c>
      <c r="N42" s="35" t="str">
        <f>IF(results!$Y42&lt;&gt;"b","",IF(OR(V42=AB42,W42=AB42,X42=AB42,Y42=AB42,Z42=AB42,AA42=AB42),AB42+0.0006,AB42))</f>
        <v/>
      </c>
      <c r="O42" s="35" t="str">
        <f>IF(results!$Y42&lt;&gt;"b","",IF(OR(V42=AC42,W42=AC42,X42=AC42,Y42=AC42,Z42=AC42,AA42=AC42,AB42=AC42),AC42+0.0007,AC42))</f>
        <v/>
      </c>
      <c r="P42" s="35" t="str">
        <f>IF(results!$Y42&lt;&gt;"b","",IF(OR(V42=AD42,W42=AD42,X42=AD42,Y42=AD42,Z42=AD42,AA42=AD42,AB42=AD42,AC42=AD42),AD42+0.0008,AD42))</f>
        <v/>
      </c>
      <c r="Q42" s="35" t="str">
        <f>IF(results!$Y42&lt;&gt;"b","",AE42*2)</f>
        <v/>
      </c>
      <c r="R42" s="47">
        <f t="shared" si="3"/>
        <v>0</v>
      </c>
      <c r="S42" s="4">
        <f t="shared" si="4"/>
        <v>4.1999999999999996E-6</v>
      </c>
      <c r="T42" s="4" t="str">
        <f>IF(results!$Y42&lt;&gt;"b","",results!X42)</f>
        <v/>
      </c>
      <c r="U42" s="4">
        <f>IF(results!Y42="A",1,IF(results!Y42="B",2,IF(results!Y42="C",3,99)))</f>
        <v>3</v>
      </c>
      <c r="V42" s="34">
        <f>results!C42+results!D42</f>
        <v>0</v>
      </c>
      <c r="W42" s="34">
        <f>results!E42+results!F42</f>
        <v>0</v>
      </c>
      <c r="X42" s="34">
        <f>results!G42+results!H42</f>
        <v>0</v>
      </c>
      <c r="Y42" s="34">
        <f>results!I42+results!J42</f>
        <v>0</v>
      </c>
      <c r="Z42" s="34">
        <f>results!K42+results!L42</f>
        <v>0</v>
      </c>
      <c r="AA42" s="34">
        <f>results!M42+results!N42</f>
        <v>47</v>
      </c>
      <c r="AB42" s="34">
        <f>results!O42+results!P42</f>
        <v>44</v>
      </c>
      <c r="AC42" s="34">
        <f>results!Q42+results!R42</f>
        <v>0</v>
      </c>
      <c r="AD42" s="34">
        <f>results!S42+results!T42</f>
        <v>0</v>
      </c>
      <c r="AE42" s="34">
        <f>results!U42+results!V42</f>
        <v>0</v>
      </c>
      <c r="AF42" s="10" t="e">
        <f t="shared" si="5"/>
        <v>#NUM!</v>
      </c>
    </row>
    <row r="43" spans="1:32" x14ac:dyDescent="0.35">
      <c r="A43" s="18">
        <v>37</v>
      </c>
      <c r="B43" s="20">
        <f t="shared" si="7"/>
        <v>34</v>
      </c>
      <c r="C43" s="20">
        <f t="shared" si="8"/>
        <v>43</v>
      </c>
      <c r="D43" s="14">
        <f t="shared" si="6"/>
        <v>43</v>
      </c>
      <c r="E43" s="14">
        <f t="shared" si="6"/>
        <v>43</v>
      </c>
      <c r="F43" s="2" t="str">
        <f>IF(results!Y43&lt;&gt;"b","",results!B43)</f>
        <v>KOROSEC VOJKO</v>
      </c>
      <c r="G43" s="2">
        <f>IF(results!$Y43&lt;&gt;"b","",results!W43)</f>
        <v>1</v>
      </c>
      <c r="H43" s="35">
        <f>IF(results!$Y43&lt;&gt;"b","",V43)</f>
        <v>0</v>
      </c>
      <c r="I43" s="35">
        <f>IF(results!$Y43&lt;&gt;"b","",IF(W43=V43,W43+0.0001,W43))</f>
        <v>1E-4</v>
      </c>
      <c r="J43" s="35">
        <f>IF(results!$Y43&lt;&gt;"b","",IF(OR(V43=X43,W43=X43),X43+0.0002,X43))</f>
        <v>2.0000000000000001E-4</v>
      </c>
      <c r="K43" s="35">
        <f>IF(results!$Y43&lt;&gt;"b","",IF(OR(V43=Y43,W43=Y43,X43=Y43),Y43+0.0003,Y43))</f>
        <v>2.9999999999999997E-4</v>
      </c>
      <c r="L43" s="35">
        <f>IF(results!$Y43&lt;&gt;"b","",IF(OR(V43=Z43,W43=Z43,X43=Z43,Y43=Z43),Z43+0.0004,Z43))</f>
        <v>4.0000000000000002E-4</v>
      </c>
      <c r="M43" s="35">
        <f>IF(results!$Y43&lt;&gt;"b","",IF(OR(V43=AA43,W43=AA43,X43=AA43,Y43=AA43,Z43=AA43),AA43+0.0005,AA43))</f>
        <v>5.0000000000000001E-4</v>
      </c>
      <c r="N43" s="35">
        <f>IF(results!$Y43&lt;&gt;"b","",IF(OR(V43=AB43,W43=AB43,X43=AB43,Y43=AB43,Z43=AB43,AA43=AB43),AB43+0.0006,AB43))</f>
        <v>53</v>
      </c>
      <c r="O43" s="35">
        <f>IF(results!$Y43&lt;&gt;"b","",IF(OR(V43=AC43,W43=AC43,X43=AC43,Y43=AC43,Z43=AC43,AA43=AC43,AB43=AC43),AC43+0.0007,AC43))</f>
        <v>6.9999999999999999E-4</v>
      </c>
      <c r="P43" s="35">
        <f>IF(results!$Y43&lt;&gt;"b","",IF(OR(V43=AD43,W43=AD43,X43=AD43,Y43=AD43,Z43=AD43,AA43=AD43,AB43=AD43,AC43=AD43),AD43+0.0008,AD43))</f>
        <v>8.0000000000000004E-4</v>
      </c>
      <c r="Q43" s="35">
        <f>IF(results!$Y43&lt;&gt;"b","",AE43*2)</f>
        <v>0</v>
      </c>
      <c r="R43" s="47">
        <f t="shared" si="3"/>
        <v>53.002400000000002</v>
      </c>
      <c r="S43" s="4">
        <f t="shared" si="4"/>
        <v>53.002404300000002</v>
      </c>
      <c r="T43" s="4">
        <f>IF(results!$Y43&lt;&gt;"b","",results!X43)</f>
        <v>17.8</v>
      </c>
      <c r="U43" s="4">
        <f>IF(results!Y43="A",1,IF(results!Y43="B",2,IF(results!Y43="C",3,99)))</f>
        <v>2</v>
      </c>
      <c r="V43" s="34">
        <f>results!C43+results!D43</f>
        <v>0</v>
      </c>
      <c r="W43" s="34">
        <f>results!E43+results!F43</f>
        <v>0</v>
      </c>
      <c r="X43" s="34">
        <f>results!G43+results!H43</f>
        <v>0</v>
      </c>
      <c r="Y43" s="34">
        <f>results!I43+results!J43</f>
        <v>0</v>
      </c>
      <c r="Z43" s="34">
        <f>results!K43+results!L43</f>
        <v>0</v>
      </c>
      <c r="AA43" s="34">
        <f>results!M43+results!N43</f>
        <v>0</v>
      </c>
      <c r="AB43" s="34">
        <f>results!O43+results!P43</f>
        <v>53</v>
      </c>
      <c r="AC43" s="34">
        <f>results!Q43+results!R43</f>
        <v>0</v>
      </c>
      <c r="AD43" s="34">
        <f>results!S43+results!T43</f>
        <v>0</v>
      </c>
      <c r="AE43" s="34">
        <f>results!U43+results!V43</f>
        <v>0</v>
      </c>
      <c r="AF43" s="10">
        <f t="shared" si="5"/>
        <v>6.9999999999999999E-4</v>
      </c>
    </row>
    <row r="44" spans="1:32" x14ac:dyDescent="0.35">
      <c r="A44" s="18">
        <v>38</v>
      </c>
      <c r="B44" s="20">
        <f t="shared" si="7"/>
        <v>1</v>
      </c>
      <c r="C44" s="20">
        <f t="shared" si="8"/>
        <v>136</v>
      </c>
      <c r="D44" s="14">
        <f t="shared" si="6"/>
        <v>68</v>
      </c>
      <c r="E44" s="14">
        <f t="shared" si="6"/>
        <v>68</v>
      </c>
      <c r="F44" s="2" t="str">
        <f>IF(results!Y44&lt;&gt;"b","",results!B44)</f>
        <v/>
      </c>
      <c r="G44" s="2" t="str">
        <f>IF(results!$Y44&lt;&gt;"b","",results!W44)</f>
        <v/>
      </c>
      <c r="H44" s="35" t="str">
        <f>IF(results!$Y44&lt;&gt;"b","",V44)</f>
        <v/>
      </c>
      <c r="I44" s="35" t="str">
        <f>IF(results!$Y44&lt;&gt;"b","",IF(W44=V44,W44+0.0001,W44))</f>
        <v/>
      </c>
      <c r="J44" s="35" t="str">
        <f>IF(results!$Y44&lt;&gt;"b","",IF(OR(V44=X44,W44=X44),X44+0.0002,X44))</f>
        <v/>
      </c>
      <c r="K44" s="35" t="str">
        <f>IF(results!$Y44&lt;&gt;"b","",IF(OR(V44=Y44,W44=Y44,X44=Y44),Y44+0.0003,Y44))</f>
        <v/>
      </c>
      <c r="L44" s="35" t="str">
        <f>IF(results!$Y44&lt;&gt;"b","",IF(OR(V44=Z44,W44=Z44,X44=Z44,Y44=Z44),Z44+0.0004,Z44))</f>
        <v/>
      </c>
      <c r="M44" s="35" t="str">
        <f>IF(results!$Y44&lt;&gt;"b","",IF(OR(V44=AA44,W44=AA44,X44=AA44,Y44=AA44,Z44=AA44),AA44+0.0005,AA44))</f>
        <v/>
      </c>
      <c r="N44" s="35" t="str">
        <f>IF(results!$Y44&lt;&gt;"b","",IF(OR(V44=AB44,W44=AB44,X44=AB44,Y44=AB44,Z44=AB44,AA44=AB44),AB44+0.0006,AB44))</f>
        <v/>
      </c>
      <c r="O44" s="35" t="str">
        <f>IF(results!$Y44&lt;&gt;"b","",IF(OR(V44=AC44,W44=AC44,X44=AC44,Y44=AC44,Z44=AC44,AA44=AC44,AB44=AC44),AC44+0.0007,AC44))</f>
        <v/>
      </c>
      <c r="P44" s="35" t="str">
        <f>IF(results!$Y44&lt;&gt;"b","",IF(OR(V44=AD44,W44=AD44,X44=AD44,Y44=AD44,Z44=AD44,AA44=AD44,AB44=AD44,AC44=AD44),AD44+0.0008,AD44))</f>
        <v/>
      </c>
      <c r="Q44" s="35" t="str">
        <f>IF(results!$Y44&lt;&gt;"b","",AE44*2)</f>
        <v/>
      </c>
      <c r="R44" s="47">
        <f t="shared" si="3"/>
        <v>0</v>
      </c>
      <c r="S44" s="4">
        <f t="shared" si="4"/>
        <v>4.4000000000000002E-6</v>
      </c>
      <c r="T44" s="4" t="str">
        <f>IF(results!$Y44&lt;&gt;"b","",results!X44)</f>
        <v/>
      </c>
      <c r="U44" s="4">
        <f>IF(results!Y44="A",1,IF(results!Y44="B",2,IF(results!Y44="C",3,99)))</f>
        <v>1</v>
      </c>
      <c r="V44" s="34">
        <f>results!C44+results!D44</f>
        <v>0</v>
      </c>
      <c r="W44" s="34">
        <f>results!E44+results!F44</f>
        <v>0</v>
      </c>
      <c r="X44" s="34">
        <f>results!G44+results!H44</f>
        <v>0</v>
      </c>
      <c r="Y44" s="34">
        <f>results!I44+results!J44</f>
        <v>0</v>
      </c>
      <c r="Z44" s="34">
        <f>results!K44+results!L44</f>
        <v>0</v>
      </c>
      <c r="AA44" s="34">
        <f>results!M44+results!N44</f>
        <v>0</v>
      </c>
      <c r="AB44" s="34">
        <f>results!O44+results!P44</f>
        <v>0</v>
      </c>
      <c r="AC44" s="34">
        <f>results!Q44+results!R44</f>
        <v>0</v>
      </c>
      <c r="AD44" s="34">
        <f>results!S44+results!T44</f>
        <v>0</v>
      </c>
      <c r="AE44" s="34">
        <f>results!U44+results!V44</f>
        <v>51</v>
      </c>
      <c r="AF44" s="10" t="e">
        <f t="shared" si="5"/>
        <v>#NUM!</v>
      </c>
    </row>
    <row r="45" spans="1:32" x14ac:dyDescent="0.35">
      <c r="A45" s="18">
        <v>39</v>
      </c>
      <c r="B45" s="20">
        <f t="shared" si="7"/>
        <v>34</v>
      </c>
      <c r="C45" s="20">
        <f t="shared" si="8"/>
        <v>31</v>
      </c>
      <c r="D45" s="14">
        <f t="shared" si="6"/>
        <v>31</v>
      </c>
      <c r="E45" s="14">
        <f t="shared" si="6"/>
        <v>31</v>
      </c>
      <c r="F45" s="2" t="str">
        <f>IF(results!Y45&lt;&gt;"b","",results!B45)</f>
        <v>KRÄMMER REINHARD</v>
      </c>
      <c r="G45" s="2">
        <f>IF(results!$Y45&lt;&gt;"b","",results!W45)</f>
        <v>1</v>
      </c>
      <c r="H45" s="35">
        <f>IF(results!$Y45&lt;&gt;"b","",V45)</f>
        <v>0</v>
      </c>
      <c r="I45" s="35">
        <f>IF(results!$Y45&lt;&gt;"b","",IF(W45=V45,W45+0.0001,W45))</f>
        <v>1E-4</v>
      </c>
      <c r="J45" s="35">
        <f>IF(results!$Y45&lt;&gt;"b","",IF(OR(V45=X45,W45=X45),X45+0.0002,X45))</f>
        <v>2.0000000000000001E-4</v>
      </c>
      <c r="K45" s="35">
        <f>IF(results!$Y45&lt;&gt;"b","",IF(OR(V45=Y45,W45=Y45,X45=Y45),Y45+0.0003,Y45))</f>
        <v>2.9999999999999997E-4</v>
      </c>
      <c r="L45" s="35">
        <f>IF(results!$Y45&lt;&gt;"b","",IF(OR(V45=Z45,W45=Z45,X45=Z45,Y45=Z45),Z45+0.0004,Z45))</f>
        <v>4.0000000000000002E-4</v>
      </c>
      <c r="M45" s="35">
        <f>IF(results!$Y45&lt;&gt;"b","",IF(OR(V45=AA45,W45=AA45,X45=AA45,Y45=AA45,Z45=AA45),AA45+0.0005,AA45))</f>
        <v>5.0000000000000001E-4</v>
      </c>
      <c r="N45" s="35">
        <f>IF(results!$Y45&lt;&gt;"b","",IF(OR(V45=AB45,W45=AB45,X45=AB45,Y45=AB45,Z45=AB45,AA45=AB45),AB45+0.0006,AB45))</f>
        <v>5.9999999999999995E-4</v>
      </c>
      <c r="O45" s="35">
        <f>IF(results!$Y45&lt;&gt;"b","",IF(OR(V45=AC45,W45=AC45,X45=AC45,Y45=AC45,Z45=AC45,AA45=AC45,AB45=AC45),AC45+0.0007,AC45))</f>
        <v>6.9999999999999999E-4</v>
      </c>
      <c r="P45" s="35">
        <f>IF(results!$Y45&lt;&gt;"b","",IF(OR(V45=AD45,W45=AD45,X45=AD45,Y45=AD45,Z45=AD45,AA45=AD45,AB45=AD45,AC45=AD45),AD45+0.0008,AD45))</f>
        <v>8.0000000000000004E-4</v>
      </c>
      <c r="Q45" s="35">
        <f>IF(results!$Y45&lt;&gt;"b","",AE45*2)</f>
        <v>86</v>
      </c>
      <c r="R45" s="47">
        <f t="shared" si="3"/>
        <v>86.002600000000001</v>
      </c>
      <c r="S45" s="4">
        <f t="shared" si="4"/>
        <v>86.002604500000004</v>
      </c>
      <c r="T45" s="4">
        <f>IF(results!$Y45&lt;&gt;"b","",results!X45)</f>
        <v>19.100000000000001</v>
      </c>
      <c r="U45" s="4">
        <f>IF(results!Y45="A",1,IF(results!Y45="B",2,IF(results!Y45="C",3,99)))</f>
        <v>2</v>
      </c>
      <c r="V45" s="34">
        <f>results!C45+results!D45</f>
        <v>0</v>
      </c>
      <c r="W45" s="34">
        <f>results!E45+results!F45</f>
        <v>0</v>
      </c>
      <c r="X45" s="34">
        <f>results!G45+results!H45</f>
        <v>0</v>
      </c>
      <c r="Y45" s="34">
        <f>results!I45+results!J45</f>
        <v>0</v>
      </c>
      <c r="Z45" s="34">
        <f>results!K45+results!L45</f>
        <v>0</v>
      </c>
      <c r="AA45" s="34">
        <f>results!M45+results!N45</f>
        <v>0</v>
      </c>
      <c r="AB45" s="34">
        <f>results!O45+results!P45</f>
        <v>0</v>
      </c>
      <c r="AC45" s="34">
        <f>results!Q45+results!R45</f>
        <v>0</v>
      </c>
      <c r="AD45" s="34">
        <f>results!S45+results!T45</f>
        <v>0</v>
      </c>
      <c r="AE45" s="34">
        <f>results!U45+results!V45</f>
        <v>43</v>
      </c>
      <c r="AF45" s="10">
        <f t="shared" si="5"/>
        <v>6.9999999999999999E-4</v>
      </c>
    </row>
    <row r="46" spans="1:32" x14ac:dyDescent="0.35">
      <c r="A46" s="18">
        <v>40</v>
      </c>
      <c r="B46" s="20">
        <f t="shared" si="7"/>
        <v>1</v>
      </c>
      <c r="C46" s="20">
        <f t="shared" si="8"/>
        <v>135</v>
      </c>
      <c r="D46" s="14">
        <f t="shared" si="6"/>
        <v>68</v>
      </c>
      <c r="E46" s="14">
        <f t="shared" si="6"/>
        <v>68</v>
      </c>
      <c r="F46" s="2" t="str">
        <f>IF(results!Y46&lt;&gt;"b","",results!B46)</f>
        <v/>
      </c>
      <c r="G46" s="2" t="str">
        <f>IF(results!$Y46&lt;&gt;"b","",results!W46)</f>
        <v/>
      </c>
      <c r="H46" s="35" t="str">
        <f>IF(results!$Y46&lt;&gt;"b","",V46)</f>
        <v/>
      </c>
      <c r="I46" s="35" t="str">
        <f>IF(results!$Y46&lt;&gt;"b","",IF(W46=V46,W46+0.0001,W46))</f>
        <v/>
      </c>
      <c r="J46" s="35" t="str">
        <f>IF(results!$Y46&lt;&gt;"b","",IF(OR(V46=X46,W46=X46),X46+0.0002,X46))</f>
        <v/>
      </c>
      <c r="K46" s="35" t="str">
        <f>IF(results!$Y46&lt;&gt;"b","",IF(OR(V46=Y46,W46=Y46,X46=Y46),Y46+0.0003,Y46))</f>
        <v/>
      </c>
      <c r="L46" s="35" t="str">
        <f>IF(results!$Y46&lt;&gt;"b","",IF(OR(V46=Z46,W46=Z46,X46=Z46,Y46=Z46),Z46+0.0004,Z46))</f>
        <v/>
      </c>
      <c r="M46" s="35" t="str">
        <f>IF(results!$Y46&lt;&gt;"b","",IF(OR(V46=AA46,W46=AA46,X46=AA46,Y46=AA46,Z46=AA46),AA46+0.0005,AA46))</f>
        <v/>
      </c>
      <c r="N46" s="35" t="str">
        <f>IF(results!$Y46&lt;&gt;"b","",IF(OR(V46=AB46,W46=AB46,X46=AB46,Y46=AB46,Z46=AB46,AA46=AB46),AB46+0.0006,AB46))</f>
        <v/>
      </c>
      <c r="O46" s="35" t="str">
        <f>IF(results!$Y46&lt;&gt;"b","",IF(OR(V46=AC46,W46=AC46,X46=AC46,Y46=AC46,Z46=AC46,AA46=AC46,AB46=AC46),AC46+0.0007,AC46))</f>
        <v/>
      </c>
      <c r="P46" s="35" t="str">
        <f>IF(results!$Y46&lt;&gt;"b","",IF(OR(V46=AD46,W46=AD46,X46=AD46,Y46=AD46,Z46=AD46,AA46=AD46,AB46=AD46,AC46=AD46),AD46+0.0008,AD46))</f>
        <v/>
      </c>
      <c r="Q46" s="35" t="str">
        <f>IF(results!$Y46&lt;&gt;"b","",AE46*2)</f>
        <v/>
      </c>
      <c r="R46" s="47">
        <f t="shared" si="3"/>
        <v>0</v>
      </c>
      <c r="S46" s="4">
        <f t="shared" si="4"/>
        <v>4.6E-6</v>
      </c>
      <c r="T46" s="4" t="str">
        <f>IF(results!$Y46&lt;&gt;"b","",results!X46)</f>
        <v/>
      </c>
      <c r="U46" s="4">
        <f>IF(results!Y46="A",1,IF(results!Y46="B",2,IF(results!Y46="C",3,99)))</f>
        <v>1</v>
      </c>
      <c r="V46" s="34">
        <f>results!C46+results!D46</f>
        <v>0</v>
      </c>
      <c r="W46" s="34">
        <f>results!E46+results!F46</f>
        <v>0</v>
      </c>
      <c r="X46" s="34">
        <f>results!G46+results!H46</f>
        <v>57</v>
      </c>
      <c r="Y46" s="34">
        <f>results!I46+results!J46</f>
        <v>0</v>
      </c>
      <c r="Z46" s="34">
        <f>results!K46+results!L46</f>
        <v>0</v>
      </c>
      <c r="AA46" s="34">
        <f>results!M46+results!N46</f>
        <v>0</v>
      </c>
      <c r="AB46" s="34">
        <f>results!O46+results!P46</f>
        <v>0</v>
      </c>
      <c r="AC46" s="34">
        <f>results!Q46+results!R46</f>
        <v>0</v>
      </c>
      <c r="AD46" s="34">
        <f>results!S46+results!T46</f>
        <v>0</v>
      </c>
      <c r="AE46" s="34">
        <f>results!U46+results!V46</f>
        <v>0</v>
      </c>
      <c r="AF46" s="10" t="e">
        <f t="shared" si="5"/>
        <v>#NUM!</v>
      </c>
    </row>
    <row r="47" spans="1:32" x14ac:dyDescent="0.35">
      <c r="A47" s="18">
        <v>41</v>
      </c>
      <c r="B47" s="20">
        <f t="shared" si="7"/>
        <v>34</v>
      </c>
      <c r="C47" s="20">
        <f t="shared" si="8"/>
        <v>2</v>
      </c>
      <c r="D47" s="14">
        <f t="shared" ref="D47:E66" si="9">_xlfn.RANK.EQ($R47,$R$7:$R$160,0)</f>
        <v>2</v>
      </c>
      <c r="E47" s="14">
        <f t="shared" si="9"/>
        <v>2</v>
      </c>
      <c r="F47" s="2" t="str">
        <f>IF(results!Y47&lt;&gt;"b","",results!B47)</f>
        <v>KRANJC SASO</v>
      </c>
      <c r="G47" s="2">
        <f>IF(results!$Y47&lt;&gt;"b","",results!W47)</f>
        <v>7</v>
      </c>
      <c r="H47" s="35">
        <f>IF(results!$Y47&lt;&gt;"b","",V47)</f>
        <v>0</v>
      </c>
      <c r="I47" s="35">
        <f>IF(results!$Y47&lt;&gt;"b","",IF(W47=V47,W47+0.0001,W47))</f>
        <v>56</v>
      </c>
      <c r="J47" s="35">
        <f>IF(results!$Y47&lt;&gt;"b","",IF(OR(V47=X47,W47=X47),X47+0.0002,X47))</f>
        <v>2.0000000000000001E-4</v>
      </c>
      <c r="K47" s="35">
        <f>IF(results!$Y47&lt;&gt;"b","",IF(OR(V47=Y47,W47=Y47,X47=Y47),Y47+0.0003,Y47))</f>
        <v>49</v>
      </c>
      <c r="L47" s="35">
        <f>IF(results!$Y47&lt;&gt;"b","",IF(OR(V47=Z47,W47=Z47,X47=Z47,Y47=Z47),Z47+0.0004,Z47))</f>
        <v>4.0000000000000002E-4</v>
      </c>
      <c r="M47" s="35">
        <f>IF(results!$Y47&lt;&gt;"b","",IF(OR(V47=AA47,W47=AA47,X47=AA47,Y47=AA47,Z47=AA47),AA47+0.0005,AA47))</f>
        <v>55</v>
      </c>
      <c r="N47" s="35">
        <f>IF(results!$Y47&lt;&gt;"b","",IF(OR(V47=AB47,W47=AB47,X47=AB47,Y47=AB47,Z47=AB47,AA47=AB47),AB47+0.0006,AB47))</f>
        <v>52</v>
      </c>
      <c r="O47" s="35">
        <f>IF(results!$Y47&lt;&gt;"b","",IF(OR(V47=AC47,W47=AC47,X47=AC47,Y47=AC47,Z47=AC47,AA47=AC47,AB47=AC47),AC47+0.0007,AC47))</f>
        <v>58</v>
      </c>
      <c r="P47" s="35">
        <f>IF(results!$Y47&lt;&gt;"b","",IF(OR(V47=AD47,W47=AD47,X47=AD47,Y47=AD47,Z47=AD47,AA47=AD47,AB47=AD47,AC47=AD47),AD47+0.0008,AD47))</f>
        <v>60</v>
      </c>
      <c r="Q47" s="35">
        <f>IF(results!$Y47&lt;&gt;"b","",AE47*2)</f>
        <v>118</v>
      </c>
      <c r="R47" s="47">
        <f t="shared" si="3"/>
        <v>347</v>
      </c>
      <c r="S47" s="4">
        <f t="shared" si="4"/>
        <v>347.00000469999998</v>
      </c>
      <c r="T47" s="4">
        <f>IF(results!$Y47&lt;&gt;"b","",results!X47)</f>
        <v>15.4</v>
      </c>
      <c r="U47" s="4">
        <f>IF(results!Y47="A",1,IF(results!Y47="B",2,IF(results!Y47="C",3,99)))</f>
        <v>2</v>
      </c>
      <c r="V47" s="34">
        <f>results!C47+results!D47</f>
        <v>0</v>
      </c>
      <c r="W47" s="34">
        <f>results!E47+results!F47</f>
        <v>56</v>
      </c>
      <c r="X47" s="34">
        <f>results!G47+results!H47</f>
        <v>0</v>
      </c>
      <c r="Y47" s="34">
        <f>results!I47+results!J47</f>
        <v>49</v>
      </c>
      <c r="Z47" s="34">
        <f>results!K47+results!L47</f>
        <v>0</v>
      </c>
      <c r="AA47" s="34">
        <f>results!M47+results!N47</f>
        <v>55</v>
      </c>
      <c r="AB47" s="34">
        <f>results!O47+results!P47</f>
        <v>52</v>
      </c>
      <c r="AC47" s="34">
        <f>results!Q47+results!R47</f>
        <v>58</v>
      </c>
      <c r="AD47" s="34">
        <f>results!S47+results!T47</f>
        <v>60</v>
      </c>
      <c r="AE47" s="34">
        <f>results!U47+results!V47</f>
        <v>59</v>
      </c>
      <c r="AF47" s="10">
        <f t="shared" si="5"/>
        <v>58</v>
      </c>
    </row>
    <row r="48" spans="1:32" x14ac:dyDescent="0.35">
      <c r="A48" s="18">
        <v>42</v>
      </c>
      <c r="B48" s="20">
        <f t="shared" si="7"/>
        <v>34</v>
      </c>
      <c r="C48" s="20">
        <f t="shared" si="8"/>
        <v>24</v>
      </c>
      <c r="D48" s="14">
        <f t="shared" si="9"/>
        <v>24</v>
      </c>
      <c r="E48" s="14">
        <f t="shared" si="9"/>
        <v>24</v>
      </c>
      <c r="F48" s="2" t="str">
        <f>IF(results!Y48&lt;&gt;"b","",results!B48)</f>
        <v>KRASEVEC IZTOK</v>
      </c>
      <c r="G48" s="2">
        <f>IF(results!$Y48&lt;&gt;"b","",results!W48)</f>
        <v>3</v>
      </c>
      <c r="H48" s="35">
        <f>IF(results!$Y48&lt;&gt;"b","",V48)</f>
        <v>0</v>
      </c>
      <c r="I48" s="35">
        <f>IF(results!$Y48&lt;&gt;"b","",IF(W48=V48,W48+0.0001,W48))</f>
        <v>1E-4</v>
      </c>
      <c r="J48" s="35">
        <f>IF(results!$Y48&lt;&gt;"b","",IF(OR(V48=X48,W48=X48),X48+0.0002,X48))</f>
        <v>2.0000000000000001E-4</v>
      </c>
      <c r="K48" s="35">
        <f>IF(results!$Y48&lt;&gt;"b","",IF(OR(V48=Y48,W48=Y48,X48=Y48),Y48+0.0003,Y48))</f>
        <v>41</v>
      </c>
      <c r="L48" s="35">
        <f>IF(results!$Y48&lt;&gt;"b","",IF(OR(V48=Z48,W48=Z48,X48=Z48,Y48=Z48),Z48+0.0004,Z48))</f>
        <v>33</v>
      </c>
      <c r="M48" s="35">
        <f>IF(results!$Y48&lt;&gt;"b","",IF(OR(V48=AA48,W48=AA48,X48=AA48,Y48=AA48,Z48=AA48),AA48+0.0005,AA48))</f>
        <v>42</v>
      </c>
      <c r="N48" s="35">
        <f>IF(results!$Y48&lt;&gt;"b","",IF(OR(V48=AB48,W48=AB48,X48=AB48,Y48=AB48,Z48=AB48,AA48=AB48),AB48+0.0006,AB48))</f>
        <v>5.9999999999999995E-4</v>
      </c>
      <c r="O48" s="35">
        <f>IF(results!$Y48&lt;&gt;"b","",IF(OR(V48=AC48,W48=AC48,X48=AC48,Y48=AC48,Z48=AC48,AA48=AC48,AB48=AC48),AC48+0.0007,AC48))</f>
        <v>6.9999999999999999E-4</v>
      </c>
      <c r="P48" s="35">
        <f>IF(results!$Y48&lt;&gt;"b","",IF(OR(V48=AD48,W48=AD48,X48=AD48,Y48=AD48,Z48=AD48,AA48=AD48,AB48=AD48,AC48=AD48),AD48+0.0008,AD48))</f>
        <v>8.0000000000000004E-4</v>
      </c>
      <c r="Q48" s="35">
        <f>IF(results!$Y48&lt;&gt;"b","",AE48*2)</f>
        <v>0</v>
      </c>
      <c r="R48" s="47">
        <f t="shared" si="3"/>
        <v>116.00149999999999</v>
      </c>
      <c r="S48" s="4">
        <f t="shared" si="4"/>
        <v>116.00150479999999</v>
      </c>
      <c r="T48" s="4">
        <f>IF(results!$Y48&lt;&gt;"b","",results!X48)</f>
        <v>23.9</v>
      </c>
      <c r="U48" s="4">
        <f>IF(results!Y48="A",1,IF(results!Y48="B",2,IF(results!Y48="C",3,99)))</f>
        <v>2</v>
      </c>
      <c r="V48" s="34">
        <f>results!C48+results!D48</f>
        <v>0</v>
      </c>
      <c r="W48" s="34">
        <f>results!E48+results!F48</f>
        <v>0</v>
      </c>
      <c r="X48" s="34">
        <f>results!G48+results!H48</f>
        <v>0</v>
      </c>
      <c r="Y48" s="34">
        <f>results!I48+results!J48</f>
        <v>41</v>
      </c>
      <c r="Z48" s="34">
        <f>results!K48+results!L48</f>
        <v>33</v>
      </c>
      <c r="AA48" s="34">
        <f>results!M48+results!N48</f>
        <v>42</v>
      </c>
      <c r="AB48" s="34">
        <f>results!O48+results!P48</f>
        <v>0</v>
      </c>
      <c r="AC48" s="34">
        <f>results!Q48+results!R48</f>
        <v>0</v>
      </c>
      <c r="AD48" s="34">
        <f>results!S48+results!T48</f>
        <v>0</v>
      </c>
      <c r="AE48" s="34">
        <f>results!U48+results!V48</f>
        <v>0</v>
      </c>
      <c r="AF48" s="10">
        <f t="shared" si="5"/>
        <v>33</v>
      </c>
    </row>
    <row r="49" spans="1:32" x14ac:dyDescent="0.35">
      <c r="A49" s="18">
        <v>43</v>
      </c>
      <c r="B49" s="20">
        <f t="shared" si="7"/>
        <v>34</v>
      </c>
      <c r="C49" s="20">
        <f t="shared" si="8"/>
        <v>55</v>
      </c>
      <c r="D49" s="14">
        <f t="shared" si="9"/>
        <v>55</v>
      </c>
      <c r="E49" s="14">
        <f t="shared" si="9"/>
        <v>55</v>
      </c>
      <c r="F49" s="2" t="str">
        <f>IF(results!Y49&lt;&gt;"b","",results!B49)</f>
        <v>KRSEVAN ALES</v>
      </c>
      <c r="G49" s="2">
        <f>IF(results!$Y49&lt;&gt;"b","",results!W49)</f>
        <v>1</v>
      </c>
      <c r="H49" s="35">
        <f>IF(results!$Y49&lt;&gt;"b","",V49)</f>
        <v>0</v>
      </c>
      <c r="I49" s="35">
        <f>IF(results!$Y49&lt;&gt;"b","",IF(W49=V49,W49+0.0001,W49))</f>
        <v>1E-4</v>
      </c>
      <c r="J49" s="35">
        <f>IF(results!$Y49&lt;&gt;"b","",IF(OR(V49=X49,W49=X49),X49+0.0002,X49))</f>
        <v>2.0000000000000001E-4</v>
      </c>
      <c r="K49" s="35">
        <f>IF(results!$Y49&lt;&gt;"b","",IF(OR(V49=Y49,W49=Y49,X49=Y49),Y49+0.0003,Y49))</f>
        <v>2.9999999999999997E-4</v>
      </c>
      <c r="L49" s="35">
        <f>IF(results!$Y49&lt;&gt;"b","",IF(OR(V49=Z49,W49=Z49,X49=Z49,Y49=Z49),Z49+0.0004,Z49))</f>
        <v>4.0000000000000002E-4</v>
      </c>
      <c r="M49" s="35">
        <f>IF(results!$Y49&lt;&gt;"b","",IF(OR(V49=AA49,W49=AA49,X49=AA49,Y49=AA49,Z49=AA49),AA49+0.0005,AA49))</f>
        <v>5.0000000000000001E-4</v>
      </c>
      <c r="N49" s="35">
        <f>IF(results!$Y49&lt;&gt;"b","",IF(OR(V49=AB49,W49=AB49,X49=AB49,Y49=AB49,Z49=AB49,AA49=AB49),AB49+0.0006,AB49))</f>
        <v>46</v>
      </c>
      <c r="O49" s="35">
        <f>IF(results!$Y49&lt;&gt;"b","",IF(OR(V49=AC49,W49=AC49,X49=AC49,Y49=AC49,Z49=AC49,AA49=AC49,AB49=AC49),AC49+0.0007,AC49))</f>
        <v>6.9999999999999999E-4</v>
      </c>
      <c r="P49" s="35">
        <f>IF(results!$Y49&lt;&gt;"b","",IF(OR(V49=AD49,W49=AD49,X49=AD49,Y49=AD49,Z49=AD49,AA49=AD49,AB49=AD49,AC49=AD49),AD49+0.0008,AD49))</f>
        <v>8.0000000000000004E-4</v>
      </c>
      <c r="Q49" s="35">
        <f>IF(results!$Y49&lt;&gt;"b","",AE49*2)</f>
        <v>0</v>
      </c>
      <c r="R49" s="47">
        <f t="shared" si="3"/>
        <v>46.002400000000002</v>
      </c>
      <c r="S49" s="4">
        <f t="shared" si="4"/>
        <v>46.002404900000002</v>
      </c>
      <c r="T49" s="4">
        <f>IF(results!$Y49&lt;&gt;"b","",results!X49)</f>
        <v>19.7</v>
      </c>
      <c r="U49" s="4">
        <f>IF(results!Y49="A",1,IF(results!Y49="B",2,IF(results!Y49="C",3,99)))</f>
        <v>2</v>
      </c>
      <c r="V49" s="34">
        <f>results!C49+results!D49</f>
        <v>0</v>
      </c>
      <c r="W49" s="34">
        <f>results!E49+results!F49</f>
        <v>0</v>
      </c>
      <c r="X49" s="34">
        <f>results!G49+results!H49</f>
        <v>0</v>
      </c>
      <c r="Y49" s="34">
        <f>results!I49+results!J49</f>
        <v>0</v>
      </c>
      <c r="Z49" s="34">
        <f>results!K49+results!L49</f>
        <v>0</v>
      </c>
      <c r="AA49" s="34">
        <f>results!M49+results!N49</f>
        <v>0</v>
      </c>
      <c r="AB49" s="34">
        <f>results!O49+results!P49</f>
        <v>46</v>
      </c>
      <c r="AC49" s="34">
        <f>results!Q49+results!R49</f>
        <v>0</v>
      </c>
      <c r="AD49" s="34">
        <f>results!S49+results!T49</f>
        <v>0</v>
      </c>
      <c r="AE49" s="34">
        <f>results!U49+results!V49</f>
        <v>0</v>
      </c>
      <c r="AF49" s="10">
        <f t="shared" si="5"/>
        <v>6.9999999999999999E-4</v>
      </c>
    </row>
    <row r="50" spans="1:32" x14ac:dyDescent="0.35">
      <c r="A50" s="18">
        <v>44</v>
      </c>
      <c r="B50" s="20">
        <f t="shared" si="7"/>
        <v>1</v>
      </c>
      <c r="C50" s="20">
        <f t="shared" si="8"/>
        <v>134</v>
      </c>
      <c r="D50" s="14">
        <f t="shared" si="9"/>
        <v>68</v>
      </c>
      <c r="E50" s="14">
        <f t="shared" si="9"/>
        <v>68</v>
      </c>
      <c r="F50" s="2" t="str">
        <f>IF(results!Y50&lt;&gt;"b","",results!B50)</f>
        <v/>
      </c>
      <c r="G50" s="2" t="str">
        <f>IF(results!$Y50&lt;&gt;"b","",results!W50)</f>
        <v/>
      </c>
      <c r="H50" s="35" t="str">
        <f>IF(results!$Y50&lt;&gt;"b","",V50)</f>
        <v/>
      </c>
      <c r="I50" s="35" t="str">
        <f>IF(results!$Y50&lt;&gt;"b","",IF(W50=V50,W50+0.0001,W50))</f>
        <v/>
      </c>
      <c r="J50" s="35" t="str">
        <f>IF(results!$Y50&lt;&gt;"b","",IF(OR(V50=X50,W50=X50),X50+0.0002,X50))</f>
        <v/>
      </c>
      <c r="K50" s="35" t="str">
        <f>IF(results!$Y50&lt;&gt;"b","",IF(OR(V50=Y50,W50=Y50,X50=Y50),Y50+0.0003,Y50))</f>
        <v/>
      </c>
      <c r="L50" s="35" t="str">
        <f>IF(results!$Y50&lt;&gt;"b","",IF(OR(V50=Z50,W50=Z50,X50=Z50,Y50=Z50),Z50+0.0004,Z50))</f>
        <v/>
      </c>
      <c r="M50" s="35" t="str">
        <f>IF(results!$Y50&lt;&gt;"b","",IF(OR(V50=AA50,W50=AA50,X50=AA50,Y50=AA50,Z50=AA50),AA50+0.0005,AA50))</f>
        <v/>
      </c>
      <c r="N50" s="35" t="str">
        <f>IF(results!$Y50&lt;&gt;"b","",IF(OR(V50=AB50,W50=AB50,X50=AB50,Y50=AB50,Z50=AB50,AA50=AB50),AB50+0.0006,AB50))</f>
        <v/>
      </c>
      <c r="O50" s="35" t="str">
        <f>IF(results!$Y50&lt;&gt;"b","",IF(OR(V50=AC50,W50=AC50,X50=AC50,Y50=AC50,Z50=AC50,AA50=AC50,AB50=AC50),AC50+0.0007,AC50))</f>
        <v/>
      </c>
      <c r="P50" s="35" t="str">
        <f>IF(results!$Y50&lt;&gt;"b","",IF(OR(V50=AD50,W50=AD50,X50=AD50,Y50=AD50,Z50=AD50,AA50=AD50,AB50=AD50,AC50=AD50),AD50+0.0008,AD50))</f>
        <v/>
      </c>
      <c r="Q50" s="35" t="str">
        <f>IF(results!$Y50&lt;&gt;"b","",AE50*2)</f>
        <v/>
      </c>
      <c r="R50" s="47">
        <f t="shared" si="3"/>
        <v>0</v>
      </c>
      <c r="S50" s="4">
        <f t="shared" si="4"/>
        <v>4.9999999999999996E-6</v>
      </c>
      <c r="T50" s="4" t="str">
        <f>IF(results!$Y50&lt;&gt;"b","",results!X50)</f>
        <v/>
      </c>
      <c r="U50" s="4">
        <f>IF(results!Y50="A",1,IF(results!Y50="B",2,IF(results!Y50="C",3,99)))</f>
        <v>1</v>
      </c>
      <c r="V50" s="34">
        <f>results!C50+results!D50</f>
        <v>53</v>
      </c>
      <c r="W50" s="34">
        <f>results!E50+results!F50</f>
        <v>0</v>
      </c>
      <c r="X50" s="34">
        <f>results!G50+results!H50</f>
        <v>0</v>
      </c>
      <c r="Y50" s="34">
        <f>results!I50+results!J50</f>
        <v>0</v>
      </c>
      <c r="Z50" s="34">
        <f>results!K50+results!L50</f>
        <v>0</v>
      </c>
      <c r="AA50" s="34">
        <f>results!M50+results!N50</f>
        <v>0</v>
      </c>
      <c r="AB50" s="34">
        <f>results!O50+results!P50</f>
        <v>0</v>
      </c>
      <c r="AC50" s="34">
        <f>results!Q50+results!R50</f>
        <v>0</v>
      </c>
      <c r="AD50" s="34">
        <f>results!S50+results!T50</f>
        <v>0</v>
      </c>
      <c r="AE50" s="34">
        <f>results!U50+results!V50</f>
        <v>0</v>
      </c>
      <c r="AF50" s="10" t="e">
        <f t="shared" si="5"/>
        <v>#NUM!</v>
      </c>
    </row>
    <row r="51" spans="1:32" x14ac:dyDescent="0.35">
      <c r="A51" s="18">
        <v>45</v>
      </c>
      <c r="B51" s="20">
        <f t="shared" si="7"/>
        <v>1</v>
      </c>
      <c r="C51" s="20">
        <f t="shared" si="8"/>
        <v>133</v>
      </c>
      <c r="D51" s="14">
        <f t="shared" si="9"/>
        <v>68</v>
      </c>
      <c r="E51" s="14">
        <f t="shared" si="9"/>
        <v>68</v>
      </c>
      <c r="F51" s="2" t="str">
        <f>IF(results!Y51&lt;&gt;"b","",results!B51)</f>
        <v/>
      </c>
      <c r="G51" s="2" t="str">
        <f>IF(results!$Y51&lt;&gt;"b","",results!W51)</f>
        <v/>
      </c>
      <c r="H51" s="35" t="str">
        <f>IF(results!$Y51&lt;&gt;"b","",V51)</f>
        <v/>
      </c>
      <c r="I51" s="35" t="str">
        <f>IF(results!$Y51&lt;&gt;"b","",IF(W51=V51,W51+0.0001,W51))</f>
        <v/>
      </c>
      <c r="J51" s="35" t="str">
        <f>IF(results!$Y51&lt;&gt;"b","",IF(OR(V51=X51,W51=X51),X51+0.0002,X51))</f>
        <v/>
      </c>
      <c r="K51" s="35" t="str">
        <f>IF(results!$Y51&lt;&gt;"b","",IF(OR(V51=Y51,W51=Y51,X51=Y51),Y51+0.0003,Y51))</f>
        <v/>
      </c>
      <c r="L51" s="35" t="str">
        <f>IF(results!$Y51&lt;&gt;"b","",IF(OR(V51=Z51,W51=Z51,X51=Z51,Y51=Z51),Z51+0.0004,Z51))</f>
        <v/>
      </c>
      <c r="M51" s="35" t="str">
        <f>IF(results!$Y51&lt;&gt;"b","",IF(OR(V51=AA51,W51=AA51,X51=AA51,Y51=AA51,Z51=AA51),AA51+0.0005,AA51))</f>
        <v/>
      </c>
      <c r="N51" s="35" t="str">
        <f>IF(results!$Y51&lt;&gt;"b","",IF(OR(V51=AB51,W51=AB51,X51=AB51,Y51=AB51,Z51=AB51,AA51=AB51),AB51+0.0006,AB51))</f>
        <v/>
      </c>
      <c r="O51" s="35" t="str">
        <f>IF(results!$Y51&lt;&gt;"b","",IF(OR(V51=AC51,W51=AC51,X51=AC51,Y51=AC51,Z51=AC51,AA51=AC51,AB51=AC51),AC51+0.0007,AC51))</f>
        <v/>
      </c>
      <c r="P51" s="35" t="str">
        <f>IF(results!$Y51&lt;&gt;"b","",IF(OR(V51=AD51,W51=AD51,X51=AD51,Y51=AD51,Z51=AD51,AA51=AD51,AB51=AD51,AC51=AD51),AD51+0.0008,AD51))</f>
        <v/>
      </c>
      <c r="Q51" s="35" t="str">
        <f>IF(results!$Y51&lt;&gt;"b","",AE51*2)</f>
        <v/>
      </c>
      <c r="R51" s="47">
        <f t="shared" si="3"/>
        <v>0</v>
      </c>
      <c r="S51" s="4">
        <f t="shared" si="4"/>
        <v>5.0999999999999995E-6</v>
      </c>
      <c r="T51" s="4" t="str">
        <f>IF(results!$Y51&lt;&gt;"b","",results!X51)</f>
        <v/>
      </c>
      <c r="U51" s="4">
        <f>IF(results!Y51="A",1,IF(results!Y51="B",2,IF(results!Y51="C",3,99)))</f>
        <v>1</v>
      </c>
      <c r="V51" s="34">
        <f>results!C51+results!D51</f>
        <v>59</v>
      </c>
      <c r="W51" s="34">
        <f>results!E51+results!F51</f>
        <v>0</v>
      </c>
      <c r="X51" s="34">
        <f>results!G51+results!H51</f>
        <v>0</v>
      </c>
      <c r="Y51" s="34">
        <f>results!I51+results!J51</f>
        <v>0</v>
      </c>
      <c r="Z51" s="34">
        <f>results!K51+results!L51</f>
        <v>0</v>
      </c>
      <c r="AA51" s="34">
        <f>results!M51+results!N51</f>
        <v>55</v>
      </c>
      <c r="AB51" s="34">
        <f>results!O51+results!P51</f>
        <v>0</v>
      </c>
      <c r="AC51" s="34">
        <f>results!Q51+results!R51</f>
        <v>0</v>
      </c>
      <c r="AD51" s="34">
        <f>results!S51+results!T51</f>
        <v>0</v>
      </c>
      <c r="AE51" s="34">
        <f>results!U51+results!V51</f>
        <v>0</v>
      </c>
      <c r="AF51" s="10" t="e">
        <f t="shared" si="5"/>
        <v>#NUM!</v>
      </c>
    </row>
    <row r="52" spans="1:32" x14ac:dyDescent="0.35">
      <c r="A52" s="18">
        <v>46</v>
      </c>
      <c r="B52" s="20">
        <f t="shared" si="7"/>
        <v>1</v>
      </c>
      <c r="C52" s="20">
        <f t="shared" si="8"/>
        <v>132</v>
      </c>
      <c r="D52" s="14">
        <f t="shared" si="9"/>
        <v>68</v>
      </c>
      <c r="E52" s="14">
        <f t="shared" si="9"/>
        <v>68</v>
      </c>
      <c r="F52" s="2" t="str">
        <f>IF(results!Y52&lt;&gt;"b","",results!B52)</f>
        <v/>
      </c>
      <c r="G52" s="2" t="str">
        <f>IF(results!$Y52&lt;&gt;"b","",results!W52)</f>
        <v/>
      </c>
      <c r="H52" s="35" t="str">
        <f>IF(results!$Y52&lt;&gt;"b","",V52)</f>
        <v/>
      </c>
      <c r="I52" s="35" t="str">
        <f>IF(results!$Y52&lt;&gt;"b","",IF(W52=V52,W52+0.0001,W52))</f>
        <v/>
      </c>
      <c r="J52" s="35" t="str">
        <f>IF(results!$Y52&lt;&gt;"b","",IF(OR(V52=X52,W52=X52),X52+0.0002,X52))</f>
        <v/>
      </c>
      <c r="K52" s="35" t="str">
        <f>IF(results!$Y52&lt;&gt;"b","",IF(OR(V52=Y52,W52=Y52,X52=Y52),Y52+0.0003,Y52))</f>
        <v/>
      </c>
      <c r="L52" s="35" t="str">
        <f>IF(results!$Y52&lt;&gt;"b","",IF(OR(V52=Z52,W52=Z52,X52=Z52,Y52=Z52),Z52+0.0004,Z52))</f>
        <v/>
      </c>
      <c r="M52" s="35" t="str">
        <f>IF(results!$Y52&lt;&gt;"b","",IF(OR(V52=AA52,W52=AA52,X52=AA52,Y52=AA52,Z52=AA52),AA52+0.0005,AA52))</f>
        <v/>
      </c>
      <c r="N52" s="35" t="str">
        <f>IF(results!$Y52&lt;&gt;"b","",IF(OR(V52=AB52,W52=AB52,X52=AB52,Y52=AB52,Z52=AB52,AA52=AB52),AB52+0.0006,AB52))</f>
        <v/>
      </c>
      <c r="O52" s="35" t="str">
        <f>IF(results!$Y52&lt;&gt;"b","",IF(OR(V52=AC52,W52=AC52,X52=AC52,Y52=AC52,Z52=AC52,AA52=AC52,AB52=AC52),AC52+0.0007,AC52))</f>
        <v/>
      </c>
      <c r="P52" s="35" t="str">
        <f>IF(results!$Y52&lt;&gt;"b","",IF(OR(V52=AD52,W52=AD52,X52=AD52,Y52=AD52,Z52=AD52,AA52=AD52,AB52=AD52,AC52=AD52),AD52+0.0008,AD52))</f>
        <v/>
      </c>
      <c r="Q52" s="35" t="str">
        <f>IF(results!$Y52&lt;&gt;"b","",AE52*2)</f>
        <v/>
      </c>
      <c r="R52" s="47">
        <f t="shared" si="3"/>
        <v>0</v>
      </c>
      <c r="S52" s="4">
        <f t="shared" si="4"/>
        <v>5.1999999999999993E-6</v>
      </c>
      <c r="T52" s="4" t="str">
        <f>IF(results!$Y52&lt;&gt;"b","",results!X52)</f>
        <v/>
      </c>
      <c r="U52" s="4">
        <f>IF(results!Y52="A",1,IF(results!Y52="B",2,IF(results!Y52="C",3,99)))</f>
        <v>1</v>
      </c>
      <c r="V52" s="34">
        <f>results!C52+results!D52</f>
        <v>55</v>
      </c>
      <c r="W52" s="34">
        <f>results!E52+results!F52</f>
        <v>52</v>
      </c>
      <c r="X52" s="34">
        <f>results!G52+results!H52</f>
        <v>0</v>
      </c>
      <c r="Y52" s="34">
        <f>results!I52+results!J52</f>
        <v>0</v>
      </c>
      <c r="Z52" s="34">
        <f>results!K52+results!L52</f>
        <v>0</v>
      </c>
      <c r="AA52" s="34">
        <f>results!M52+results!N52</f>
        <v>47</v>
      </c>
      <c r="AB52" s="34">
        <f>results!O52+results!P52</f>
        <v>0</v>
      </c>
      <c r="AC52" s="34">
        <f>results!Q52+results!R52</f>
        <v>59</v>
      </c>
      <c r="AD52" s="34">
        <f>results!S52+results!T52</f>
        <v>0</v>
      </c>
      <c r="AE52" s="34">
        <f>results!U52+results!V52</f>
        <v>0</v>
      </c>
      <c r="AF52" s="10" t="e">
        <f t="shared" si="5"/>
        <v>#NUM!</v>
      </c>
    </row>
    <row r="53" spans="1:32" x14ac:dyDescent="0.35">
      <c r="A53" s="18">
        <v>47</v>
      </c>
      <c r="B53" s="20">
        <f t="shared" si="7"/>
        <v>34</v>
      </c>
      <c r="C53" s="20">
        <f t="shared" si="8"/>
        <v>51</v>
      </c>
      <c r="D53" s="14">
        <f t="shared" si="9"/>
        <v>51</v>
      </c>
      <c r="E53" s="14">
        <f t="shared" si="9"/>
        <v>51</v>
      </c>
      <c r="F53" s="2" t="str">
        <f>IF(results!Y53&lt;&gt;"b","",results!B53)</f>
        <v>MACEDONI ANDREJ</v>
      </c>
      <c r="G53" s="2">
        <f>IF(results!$Y53&lt;&gt;"b","",results!W53)</f>
        <v>1</v>
      </c>
      <c r="H53" s="35">
        <f>IF(results!$Y53&lt;&gt;"b","",V53)</f>
        <v>0</v>
      </c>
      <c r="I53" s="35">
        <f>IF(results!$Y53&lt;&gt;"b","",IF(W53=V53,W53+0.0001,W53))</f>
        <v>1E-4</v>
      </c>
      <c r="J53" s="35">
        <f>IF(results!$Y53&lt;&gt;"b","",IF(OR(V53=X53,W53=X53),X53+0.0002,X53))</f>
        <v>2.0000000000000001E-4</v>
      </c>
      <c r="K53" s="35">
        <f>IF(results!$Y53&lt;&gt;"b","",IF(OR(V53=Y53,W53=Y53,X53=Y53),Y53+0.0003,Y53))</f>
        <v>2.9999999999999997E-4</v>
      </c>
      <c r="L53" s="35">
        <f>IF(results!$Y53&lt;&gt;"b","",IF(OR(V53=Z53,W53=Z53,X53=Z53,Y53=Z53),Z53+0.0004,Z53))</f>
        <v>4.0000000000000002E-4</v>
      </c>
      <c r="M53" s="35">
        <f>IF(results!$Y53&lt;&gt;"b","",IF(OR(V53=AA53,W53=AA53,X53=AA53,Y53=AA53,Z53=AA53),AA53+0.0005,AA53))</f>
        <v>5.0000000000000001E-4</v>
      </c>
      <c r="N53" s="35">
        <f>IF(results!$Y53&lt;&gt;"b","",IF(OR(V53=AB53,W53=AB53,X53=AB53,Y53=AB53,Z53=AB53,AA53=AB53),AB53+0.0006,AB53))</f>
        <v>47</v>
      </c>
      <c r="O53" s="35">
        <f>IF(results!$Y53&lt;&gt;"b","",IF(OR(V53=AC53,W53=AC53,X53=AC53,Y53=AC53,Z53=AC53,AA53=AC53,AB53=AC53),AC53+0.0007,AC53))</f>
        <v>6.9999999999999999E-4</v>
      </c>
      <c r="P53" s="35">
        <f>IF(results!$Y53&lt;&gt;"b","",IF(OR(V53=AD53,W53=AD53,X53=AD53,Y53=AD53,Z53=AD53,AA53=AD53,AB53=AD53,AC53=AD53),AD53+0.0008,AD53))</f>
        <v>8.0000000000000004E-4</v>
      </c>
      <c r="Q53" s="35">
        <f>IF(results!$Y53&lt;&gt;"b","",AE53*2)</f>
        <v>0</v>
      </c>
      <c r="R53" s="47">
        <f t="shared" si="3"/>
        <v>47.002400000000002</v>
      </c>
      <c r="S53" s="4">
        <f t="shared" si="4"/>
        <v>47.002405299999999</v>
      </c>
      <c r="T53" s="4">
        <f>IF(results!$Y53&lt;&gt;"b","",results!X53)</f>
        <v>17.399999999999999</v>
      </c>
      <c r="U53" s="4">
        <f>IF(results!Y53="A",1,IF(results!Y53="B",2,IF(results!Y53="C",3,99)))</f>
        <v>2</v>
      </c>
      <c r="V53" s="34">
        <f>results!C53+results!D53</f>
        <v>0</v>
      </c>
      <c r="W53" s="34">
        <f>results!E53+results!F53</f>
        <v>0</v>
      </c>
      <c r="X53" s="34">
        <f>results!G53+results!H53</f>
        <v>0</v>
      </c>
      <c r="Y53" s="34">
        <f>results!I53+results!J53</f>
        <v>0</v>
      </c>
      <c r="Z53" s="34">
        <f>results!K53+results!L53</f>
        <v>0</v>
      </c>
      <c r="AA53" s="34">
        <f>results!M53+results!N53</f>
        <v>0</v>
      </c>
      <c r="AB53" s="34">
        <f>results!O53+results!P53</f>
        <v>47</v>
      </c>
      <c r="AC53" s="34">
        <f>results!Q53+results!R53</f>
        <v>0</v>
      </c>
      <c r="AD53" s="34">
        <f>results!S53+results!T53</f>
        <v>0</v>
      </c>
      <c r="AE53" s="34">
        <f>results!U53+results!V53</f>
        <v>0</v>
      </c>
      <c r="AF53" s="10">
        <f t="shared" si="5"/>
        <v>6.9999999999999999E-4</v>
      </c>
    </row>
    <row r="54" spans="1:32" x14ac:dyDescent="0.35">
      <c r="A54" s="18">
        <v>48</v>
      </c>
      <c r="B54" s="20">
        <f t="shared" si="7"/>
        <v>1</v>
      </c>
      <c r="C54" s="20">
        <f t="shared" si="8"/>
        <v>131</v>
      </c>
      <c r="D54" s="14">
        <f t="shared" si="9"/>
        <v>68</v>
      </c>
      <c r="E54" s="14">
        <f t="shared" si="9"/>
        <v>68</v>
      </c>
      <c r="F54" s="2" t="str">
        <f>IF(results!Y54&lt;&gt;"b","",results!B54)</f>
        <v/>
      </c>
      <c r="G54" s="2" t="str">
        <f>IF(results!$Y54&lt;&gt;"b","",results!W54)</f>
        <v/>
      </c>
      <c r="H54" s="35" t="str">
        <f>IF(results!$Y54&lt;&gt;"b","",V54)</f>
        <v/>
      </c>
      <c r="I54" s="35" t="str">
        <f>IF(results!$Y54&lt;&gt;"b","",IF(W54=V54,W54+0.0001,W54))</f>
        <v/>
      </c>
      <c r="J54" s="35" t="str">
        <f>IF(results!$Y54&lt;&gt;"b","",IF(OR(V54=X54,W54=X54),X54+0.0002,X54))</f>
        <v/>
      </c>
      <c r="K54" s="35" t="str">
        <f>IF(results!$Y54&lt;&gt;"b","",IF(OR(V54=Y54,W54=Y54,X54=Y54),Y54+0.0003,Y54))</f>
        <v/>
      </c>
      <c r="L54" s="35" t="str">
        <f>IF(results!$Y54&lt;&gt;"b","",IF(OR(V54=Z54,W54=Z54,X54=Z54,Y54=Z54),Z54+0.0004,Z54))</f>
        <v/>
      </c>
      <c r="M54" s="35" t="str">
        <f>IF(results!$Y54&lt;&gt;"b","",IF(OR(V54=AA54,W54=AA54,X54=AA54,Y54=AA54,Z54=AA54),AA54+0.0005,AA54))</f>
        <v/>
      </c>
      <c r="N54" s="35" t="str">
        <f>IF(results!$Y54&lt;&gt;"b","",IF(OR(V54=AB54,W54=AB54,X54=AB54,Y54=AB54,Z54=AB54,AA54=AB54),AB54+0.0006,AB54))</f>
        <v/>
      </c>
      <c r="O54" s="35" t="str">
        <f>IF(results!$Y54&lt;&gt;"b","",IF(OR(V54=AC54,W54=AC54,X54=AC54,Y54=AC54,Z54=AC54,AA54=AC54,AB54=AC54),AC54+0.0007,AC54))</f>
        <v/>
      </c>
      <c r="P54" s="35" t="str">
        <f>IF(results!$Y54&lt;&gt;"b","",IF(OR(V54=AD54,W54=AD54,X54=AD54,Y54=AD54,Z54=AD54,AA54=AD54,AB54=AD54,AC54=AD54),AD54+0.0008,AD54))</f>
        <v/>
      </c>
      <c r="Q54" s="35" t="str">
        <f>IF(results!$Y54&lt;&gt;"b","",AE54*2)</f>
        <v/>
      </c>
      <c r="R54" s="47">
        <f t="shared" si="3"/>
        <v>0</v>
      </c>
      <c r="S54" s="4">
        <f t="shared" si="4"/>
        <v>5.4E-6</v>
      </c>
      <c r="T54" s="4" t="str">
        <f>IF(results!$Y54&lt;&gt;"b","",results!X54)</f>
        <v/>
      </c>
      <c r="U54" s="4">
        <f>IF(results!Y54="A",1,IF(results!Y54="B",2,IF(results!Y54="C",3,99)))</f>
        <v>1</v>
      </c>
      <c r="V54" s="34">
        <f>results!C54+results!D54</f>
        <v>0</v>
      </c>
      <c r="W54" s="34">
        <f>results!E54+results!F54</f>
        <v>0</v>
      </c>
      <c r="X54" s="34">
        <f>results!G54+results!H54</f>
        <v>0</v>
      </c>
      <c r="Y54" s="34">
        <f>results!I54+results!J54</f>
        <v>0</v>
      </c>
      <c r="Z54" s="34">
        <f>results!K54+results!L54</f>
        <v>0</v>
      </c>
      <c r="AA54" s="34">
        <f>results!M54+results!N54</f>
        <v>0</v>
      </c>
      <c r="AB54" s="34">
        <f>results!O54+results!P54</f>
        <v>29</v>
      </c>
      <c r="AC54" s="34">
        <f>results!Q54+results!R54</f>
        <v>0</v>
      </c>
      <c r="AD54" s="34">
        <f>results!S54+results!T54</f>
        <v>0</v>
      </c>
      <c r="AE54" s="34">
        <f>results!U54+results!V54</f>
        <v>0</v>
      </c>
      <c r="AF54" s="10" t="e">
        <f t="shared" si="5"/>
        <v>#NUM!</v>
      </c>
    </row>
    <row r="55" spans="1:32" x14ac:dyDescent="0.35">
      <c r="A55" s="18">
        <v>49</v>
      </c>
      <c r="B55" s="20">
        <f t="shared" si="7"/>
        <v>34</v>
      </c>
      <c r="C55" s="20">
        <f t="shared" si="8"/>
        <v>56</v>
      </c>
      <c r="D55" s="14">
        <f t="shared" si="9"/>
        <v>56</v>
      </c>
      <c r="E55" s="14">
        <f t="shared" si="9"/>
        <v>56</v>
      </c>
      <c r="F55" s="2" t="str">
        <f>IF(results!Y55&lt;&gt;"b","",results!B55)</f>
        <v>MARTINCIC VANDA</v>
      </c>
      <c r="G55" s="2">
        <f>IF(results!$Y55&lt;&gt;"b","",results!W55)</f>
        <v>1</v>
      </c>
      <c r="H55" s="35">
        <f>IF(results!$Y55&lt;&gt;"b","",V55)</f>
        <v>0</v>
      </c>
      <c r="I55" s="35">
        <f>IF(results!$Y55&lt;&gt;"b","",IF(W55=V55,W55+0.0001,W55))</f>
        <v>1E-4</v>
      </c>
      <c r="J55" s="35">
        <f>IF(results!$Y55&lt;&gt;"b","",IF(OR(V55=X55,W55=X55),X55+0.0002,X55))</f>
        <v>2.0000000000000001E-4</v>
      </c>
      <c r="K55" s="35">
        <f>IF(results!$Y55&lt;&gt;"b","",IF(OR(V55=Y55,W55=Y55,X55=Y55),Y55+0.0003,Y55))</f>
        <v>2.9999999999999997E-4</v>
      </c>
      <c r="L55" s="35">
        <f>IF(results!$Y55&lt;&gt;"b","",IF(OR(V55=Z55,W55=Z55,X55=Z55,Y55=Z55),Z55+0.0004,Z55))</f>
        <v>4.0000000000000002E-4</v>
      </c>
      <c r="M55" s="35">
        <f>IF(results!$Y55&lt;&gt;"b","",IF(OR(V55=AA55,W55=AA55,X55=AA55,Y55=AA55,Z55=AA55),AA55+0.0005,AA55))</f>
        <v>5.0000000000000001E-4</v>
      </c>
      <c r="N55" s="35">
        <f>IF(results!$Y55&lt;&gt;"b","",IF(OR(V55=AB55,W55=AB55,X55=AB55,Y55=AB55,Z55=AB55,AA55=AB55),AB55+0.0006,AB55))</f>
        <v>45</v>
      </c>
      <c r="O55" s="35">
        <f>IF(results!$Y55&lt;&gt;"b","",IF(OR(V55=AC55,W55=AC55,X55=AC55,Y55=AC55,Z55=AC55,AA55=AC55,AB55=AC55),AC55+0.0007,AC55))</f>
        <v>6.9999999999999999E-4</v>
      </c>
      <c r="P55" s="35">
        <f>IF(results!$Y55&lt;&gt;"b","",IF(OR(V55=AD55,W55=AD55,X55=AD55,Y55=AD55,Z55=AD55,AA55=AD55,AB55=AD55,AC55=AD55),AD55+0.0008,AD55))</f>
        <v>8.0000000000000004E-4</v>
      </c>
      <c r="Q55" s="35">
        <f>IF(results!$Y55&lt;&gt;"b","",AE55*2)</f>
        <v>0</v>
      </c>
      <c r="R55" s="47">
        <f t="shared" si="3"/>
        <v>45.002400000000002</v>
      </c>
      <c r="S55" s="4">
        <f t="shared" si="4"/>
        <v>45.002405500000002</v>
      </c>
      <c r="T55" s="4">
        <f>IF(results!$Y55&lt;&gt;"b","",results!X55)</f>
        <v>22.9</v>
      </c>
      <c r="U55" s="4">
        <f>IF(results!Y55="A",1,IF(results!Y55="B",2,IF(results!Y55="C",3,99)))</f>
        <v>2</v>
      </c>
      <c r="V55" s="34">
        <f>results!C55+results!D55</f>
        <v>0</v>
      </c>
      <c r="W55" s="34">
        <f>results!E55+results!F55</f>
        <v>0</v>
      </c>
      <c r="X55" s="34">
        <f>results!G55+results!H55</f>
        <v>0</v>
      </c>
      <c r="Y55" s="34">
        <f>results!I55+results!J55</f>
        <v>0</v>
      </c>
      <c r="Z55" s="34">
        <f>results!K55+results!L55</f>
        <v>0</v>
      </c>
      <c r="AA55" s="34">
        <f>results!M55+results!N55</f>
        <v>0</v>
      </c>
      <c r="AB55" s="34">
        <f>results!O55+results!P55</f>
        <v>45</v>
      </c>
      <c r="AC55" s="34">
        <f>results!Q55+results!R55</f>
        <v>0</v>
      </c>
      <c r="AD55" s="34">
        <f>results!S55+results!T55</f>
        <v>0</v>
      </c>
      <c r="AE55" s="34">
        <f>results!U55+results!V55</f>
        <v>0</v>
      </c>
      <c r="AF55" s="10">
        <f t="shared" si="5"/>
        <v>6.9999999999999999E-4</v>
      </c>
    </row>
    <row r="56" spans="1:32" x14ac:dyDescent="0.35">
      <c r="A56" s="18">
        <v>50</v>
      </c>
      <c r="B56" s="20">
        <f t="shared" si="7"/>
        <v>34</v>
      </c>
      <c r="C56" s="20">
        <f t="shared" si="8"/>
        <v>29</v>
      </c>
      <c r="D56" s="14">
        <f t="shared" si="9"/>
        <v>29</v>
      </c>
      <c r="E56" s="14">
        <f t="shared" si="9"/>
        <v>29</v>
      </c>
      <c r="F56" s="2" t="str">
        <f>IF(results!Y56&lt;&gt;"b","",results!B56)</f>
        <v>MEIRE GEERT</v>
      </c>
      <c r="G56" s="2">
        <f>IF(results!$Y56&lt;&gt;"b","",results!W56)</f>
        <v>2</v>
      </c>
      <c r="H56" s="35">
        <f>IF(results!$Y56&lt;&gt;"b","",V56)</f>
        <v>0</v>
      </c>
      <c r="I56" s="35">
        <f>IF(results!$Y56&lt;&gt;"b","",IF(W56=V56,W56+0.0001,W56))</f>
        <v>1E-4</v>
      </c>
      <c r="J56" s="35">
        <f>IF(results!$Y56&lt;&gt;"b","",IF(OR(V56=X56,W56=X56),X56+0.0002,X56))</f>
        <v>2.0000000000000001E-4</v>
      </c>
      <c r="K56" s="35">
        <f>IF(results!$Y56&lt;&gt;"b","",IF(OR(V56=Y56,W56=Y56,X56=Y56),Y56+0.0003,Y56))</f>
        <v>2.9999999999999997E-4</v>
      </c>
      <c r="L56" s="35">
        <f>IF(results!$Y56&lt;&gt;"b","",IF(OR(V56=Z56,W56=Z56,X56=Z56,Y56=Z56),Z56+0.0004,Z56))</f>
        <v>4.0000000000000002E-4</v>
      </c>
      <c r="M56" s="35">
        <f>IF(results!$Y56&lt;&gt;"b","",IF(OR(V56=AA56,W56=AA56,X56=AA56,Y56=AA56,Z56=AA56),AA56+0.0005,AA56))</f>
        <v>40</v>
      </c>
      <c r="N56" s="35">
        <f>IF(results!$Y56&lt;&gt;"b","",IF(OR(V56=AB56,W56=AB56,X56=AB56,Y56=AB56,Z56=AB56,AA56=AB56),AB56+0.0006,AB56))</f>
        <v>51</v>
      </c>
      <c r="O56" s="35">
        <f>IF(results!$Y56&lt;&gt;"b","",IF(OR(V56=AC56,W56=AC56,X56=AC56,Y56=AC56,Z56=AC56,AA56=AC56,AB56=AC56),AC56+0.0007,AC56))</f>
        <v>6.9999999999999999E-4</v>
      </c>
      <c r="P56" s="35">
        <f>IF(results!$Y56&lt;&gt;"b","",IF(OR(V56=AD56,W56=AD56,X56=AD56,Y56=AD56,Z56=AD56,AA56=AD56,AB56=AD56,AC56=AD56),AD56+0.0008,AD56))</f>
        <v>8.0000000000000004E-4</v>
      </c>
      <c r="Q56" s="35">
        <f>IF(results!$Y56&lt;&gt;"b","",AE56*2)</f>
        <v>0</v>
      </c>
      <c r="R56" s="47">
        <f t="shared" si="3"/>
        <v>91.001899999999992</v>
      </c>
      <c r="S56" s="4">
        <f t="shared" si="4"/>
        <v>91.001905599999986</v>
      </c>
      <c r="T56" s="4">
        <f>IF(results!$Y56&lt;&gt;"b","",results!X56)</f>
        <v>21.9</v>
      </c>
      <c r="U56" s="4">
        <f>IF(results!Y56="A",1,IF(results!Y56="B",2,IF(results!Y56="C",3,99)))</f>
        <v>2</v>
      </c>
      <c r="V56" s="34">
        <f>results!C56+results!D56</f>
        <v>0</v>
      </c>
      <c r="W56" s="34">
        <f>results!E56+results!F56</f>
        <v>0</v>
      </c>
      <c r="X56" s="34">
        <f>results!G56+results!H56</f>
        <v>0</v>
      </c>
      <c r="Y56" s="34">
        <f>results!I56+results!J56</f>
        <v>0</v>
      </c>
      <c r="Z56" s="34">
        <f>results!K56+results!L56</f>
        <v>0</v>
      </c>
      <c r="AA56" s="34">
        <f>results!M56+results!N56</f>
        <v>40</v>
      </c>
      <c r="AB56" s="34">
        <f>results!O56+results!P56</f>
        <v>51</v>
      </c>
      <c r="AC56" s="34">
        <f>results!Q56+results!R56</f>
        <v>0</v>
      </c>
      <c r="AD56" s="34">
        <f>results!S56+results!T56</f>
        <v>0</v>
      </c>
      <c r="AE56" s="34">
        <f>results!U56+results!V56</f>
        <v>0</v>
      </c>
      <c r="AF56" s="10">
        <f t="shared" si="5"/>
        <v>8.0000000000000004E-4</v>
      </c>
    </row>
    <row r="57" spans="1:32" x14ac:dyDescent="0.35">
      <c r="A57" s="18">
        <v>51</v>
      </c>
      <c r="B57" s="20">
        <f t="shared" si="7"/>
        <v>34</v>
      </c>
      <c r="C57" s="20">
        <f t="shared" si="8"/>
        <v>33</v>
      </c>
      <c r="D57" s="14">
        <f t="shared" si="9"/>
        <v>33</v>
      </c>
      <c r="E57" s="14">
        <f t="shared" si="9"/>
        <v>33</v>
      </c>
      <c r="F57" s="2" t="str">
        <f>IF(results!Y57&lt;&gt;"b","",results!B57)</f>
        <v>MESSNER HANNES</v>
      </c>
      <c r="G57" s="2">
        <f>IF(results!$Y57&lt;&gt;"b","",results!W57)</f>
        <v>1</v>
      </c>
      <c r="H57" s="35">
        <f>IF(results!$Y57&lt;&gt;"b","",V57)</f>
        <v>0</v>
      </c>
      <c r="I57" s="35">
        <f>IF(results!$Y57&lt;&gt;"b","",IF(W57=V57,W57+0.0001,W57))</f>
        <v>1E-4</v>
      </c>
      <c r="J57" s="35">
        <f>IF(results!$Y57&lt;&gt;"b","",IF(OR(V57=X57,W57=X57),X57+0.0002,X57))</f>
        <v>2.0000000000000001E-4</v>
      </c>
      <c r="K57" s="35">
        <f>IF(results!$Y57&lt;&gt;"b","",IF(OR(V57=Y57,W57=Y57,X57=Y57),Y57+0.0003,Y57))</f>
        <v>2.9999999999999997E-4</v>
      </c>
      <c r="L57" s="35">
        <f>IF(results!$Y57&lt;&gt;"b","",IF(OR(V57=Z57,W57=Z57,X57=Z57,Y57=Z57),Z57+0.0004,Z57))</f>
        <v>4.0000000000000002E-4</v>
      </c>
      <c r="M57" s="35">
        <f>IF(results!$Y57&lt;&gt;"b","",IF(OR(V57=AA57,W57=AA57,X57=AA57,Y57=AA57,Z57=AA57),AA57+0.0005,AA57))</f>
        <v>5.0000000000000001E-4</v>
      </c>
      <c r="N57" s="35">
        <f>IF(results!$Y57&lt;&gt;"b","",IF(OR(V57=AB57,W57=AB57,X57=AB57,Y57=AB57,Z57=AB57,AA57=AB57),AB57+0.0006,AB57))</f>
        <v>5.9999999999999995E-4</v>
      </c>
      <c r="O57" s="35">
        <f>IF(results!$Y57&lt;&gt;"b","",IF(OR(V57=AC57,W57=AC57,X57=AC57,Y57=AC57,Z57=AC57,AA57=AC57,AB57=AC57),AC57+0.0007,AC57))</f>
        <v>6.9999999999999999E-4</v>
      </c>
      <c r="P57" s="35">
        <f>IF(results!$Y57&lt;&gt;"b","",IF(OR(V57=AD57,W57=AD57,X57=AD57,Y57=AD57,Z57=AD57,AA57=AD57,AB57=AD57,AC57=AD57),AD57+0.0008,AD57))</f>
        <v>8.0000000000000004E-4</v>
      </c>
      <c r="Q57" s="35">
        <f>IF(results!$Y57&lt;&gt;"b","",AE57*2)</f>
        <v>72</v>
      </c>
      <c r="R57" s="47">
        <f t="shared" si="3"/>
        <v>72.002600000000001</v>
      </c>
      <c r="S57" s="4">
        <f t="shared" si="4"/>
        <v>72.002605700000004</v>
      </c>
      <c r="T57" s="4">
        <f>IF(results!$Y57&lt;&gt;"b","",results!X57)</f>
        <v>18.600000000000001</v>
      </c>
      <c r="U57" s="4">
        <f>IF(results!Y57="A",1,IF(results!Y57="B",2,IF(results!Y57="C",3,99)))</f>
        <v>2</v>
      </c>
      <c r="V57" s="34">
        <f>results!C57+results!D57</f>
        <v>0</v>
      </c>
      <c r="W57" s="34">
        <f>results!E57+results!F57</f>
        <v>0</v>
      </c>
      <c r="X57" s="34">
        <f>results!G57+results!H57</f>
        <v>0</v>
      </c>
      <c r="Y57" s="34">
        <f>results!I57+results!J57</f>
        <v>0</v>
      </c>
      <c r="Z57" s="34">
        <f>results!K57+results!L57</f>
        <v>0</v>
      </c>
      <c r="AA57" s="34">
        <f>results!M57+results!N57</f>
        <v>0</v>
      </c>
      <c r="AB57" s="34">
        <f>results!O57+results!P57</f>
        <v>0</v>
      </c>
      <c r="AC57" s="34">
        <f>results!Q57+results!R57</f>
        <v>0</v>
      </c>
      <c r="AD57" s="34">
        <f>results!S57+results!T57</f>
        <v>0</v>
      </c>
      <c r="AE57" s="34">
        <f>results!U57+results!V57</f>
        <v>36</v>
      </c>
      <c r="AF57" s="10">
        <f t="shared" si="5"/>
        <v>6.9999999999999999E-4</v>
      </c>
    </row>
    <row r="58" spans="1:32" x14ac:dyDescent="0.35">
      <c r="A58" s="18">
        <v>52</v>
      </c>
      <c r="B58" s="20">
        <f t="shared" si="7"/>
        <v>1</v>
      </c>
      <c r="C58" s="20">
        <f t="shared" si="8"/>
        <v>130</v>
      </c>
      <c r="D58" s="14">
        <f t="shared" si="9"/>
        <v>68</v>
      </c>
      <c r="E58" s="14">
        <f t="shared" si="9"/>
        <v>68</v>
      </c>
      <c r="F58" s="2" t="str">
        <f>IF(results!Y58&lt;&gt;"b","",results!B58)</f>
        <v/>
      </c>
      <c r="G58" s="2" t="str">
        <f>IF(results!$Y58&lt;&gt;"b","",results!W58)</f>
        <v/>
      </c>
      <c r="H58" s="35" t="str">
        <f>IF(results!$Y58&lt;&gt;"b","",V58)</f>
        <v/>
      </c>
      <c r="I58" s="35" t="str">
        <f>IF(results!$Y58&lt;&gt;"b","",IF(W58=V58,W58+0.0001,W58))</f>
        <v/>
      </c>
      <c r="J58" s="35" t="str">
        <f>IF(results!$Y58&lt;&gt;"b","",IF(OR(V58=X58,W58=X58),X58+0.0002,X58))</f>
        <v/>
      </c>
      <c r="K58" s="35" t="str">
        <f>IF(results!$Y58&lt;&gt;"b","",IF(OR(V58=Y58,W58=Y58,X58=Y58),Y58+0.0003,Y58))</f>
        <v/>
      </c>
      <c r="L58" s="35" t="str">
        <f>IF(results!$Y58&lt;&gt;"b","",IF(OR(V58=Z58,W58=Z58,X58=Z58,Y58=Z58),Z58+0.0004,Z58))</f>
        <v/>
      </c>
      <c r="M58" s="35" t="str">
        <f>IF(results!$Y58&lt;&gt;"b","",IF(OR(V58=AA58,W58=AA58,X58=AA58,Y58=AA58,Z58=AA58),AA58+0.0005,AA58))</f>
        <v/>
      </c>
      <c r="N58" s="35" t="str">
        <f>IF(results!$Y58&lt;&gt;"b","",IF(OR(V58=AB58,W58=AB58,X58=AB58,Y58=AB58,Z58=AB58,AA58=AB58),AB58+0.0006,AB58))</f>
        <v/>
      </c>
      <c r="O58" s="35" t="str">
        <f>IF(results!$Y58&lt;&gt;"b","",IF(OR(V58=AC58,W58=AC58,X58=AC58,Y58=AC58,Z58=AC58,AA58=AC58,AB58=AC58),AC58+0.0007,AC58))</f>
        <v/>
      </c>
      <c r="P58" s="35" t="str">
        <f>IF(results!$Y58&lt;&gt;"b","",IF(OR(V58=AD58,W58=AD58,X58=AD58,Y58=AD58,Z58=AD58,AA58=AD58,AB58=AD58,AC58=AD58),AD58+0.0008,AD58))</f>
        <v/>
      </c>
      <c r="Q58" s="35" t="str">
        <f>IF(results!$Y58&lt;&gt;"b","",AE58*2)</f>
        <v/>
      </c>
      <c r="R58" s="47">
        <f t="shared" si="3"/>
        <v>0</v>
      </c>
      <c r="S58" s="4">
        <f t="shared" si="4"/>
        <v>5.7999999999999995E-6</v>
      </c>
      <c r="T58" s="4" t="str">
        <f>IF(results!$Y58&lt;&gt;"b","",results!X58)</f>
        <v/>
      </c>
      <c r="U58" s="4">
        <f>IF(results!Y58="A",1,IF(results!Y58="B",2,IF(results!Y58="C",3,99)))</f>
        <v>1</v>
      </c>
      <c r="V58" s="34">
        <f>results!C58+results!D58</f>
        <v>0</v>
      </c>
      <c r="W58" s="34">
        <f>results!E58+results!F58</f>
        <v>0</v>
      </c>
      <c r="X58" s="34">
        <f>results!G58+results!H58</f>
        <v>0</v>
      </c>
      <c r="Y58" s="34">
        <f>results!I58+results!J58</f>
        <v>0</v>
      </c>
      <c r="Z58" s="34">
        <f>results!K58+results!L58</f>
        <v>0</v>
      </c>
      <c r="AA58" s="34">
        <f>results!M58+results!N58</f>
        <v>0</v>
      </c>
      <c r="AB58" s="34">
        <f>results!O58+results!P58</f>
        <v>0</v>
      </c>
      <c r="AC58" s="34">
        <f>results!Q58+results!R58</f>
        <v>0</v>
      </c>
      <c r="AD58" s="34">
        <f>results!S58+results!T58</f>
        <v>0</v>
      </c>
      <c r="AE58" s="34">
        <f>results!U58+results!V58</f>
        <v>50</v>
      </c>
      <c r="AF58" s="10" t="e">
        <f t="shared" si="5"/>
        <v>#NUM!</v>
      </c>
    </row>
    <row r="59" spans="1:32" x14ac:dyDescent="0.35">
      <c r="A59" s="18">
        <v>53</v>
      </c>
      <c r="B59" s="20">
        <f t="shared" si="7"/>
        <v>101</v>
      </c>
      <c r="C59" s="20">
        <f t="shared" si="8"/>
        <v>129</v>
      </c>
      <c r="D59" s="14">
        <f t="shared" si="9"/>
        <v>68</v>
      </c>
      <c r="E59" s="14">
        <f t="shared" si="9"/>
        <v>68</v>
      </c>
      <c r="F59" s="2" t="str">
        <f>IF(results!Y59&lt;&gt;"b","",results!B59)</f>
        <v/>
      </c>
      <c r="G59" s="2" t="str">
        <f>IF(results!$Y59&lt;&gt;"b","",results!W59)</f>
        <v/>
      </c>
      <c r="H59" s="35" t="str">
        <f>IF(results!$Y59&lt;&gt;"b","",V59)</f>
        <v/>
      </c>
      <c r="I59" s="35" t="str">
        <f>IF(results!$Y59&lt;&gt;"b","",IF(W59=V59,W59+0.0001,W59))</f>
        <v/>
      </c>
      <c r="J59" s="35" t="str">
        <f>IF(results!$Y59&lt;&gt;"b","",IF(OR(V59=X59,W59=X59),X59+0.0002,X59))</f>
        <v/>
      </c>
      <c r="K59" s="35" t="str">
        <f>IF(results!$Y59&lt;&gt;"b","",IF(OR(V59=Y59,W59=Y59,X59=Y59),Y59+0.0003,Y59))</f>
        <v/>
      </c>
      <c r="L59" s="35" t="str">
        <f>IF(results!$Y59&lt;&gt;"b","",IF(OR(V59=Z59,W59=Z59,X59=Z59,Y59=Z59),Z59+0.0004,Z59))</f>
        <v/>
      </c>
      <c r="M59" s="35" t="str">
        <f>IF(results!$Y59&lt;&gt;"b","",IF(OR(V59=AA59,W59=AA59,X59=AA59,Y59=AA59,Z59=AA59),AA59+0.0005,AA59))</f>
        <v/>
      </c>
      <c r="N59" s="35" t="str">
        <f>IF(results!$Y59&lt;&gt;"b","",IF(OR(V59=AB59,W59=AB59,X59=AB59,Y59=AB59,Z59=AB59,AA59=AB59),AB59+0.0006,AB59))</f>
        <v/>
      </c>
      <c r="O59" s="35" t="str">
        <f>IF(results!$Y59&lt;&gt;"b","",IF(OR(V59=AC59,W59=AC59,X59=AC59,Y59=AC59,Z59=AC59,AA59=AC59,AB59=AC59),AC59+0.0007,AC59))</f>
        <v/>
      </c>
      <c r="P59" s="35" t="str">
        <f>IF(results!$Y59&lt;&gt;"b","",IF(OR(V59=AD59,W59=AD59,X59=AD59,Y59=AD59,Z59=AD59,AA59=AD59,AB59=AD59,AC59=AD59),AD59+0.0008,AD59))</f>
        <v/>
      </c>
      <c r="Q59" s="35" t="str">
        <f>IF(results!$Y59&lt;&gt;"b","",AE59*2)</f>
        <v/>
      </c>
      <c r="R59" s="47">
        <f t="shared" si="3"/>
        <v>0</v>
      </c>
      <c r="S59" s="4">
        <f t="shared" si="4"/>
        <v>5.8999999999999994E-6</v>
      </c>
      <c r="T59" s="4" t="str">
        <f>IF(results!$Y59&lt;&gt;"b","",results!X59)</f>
        <v/>
      </c>
      <c r="U59" s="4">
        <f>IF(results!Y59="A",1,IF(results!Y59="B",2,IF(results!Y59="C",3,99)))</f>
        <v>3</v>
      </c>
      <c r="V59" s="34">
        <f>results!C59+results!D59</f>
        <v>0</v>
      </c>
      <c r="W59" s="34">
        <f>results!E59+results!F59</f>
        <v>0</v>
      </c>
      <c r="X59" s="34">
        <f>results!G59+results!H59</f>
        <v>0</v>
      </c>
      <c r="Y59" s="34">
        <f>results!I59+results!J59</f>
        <v>0</v>
      </c>
      <c r="Z59" s="34">
        <f>results!K59+results!L59</f>
        <v>0</v>
      </c>
      <c r="AA59" s="34">
        <f>results!M59+results!N59</f>
        <v>0</v>
      </c>
      <c r="AB59" s="34">
        <f>results!O59+results!P59</f>
        <v>0</v>
      </c>
      <c r="AC59" s="34">
        <f>results!Q59+results!R59</f>
        <v>0</v>
      </c>
      <c r="AD59" s="34">
        <f>results!S59+results!T59</f>
        <v>62</v>
      </c>
      <c r="AE59" s="34">
        <f>results!U59+results!V59</f>
        <v>0</v>
      </c>
      <c r="AF59" s="10" t="e">
        <f t="shared" si="5"/>
        <v>#NUM!</v>
      </c>
    </row>
    <row r="60" spans="1:32" x14ac:dyDescent="0.35">
      <c r="A60" s="18">
        <v>54</v>
      </c>
      <c r="B60" s="20">
        <f t="shared" si="7"/>
        <v>34</v>
      </c>
      <c r="C60" s="20">
        <f t="shared" si="8"/>
        <v>40</v>
      </c>
      <c r="D60" s="14">
        <f t="shared" si="9"/>
        <v>40</v>
      </c>
      <c r="E60" s="14">
        <f t="shared" si="9"/>
        <v>40</v>
      </c>
      <c r="F60" s="2" t="str">
        <f>IF(results!Y60&lt;&gt;"b","",results!B60)</f>
        <v>MEZNAR SEBASTJAN</v>
      </c>
      <c r="G60" s="2">
        <f>IF(results!$Y60&lt;&gt;"b","",results!W60)</f>
        <v>1</v>
      </c>
      <c r="H60" s="35">
        <f>IF(results!$Y60&lt;&gt;"b","",V60)</f>
        <v>0</v>
      </c>
      <c r="I60" s="35">
        <f>IF(results!$Y60&lt;&gt;"b","",IF(W60=V60,W60+0.0001,W60))</f>
        <v>1E-4</v>
      </c>
      <c r="J60" s="35">
        <f>IF(results!$Y60&lt;&gt;"b","",IF(OR(V60=X60,W60=X60),X60+0.0002,X60))</f>
        <v>2.0000000000000001E-4</v>
      </c>
      <c r="K60" s="35">
        <f>IF(results!$Y60&lt;&gt;"b","",IF(OR(V60=Y60,W60=Y60,X60=Y60),Y60+0.0003,Y60))</f>
        <v>2.9999999999999997E-4</v>
      </c>
      <c r="L60" s="35">
        <f>IF(results!$Y60&lt;&gt;"b","",IF(OR(V60=Z60,W60=Z60,X60=Z60,Y60=Z60),Z60+0.0004,Z60))</f>
        <v>4.0000000000000002E-4</v>
      </c>
      <c r="M60" s="35">
        <f>IF(results!$Y60&lt;&gt;"b","",IF(OR(V60=AA60,W60=AA60,X60=AA60,Y60=AA60,Z60=AA60),AA60+0.0005,AA60))</f>
        <v>5.0000000000000001E-4</v>
      </c>
      <c r="N60" s="35">
        <f>IF(results!$Y60&lt;&gt;"b","",IF(OR(V60=AB60,W60=AB60,X60=AB60,Y60=AB60,Z60=AB60,AA60=AB60),AB60+0.0006,AB60))</f>
        <v>5.9999999999999995E-4</v>
      </c>
      <c r="O60" s="35">
        <f>IF(results!$Y60&lt;&gt;"b","",IF(OR(V60=AC60,W60=AC60,X60=AC60,Y60=AC60,Z60=AC60,AA60=AC60,AB60=AC60),AC60+0.0007,AC60))</f>
        <v>6.9999999999999999E-4</v>
      </c>
      <c r="P60" s="35">
        <f>IF(results!$Y60&lt;&gt;"b","",IF(OR(V60=AD60,W60=AD60,X60=AD60,Y60=AD60,Z60=AD60,AA60=AD60,AB60=AD60,AC60=AD60),AD60+0.0008,AD60))</f>
        <v>56</v>
      </c>
      <c r="Q60" s="35">
        <f>IF(results!$Y60&lt;&gt;"b","",AE60*2)</f>
        <v>0</v>
      </c>
      <c r="R60" s="47">
        <f t="shared" si="3"/>
        <v>56.002200000000002</v>
      </c>
      <c r="S60" s="4">
        <f t="shared" si="4"/>
        <v>56.002206000000001</v>
      </c>
      <c r="T60" s="4">
        <f>IF(results!$Y60&lt;&gt;"b","",results!X60)</f>
        <v>18.600000000000001</v>
      </c>
      <c r="U60" s="4">
        <f>IF(results!Y60="A",1,IF(results!Y60="B",2,IF(results!Y60="C",3,99)))</f>
        <v>2</v>
      </c>
      <c r="V60" s="34">
        <f>results!C60+results!D60</f>
        <v>0</v>
      </c>
      <c r="W60" s="34">
        <f>results!E60+results!F60</f>
        <v>0</v>
      </c>
      <c r="X60" s="34">
        <f>results!G60+results!H60</f>
        <v>0</v>
      </c>
      <c r="Y60" s="34">
        <f>results!I60+results!J60</f>
        <v>0</v>
      </c>
      <c r="Z60" s="34">
        <f>results!K60+results!L60</f>
        <v>0</v>
      </c>
      <c r="AA60" s="34">
        <f>results!M60+results!N60</f>
        <v>0</v>
      </c>
      <c r="AB60" s="34">
        <f>results!O60+results!P60</f>
        <v>0</v>
      </c>
      <c r="AC60" s="34">
        <f>results!Q60+results!R60</f>
        <v>0</v>
      </c>
      <c r="AD60" s="34">
        <f>results!S60+results!T60</f>
        <v>56</v>
      </c>
      <c r="AE60" s="34">
        <f>results!U60+results!V60</f>
        <v>0</v>
      </c>
      <c r="AF60" s="10">
        <f t="shared" si="5"/>
        <v>5.9999999999999995E-4</v>
      </c>
    </row>
    <row r="61" spans="1:32" x14ac:dyDescent="0.35">
      <c r="A61" s="18">
        <v>55</v>
      </c>
      <c r="B61" s="20">
        <f t="shared" si="7"/>
        <v>34</v>
      </c>
      <c r="C61" s="20">
        <f t="shared" si="8"/>
        <v>41</v>
      </c>
      <c r="D61" s="14">
        <f t="shared" si="9"/>
        <v>41</v>
      </c>
      <c r="E61" s="14">
        <f t="shared" si="9"/>
        <v>41</v>
      </c>
      <c r="F61" s="2" t="str">
        <f>IF(results!Y61&lt;&gt;"b","",results!B61)</f>
        <v>MLAKAR PETRA</v>
      </c>
      <c r="G61" s="2">
        <f>IF(results!$Y61&lt;&gt;"b","",results!W61)</f>
        <v>1</v>
      </c>
      <c r="H61" s="35">
        <f>IF(results!$Y61&lt;&gt;"b","",V61)</f>
        <v>0</v>
      </c>
      <c r="I61" s="35">
        <f>IF(results!$Y61&lt;&gt;"b","",IF(W61=V61,W61+0.0001,W61))</f>
        <v>1E-4</v>
      </c>
      <c r="J61" s="35">
        <f>IF(results!$Y61&lt;&gt;"b","",IF(OR(V61=X61,W61=X61),X61+0.0002,X61))</f>
        <v>2.0000000000000001E-4</v>
      </c>
      <c r="K61" s="35">
        <f>IF(results!$Y61&lt;&gt;"b","",IF(OR(V61=Y61,W61=Y61,X61=Y61),Y61+0.0003,Y61))</f>
        <v>2.9999999999999997E-4</v>
      </c>
      <c r="L61" s="35">
        <f>IF(results!$Y61&lt;&gt;"b","",IF(OR(V61=Z61,W61=Z61,X61=Z61,Y61=Z61),Z61+0.0004,Z61))</f>
        <v>4.0000000000000002E-4</v>
      </c>
      <c r="M61" s="35">
        <f>IF(results!$Y61&lt;&gt;"b","",IF(OR(V61=AA61,W61=AA61,X61=AA61,Y61=AA61,Z61=AA61),AA61+0.0005,AA61))</f>
        <v>5.0000000000000001E-4</v>
      </c>
      <c r="N61" s="35">
        <f>IF(results!$Y61&lt;&gt;"b","",IF(OR(V61=AB61,W61=AB61,X61=AB61,Y61=AB61,Z61=AB61,AA61=AB61),AB61+0.0006,AB61))</f>
        <v>54</v>
      </c>
      <c r="O61" s="35">
        <f>IF(results!$Y61&lt;&gt;"b","",IF(OR(V61=AC61,W61=AC61,X61=AC61,Y61=AC61,Z61=AC61,AA61=AC61,AB61=AC61),AC61+0.0007,AC61))</f>
        <v>6.9999999999999999E-4</v>
      </c>
      <c r="P61" s="35">
        <f>IF(results!$Y61&lt;&gt;"b","",IF(OR(V61=AD61,W61=AD61,X61=AD61,Y61=AD61,Z61=AD61,AA61=AD61,AB61=AD61,AC61=AD61),AD61+0.0008,AD61))</f>
        <v>8.0000000000000004E-4</v>
      </c>
      <c r="Q61" s="35">
        <f>IF(results!$Y61&lt;&gt;"b","",AE61*2)</f>
        <v>0</v>
      </c>
      <c r="R61" s="47">
        <f t="shared" si="3"/>
        <v>54.002400000000002</v>
      </c>
      <c r="S61" s="4">
        <f t="shared" si="4"/>
        <v>54.002406100000002</v>
      </c>
      <c r="T61" s="4">
        <f>IF(results!$Y61&lt;&gt;"b","",results!X61)</f>
        <v>24.3</v>
      </c>
      <c r="U61" s="4">
        <f>IF(results!Y61="A",1,IF(results!Y61="B",2,IF(results!Y61="C",3,99)))</f>
        <v>2</v>
      </c>
      <c r="V61" s="34">
        <f>results!C61+results!D61</f>
        <v>0</v>
      </c>
      <c r="W61" s="34">
        <f>results!E61+results!F61</f>
        <v>0</v>
      </c>
      <c r="X61" s="34">
        <f>results!G61+results!H61</f>
        <v>0</v>
      </c>
      <c r="Y61" s="34">
        <f>results!I61+results!J61</f>
        <v>0</v>
      </c>
      <c r="Z61" s="34">
        <f>results!K61+results!L61</f>
        <v>0</v>
      </c>
      <c r="AA61" s="34">
        <f>results!M61+results!N61</f>
        <v>0</v>
      </c>
      <c r="AB61" s="34">
        <f>results!O61+results!P61</f>
        <v>54</v>
      </c>
      <c r="AC61" s="34">
        <f>results!Q61+results!R61</f>
        <v>0</v>
      </c>
      <c r="AD61" s="34">
        <f>results!S61+results!T61</f>
        <v>0</v>
      </c>
      <c r="AE61" s="34">
        <f>results!U61+results!V61</f>
        <v>0</v>
      </c>
      <c r="AF61" s="10">
        <f t="shared" si="5"/>
        <v>6.9999999999999999E-4</v>
      </c>
    </row>
    <row r="62" spans="1:32" x14ac:dyDescent="0.35">
      <c r="A62" s="18">
        <v>56</v>
      </c>
      <c r="B62" s="20">
        <f t="shared" si="7"/>
        <v>34</v>
      </c>
      <c r="C62" s="20">
        <f t="shared" si="8"/>
        <v>65</v>
      </c>
      <c r="D62" s="14">
        <f t="shared" si="9"/>
        <v>65</v>
      </c>
      <c r="E62" s="14">
        <f t="shared" si="9"/>
        <v>65</v>
      </c>
      <c r="F62" s="2" t="str">
        <f>IF(results!Y62&lt;&gt;"b","",results!B62)</f>
        <v>MLINAR ALOJZ</v>
      </c>
      <c r="G62" s="2">
        <f>IF(results!$Y62&lt;&gt;"b","",results!W62)</f>
        <v>1</v>
      </c>
      <c r="H62" s="35">
        <f>IF(results!$Y62&lt;&gt;"b","",V62)</f>
        <v>0</v>
      </c>
      <c r="I62" s="35">
        <f>IF(results!$Y62&lt;&gt;"b","",IF(W62=V62,W62+0.0001,W62))</f>
        <v>1E-4</v>
      </c>
      <c r="J62" s="35">
        <f>IF(results!$Y62&lt;&gt;"b","",IF(OR(V62=X62,W62=X62),X62+0.0002,X62))</f>
        <v>2.0000000000000001E-4</v>
      </c>
      <c r="K62" s="35">
        <f>IF(results!$Y62&lt;&gt;"b","",IF(OR(V62=Y62,W62=Y62,X62=Y62),Y62+0.0003,Y62))</f>
        <v>34</v>
      </c>
      <c r="L62" s="35">
        <f>IF(results!$Y62&lt;&gt;"b","",IF(OR(V62=Z62,W62=Z62,X62=Z62,Y62=Z62),Z62+0.0004,Z62))</f>
        <v>4.0000000000000002E-4</v>
      </c>
      <c r="M62" s="35">
        <f>IF(results!$Y62&lt;&gt;"b","",IF(OR(V62=AA62,W62=AA62,X62=AA62,Y62=AA62,Z62=AA62),AA62+0.0005,AA62))</f>
        <v>5.0000000000000001E-4</v>
      </c>
      <c r="N62" s="35">
        <f>IF(results!$Y62&lt;&gt;"b","",IF(OR(V62=AB62,W62=AB62,X62=AB62,Y62=AB62,Z62=AB62,AA62=AB62),AB62+0.0006,AB62))</f>
        <v>5.9999999999999995E-4</v>
      </c>
      <c r="O62" s="35">
        <f>IF(results!$Y62&lt;&gt;"b","",IF(OR(V62=AC62,W62=AC62,X62=AC62,Y62=AC62,Z62=AC62,AA62=AC62,AB62=AC62),AC62+0.0007,AC62))</f>
        <v>6.9999999999999999E-4</v>
      </c>
      <c r="P62" s="35">
        <f>IF(results!$Y62&lt;&gt;"b","",IF(OR(V62=AD62,W62=AD62,X62=AD62,Y62=AD62,Z62=AD62,AA62=AD62,AB62=AD62,AC62=AD62),AD62+0.0008,AD62))</f>
        <v>8.0000000000000004E-4</v>
      </c>
      <c r="Q62" s="35">
        <f>IF(results!$Y62&lt;&gt;"b","",AE62*2)</f>
        <v>0</v>
      </c>
      <c r="R62" s="47">
        <f t="shared" si="3"/>
        <v>34.002600000000001</v>
      </c>
      <c r="S62" s="4">
        <f t="shared" si="4"/>
        <v>34.002606200000002</v>
      </c>
      <c r="T62" s="4">
        <f>IF(results!$Y62&lt;&gt;"b","",results!X62)</f>
        <v>16.5</v>
      </c>
      <c r="U62" s="4">
        <f>IF(results!Y62="A",1,IF(results!Y62="B",2,IF(results!Y62="C",3,99)))</f>
        <v>2</v>
      </c>
      <c r="V62" s="34">
        <f>results!C62+results!D62</f>
        <v>0</v>
      </c>
      <c r="W62" s="34">
        <f>results!E62+results!F62</f>
        <v>0</v>
      </c>
      <c r="X62" s="34">
        <f>results!G62+results!H62</f>
        <v>0</v>
      </c>
      <c r="Y62" s="34">
        <f>results!I62+results!J62</f>
        <v>34</v>
      </c>
      <c r="Z62" s="34">
        <f>results!K62+results!L62</f>
        <v>0</v>
      </c>
      <c r="AA62" s="34">
        <f>results!M62+results!N62</f>
        <v>0</v>
      </c>
      <c r="AB62" s="34">
        <f>results!O62+results!P62</f>
        <v>0</v>
      </c>
      <c r="AC62" s="34">
        <f>results!Q62+results!R62</f>
        <v>0</v>
      </c>
      <c r="AD62" s="34">
        <f>results!S62+results!T62</f>
        <v>0</v>
      </c>
      <c r="AE62" s="34">
        <f>results!U62+results!V62</f>
        <v>0</v>
      </c>
      <c r="AF62" s="10">
        <f t="shared" si="5"/>
        <v>6.9999999999999999E-4</v>
      </c>
    </row>
    <row r="63" spans="1:32" x14ac:dyDescent="0.35">
      <c r="A63" s="18">
        <v>57</v>
      </c>
      <c r="B63" s="20">
        <f t="shared" si="7"/>
        <v>1</v>
      </c>
      <c r="C63" s="20">
        <f t="shared" si="8"/>
        <v>128</v>
      </c>
      <c r="D63" s="14">
        <f t="shared" si="9"/>
        <v>68</v>
      </c>
      <c r="E63" s="14">
        <f t="shared" si="9"/>
        <v>68</v>
      </c>
      <c r="F63" s="2" t="str">
        <f>IF(results!Y63&lt;&gt;"b","",results!B63)</f>
        <v/>
      </c>
      <c r="G63" s="2" t="str">
        <f>IF(results!$Y63&lt;&gt;"b","",results!W63)</f>
        <v/>
      </c>
      <c r="H63" s="35" t="str">
        <f>IF(results!$Y63&lt;&gt;"b","",V63)</f>
        <v/>
      </c>
      <c r="I63" s="35" t="str">
        <f>IF(results!$Y63&lt;&gt;"b","",IF(W63=V63,W63+0.0001,W63))</f>
        <v/>
      </c>
      <c r="J63" s="35" t="str">
        <f>IF(results!$Y63&lt;&gt;"b","",IF(OR(V63=X63,W63=X63),X63+0.0002,X63))</f>
        <v/>
      </c>
      <c r="K63" s="35" t="str">
        <f>IF(results!$Y63&lt;&gt;"b","",IF(OR(V63=Y63,W63=Y63,X63=Y63),Y63+0.0003,Y63))</f>
        <v/>
      </c>
      <c r="L63" s="35" t="str">
        <f>IF(results!$Y63&lt;&gt;"b","",IF(OR(V63=Z63,W63=Z63,X63=Z63,Y63=Z63),Z63+0.0004,Z63))</f>
        <v/>
      </c>
      <c r="M63" s="35" t="str">
        <f>IF(results!$Y63&lt;&gt;"b","",IF(OR(V63=AA63,W63=AA63,X63=AA63,Y63=AA63,Z63=AA63),AA63+0.0005,AA63))</f>
        <v/>
      </c>
      <c r="N63" s="35" t="str">
        <f>IF(results!$Y63&lt;&gt;"b","",IF(OR(V63=AB63,W63=AB63,X63=AB63,Y63=AB63,Z63=AB63,AA63=AB63),AB63+0.0006,AB63))</f>
        <v/>
      </c>
      <c r="O63" s="35" t="str">
        <f>IF(results!$Y63&lt;&gt;"b","",IF(OR(V63=AC63,W63=AC63,X63=AC63,Y63=AC63,Z63=AC63,AA63=AC63,AB63=AC63),AC63+0.0007,AC63))</f>
        <v/>
      </c>
      <c r="P63" s="35" t="str">
        <f>IF(results!$Y63&lt;&gt;"b","",IF(OR(V63=AD63,W63=AD63,X63=AD63,Y63=AD63,Z63=AD63,AA63=AD63,AB63=AD63,AC63=AD63),AD63+0.0008,AD63))</f>
        <v/>
      </c>
      <c r="Q63" s="35" t="str">
        <f>IF(results!$Y63&lt;&gt;"b","",AE63*2)</f>
        <v/>
      </c>
      <c r="R63" s="47">
        <f t="shared" si="3"/>
        <v>0</v>
      </c>
      <c r="S63" s="4">
        <f t="shared" si="4"/>
        <v>6.2999999999999998E-6</v>
      </c>
      <c r="T63" s="4" t="str">
        <f>IF(results!$Y63&lt;&gt;"b","",results!X63)</f>
        <v/>
      </c>
      <c r="U63" s="4">
        <f>IF(results!Y63="A",1,IF(results!Y63="B",2,IF(results!Y63="C",3,99)))</f>
        <v>1</v>
      </c>
      <c r="V63" s="34">
        <f>results!C63+results!D63</f>
        <v>0</v>
      </c>
      <c r="W63" s="34">
        <f>results!E63+results!F63</f>
        <v>0</v>
      </c>
      <c r="X63" s="34">
        <f>results!G63+results!H63</f>
        <v>0</v>
      </c>
      <c r="Y63" s="34">
        <f>results!I63+results!J63</f>
        <v>0</v>
      </c>
      <c r="Z63" s="34">
        <f>results!K63+results!L63</f>
        <v>0</v>
      </c>
      <c r="AA63" s="34">
        <f>results!M63+results!N63</f>
        <v>0</v>
      </c>
      <c r="AB63" s="34">
        <f>results!O63+results!P63</f>
        <v>0</v>
      </c>
      <c r="AC63" s="34">
        <f>results!Q63+results!R63</f>
        <v>0</v>
      </c>
      <c r="AD63" s="34">
        <f>results!S63+results!T63</f>
        <v>33</v>
      </c>
      <c r="AE63" s="34">
        <f>results!U63+results!V63</f>
        <v>0</v>
      </c>
      <c r="AF63" s="10" t="e">
        <f t="shared" si="5"/>
        <v>#NUM!</v>
      </c>
    </row>
    <row r="64" spans="1:32" x14ac:dyDescent="0.35">
      <c r="A64" s="18">
        <v>58</v>
      </c>
      <c r="B64" s="20">
        <f t="shared" si="7"/>
        <v>34</v>
      </c>
      <c r="C64" s="20">
        <f t="shared" si="8"/>
        <v>12</v>
      </c>
      <c r="D64" s="14">
        <f t="shared" si="9"/>
        <v>12</v>
      </c>
      <c r="E64" s="14">
        <f t="shared" si="9"/>
        <v>12</v>
      </c>
      <c r="F64" s="2" t="str">
        <f>IF(results!Y64&lt;&gt;"b","",results!B64)</f>
        <v>OBERLOJER RENATE</v>
      </c>
      <c r="G64" s="2">
        <f>IF(results!$Y64&lt;&gt;"b","",results!W64)</f>
        <v>4</v>
      </c>
      <c r="H64" s="35">
        <f>IF(results!$Y64&lt;&gt;"b","",V64)</f>
        <v>0</v>
      </c>
      <c r="I64" s="35">
        <f>IF(results!$Y64&lt;&gt;"b","",IF(W64=V64,W64+0.0001,W64))</f>
        <v>1E-4</v>
      </c>
      <c r="J64" s="35">
        <f>IF(results!$Y64&lt;&gt;"b","",IF(OR(V64=X64,W64=X64),X64+0.0002,X64))</f>
        <v>2.0000000000000001E-4</v>
      </c>
      <c r="K64" s="35">
        <f>IF(results!$Y64&lt;&gt;"b","",IF(OR(V64=Y64,W64=Y64,X64=Y64),Y64+0.0003,Y64))</f>
        <v>2.9999999999999997E-4</v>
      </c>
      <c r="L64" s="35">
        <f>IF(results!$Y64&lt;&gt;"b","",IF(OR(V64=Z64,W64=Z64,X64=Z64,Y64=Z64),Z64+0.0004,Z64))</f>
        <v>4.0000000000000002E-4</v>
      </c>
      <c r="M64" s="35">
        <f>IF(results!$Y64&lt;&gt;"b","",IF(OR(V64=AA64,W64=AA64,X64=AA64,Y64=AA64,Z64=AA64),AA64+0.0005,AA64))</f>
        <v>51</v>
      </c>
      <c r="N64" s="35">
        <f>IF(results!$Y64&lt;&gt;"b","",IF(OR(V64=AB64,W64=AB64,X64=AB64,Y64=AB64,Z64=AB64,AA64=AB64),AB64+0.0006,AB64))</f>
        <v>47</v>
      </c>
      <c r="O64" s="35">
        <f>IF(results!$Y64&lt;&gt;"b","",IF(OR(V64=AC64,W64=AC64,X64=AC64,Y64=AC64,Z64=AC64,AA64=AC64,AB64=AC64),AC64+0.0007,AC64))</f>
        <v>51.000700000000002</v>
      </c>
      <c r="P64" s="35">
        <f>IF(results!$Y64&lt;&gt;"b","",IF(OR(V64=AD64,W64=AD64,X64=AD64,Y64=AD64,Z64=AD64,AA64=AD64,AB64=AD64,AC64=AD64),AD64+0.0008,AD64))</f>
        <v>8.0000000000000004E-4</v>
      </c>
      <c r="Q64" s="35">
        <f>IF(results!$Y64&lt;&gt;"b","",AE64*2)</f>
        <v>84</v>
      </c>
      <c r="R64" s="47">
        <f t="shared" si="3"/>
        <v>233.00149999999999</v>
      </c>
      <c r="S64" s="4">
        <f t="shared" si="4"/>
        <v>233.00150639999998</v>
      </c>
      <c r="T64" s="4">
        <f>IF(results!$Y64&lt;&gt;"b","",results!X64)</f>
        <v>22.2</v>
      </c>
      <c r="U64" s="4">
        <f>IF(results!Y64="A",1,IF(results!Y64="B",2,IF(results!Y64="C",3,99)))</f>
        <v>2</v>
      </c>
      <c r="V64" s="34">
        <f>results!C64+results!D64</f>
        <v>0</v>
      </c>
      <c r="W64" s="34">
        <f>results!E64+results!F64</f>
        <v>0</v>
      </c>
      <c r="X64" s="34">
        <f>results!G64+results!H64</f>
        <v>0</v>
      </c>
      <c r="Y64" s="34">
        <f>results!I64+results!J64</f>
        <v>0</v>
      </c>
      <c r="Z64" s="34">
        <f>results!K64+results!L64</f>
        <v>0</v>
      </c>
      <c r="AA64" s="34">
        <f>results!M64+results!N64</f>
        <v>51</v>
      </c>
      <c r="AB64" s="34">
        <f>results!O64+results!P64</f>
        <v>47</v>
      </c>
      <c r="AC64" s="34">
        <f>results!Q64+results!R64</f>
        <v>51</v>
      </c>
      <c r="AD64" s="34">
        <f>results!S64+results!T64</f>
        <v>0</v>
      </c>
      <c r="AE64" s="34">
        <f>results!U64+results!V64</f>
        <v>42</v>
      </c>
      <c r="AF64" s="10">
        <f t="shared" si="5"/>
        <v>51</v>
      </c>
    </row>
    <row r="65" spans="1:32" x14ac:dyDescent="0.35">
      <c r="A65" s="18">
        <v>59</v>
      </c>
      <c r="B65" s="20">
        <f t="shared" si="7"/>
        <v>101</v>
      </c>
      <c r="C65" s="20">
        <f t="shared" si="8"/>
        <v>127</v>
      </c>
      <c r="D65" s="14">
        <f t="shared" si="9"/>
        <v>68</v>
      </c>
      <c r="E65" s="14">
        <f t="shared" si="9"/>
        <v>68</v>
      </c>
      <c r="F65" s="2" t="str">
        <f>IF(results!Y65&lt;&gt;"b","",results!B65)</f>
        <v/>
      </c>
      <c r="G65" s="2" t="str">
        <f>IF(results!$Y65&lt;&gt;"b","",results!W65)</f>
        <v/>
      </c>
      <c r="H65" s="35" t="str">
        <f>IF(results!$Y65&lt;&gt;"b","",V65)</f>
        <v/>
      </c>
      <c r="I65" s="35" t="str">
        <f>IF(results!$Y65&lt;&gt;"b","",IF(W65=V65,W65+0.0001,W65))</f>
        <v/>
      </c>
      <c r="J65" s="35" t="str">
        <f>IF(results!$Y65&lt;&gt;"b","",IF(OR(V65=X65,W65=X65),X65+0.0002,X65))</f>
        <v/>
      </c>
      <c r="K65" s="35" t="str">
        <f>IF(results!$Y65&lt;&gt;"b","",IF(OR(V65=Y65,W65=Y65,X65=Y65),Y65+0.0003,Y65))</f>
        <v/>
      </c>
      <c r="L65" s="35" t="str">
        <f>IF(results!$Y65&lt;&gt;"b","",IF(OR(V65=Z65,W65=Z65,X65=Z65,Y65=Z65),Z65+0.0004,Z65))</f>
        <v/>
      </c>
      <c r="M65" s="35" t="str">
        <f>IF(results!$Y65&lt;&gt;"b","",IF(OR(V65=AA65,W65=AA65,X65=AA65,Y65=AA65,Z65=AA65),AA65+0.0005,AA65))</f>
        <v/>
      </c>
      <c r="N65" s="35" t="str">
        <f>IF(results!$Y65&lt;&gt;"b","",IF(OR(V65=AB65,W65=AB65,X65=AB65,Y65=AB65,Z65=AB65,AA65=AB65),AB65+0.0006,AB65))</f>
        <v/>
      </c>
      <c r="O65" s="35" t="str">
        <f>IF(results!$Y65&lt;&gt;"b","",IF(OR(V65=AC65,W65=AC65,X65=AC65,Y65=AC65,Z65=AC65,AA65=AC65,AB65=AC65),AC65+0.0007,AC65))</f>
        <v/>
      </c>
      <c r="P65" s="35" t="str">
        <f>IF(results!$Y65&lt;&gt;"b","",IF(OR(V65=AD65,W65=AD65,X65=AD65,Y65=AD65,Z65=AD65,AA65=AD65,AB65=AD65,AC65=AD65),AD65+0.0008,AD65))</f>
        <v/>
      </c>
      <c r="Q65" s="35" t="str">
        <f>IF(results!$Y65&lt;&gt;"b","",AE65*2)</f>
        <v/>
      </c>
      <c r="R65" s="47">
        <f t="shared" si="3"/>
        <v>0</v>
      </c>
      <c r="S65" s="4">
        <f t="shared" si="4"/>
        <v>6.4999999999999996E-6</v>
      </c>
      <c r="T65" s="4" t="str">
        <f>IF(results!$Y65&lt;&gt;"b","",results!X65)</f>
        <v/>
      </c>
      <c r="U65" s="4">
        <f>IF(results!Y65="A",1,IF(results!Y65="B",2,IF(results!Y65="C",3,99)))</f>
        <v>3</v>
      </c>
      <c r="V65" s="34">
        <f>results!C65+results!D65</f>
        <v>17</v>
      </c>
      <c r="W65" s="34">
        <f>results!E65+results!F65</f>
        <v>47</v>
      </c>
      <c r="X65" s="34">
        <f>results!G65+results!H65</f>
        <v>28</v>
      </c>
      <c r="Y65" s="34">
        <f>results!I65+results!J65</f>
        <v>36</v>
      </c>
      <c r="Z65" s="34">
        <f>results!K65+results!L65</f>
        <v>26</v>
      </c>
      <c r="AA65" s="34">
        <f>results!M65+results!N65</f>
        <v>24</v>
      </c>
      <c r="AB65" s="34">
        <f>results!O65+results!P65</f>
        <v>40</v>
      </c>
      <c r="AC65" s="34">
        <f>results!Q65+results!R65</f>
        <v>30</v>
      </c>
      <c r="AD65" s="34">
        <f>results!S65+results!T65</f>
        <v>31</v>
      </c>
      <c r="AE65" s="34">
        <f>results!U65+results!V65</f>
        <v>44</v>
      </c>
      <c r="AF65" s="10" t="e">
        <f t="shared" si="5"/>
        <v>#NUM!</v>
      </c>
    </row>
    <row r="66" spans="1:32" x14ac:dyDescent="0.35">
      <c r="A66" s="18">
        <v>60</v>
      </c>
      <c r="B66" s="20">
        <f t="shared" si="7"/>
        <v>101</v>
      </c>
      <c r="C66" s="20">
        <f t="shared" si="8"/>
        <v>126</v>
      </c>
      <c r="D66" s="14">
        <f t="shared" si="9"/>
        <v>68</v>
      </c>
      <c r="E66" s="14">
        <f t="shared" si="9"/>
        <v>68</v>
      </c>
      <c r="F66" s="2" t="str">
        <f>IF(results!Y66&lt;&gt;"b","",results!B66)</f>
        <v/>
      </c>
      <c r="G66" s="2" t="str">
        <f>IF(results!$Y66&lt;&gt;"b","",results!W66)</f>
        <v/>
      </c>
      <c r="H66" s="35" t="str">
        <f>IF(results!$Y66&lt;&gt;"b","",V66)</f>
        <v/>
      </c>
      <c r="I66" s="35" t="str">
        <f>IF(results!$Y66&lt;&gt;"b","",IF(W66=V66,W66+0.0001,W66))</f>
        <v/>
      </c>
      <c r="J66" s="35" t="str">
        <f>IF(results!$Y66&lt;&gt;"b","",IF(OR(V66=X66,W66=X66),X66+0.0002,X66))</f>
        <v/>
      </c>
      <c r="K66" s="35" t="str">
        <f>IF(results!$Y66&lt;&gt;"b","",IF(OR(V66=Y66,W66=Y66,X66=Y66),Y66+0.0003,Y66))</f>
        <v/>
      </c>
      <c r="L66" s="35" t="str">
        <f>IF(results!$Y66&lt;&gt;"b","",IF(OR(V66=Z66,W66=Z66,X66=Z66,Y66=Z66),Z66+0.0004,Z66))</f>
        <v/>
      </c>
      <c r="M66" s="35" t="str">
        <f>IF(results!$Y66&lt;&gt;"b","",IF(OR(V66=AA66,W66=AA66,X66=AA66,Y66=AA66,Z66=AA66),AA66+0.0005,AA66))</f>
        <v/>
      </c>
      <c r="N66" s="35" t="str">
        <f>IF(results!$Y66&lt;&gt;"b","",IF(OR(V66=AB66,W66=AB66,X66=AB66,Y66=AB66,Z66=AB66,AA66=AB66),AB66+0.0006,AB66))</f>
        <v/>
      </c>
      <c r="O66" s="35" t="str">
        <f>IF(results!$Y66&lt;&gt;"b","",IF(OR(V66=AC66,W66=AC66,X66=AC66,Y66=AC66,Z66=AC66,AA66=AC66,AB66=AC66),AC66+0.0007,AC66))</f>
        <v/>
      </c>
      <c r="P66" s="35" t="str">
        <f>IF(results!$Y66&lt;&gt;"b","",IF(OR(V66=AD66,W66=AD66,X66=AD66,Y66=AD66,Z66=AD66,AA66=AD66,AB66=AD66,AC66=AD66),AD66+0.0008,AD66))</f>
        <v/>
      </c>
      <c r="Q66" s="35" t="str">
        <f>IF(results!$Y66&lt;&gt;"b","",AE66*2)</f>
        <v/>
      </c>
      <c r="R66" s="47">
        <f t="shared" si="3"/>
        <v>0</v>
      </c>
      <c r="S66" s="4">
        <f t="shared" si="4"/>
        <v>6.5999999999999995E-6</v>
      </c>
      <c r="T66" s="4" t="str">
        <f>IF(results!$Y66&lt;&gt;"b","",results!X66)</f>
        <v/>
      </c>
      <c r="U66" s="4">
        <f>IF(results!Y66="A",1,IF(results!Y66="B",2,IF(results!Y66="C",3,99)))</f>
        <v>3</v>
      </c>
      <c r="V66" s="34">
        <f>results!C66+results!D66</f>
        <v>0</v>
      </c>
      <c r="W66" s="34">
        <f>results!E66+results!F66</f>
        <v>36</v>
      </c>
      <c r="X66" s="34">
        <f>results!G66+results!H66</f>
        <v>0</v>
      </c>
      <c r="Y66" s="34">
        <f>results!I66+results!J66</f>
        <v>0</v>
      </c>
      <c r="Z66" s="34">
        <f>results!K66+results!L66</f>
        <v>0</v>
      </c>
      <c r="AA66" s="34">
        <f>results!M66+results!N66</f>
        <v>0</v>
      </c>
      <c r="AB66" s="34">
        <f>results!O66+results!P66</f>
        <v>0</v>
      </c>
      <c r="AC66" s="34">
        <f>results!Q66+results!R66</f>
        <v>0</v>
      </c>
      <c r="AD66" s="34">
        <f>results!S66+results!T66</f>
        <v>0</v>
      </c>
      <c r="AE66" s="34">
        <f>results!U66+results!V66</f>
        <v>0</v>
      </c>
      <c r="AF66" s="10" t="e">
        <f t="shared" si="5"/>
        <v>#NUM!</v>
      </c>
    </row>
    <row r="67" spans="1:32" x14ac:dyDescent="0.35">
      <c r="A67" s="18">
        <v>61</v>
      </c>
      <c r="B67" s="20">
        <f t="shared" si="7"/>
        <v>101</v>
      </c>
      <c r="C67" s="20">
        <f t="shared" si="8"/>
        <v>125</v>
      </c>
      <c r="D67" s="14">
        <f t="shared" ref="D67:E86" si="10">_xlfn.RANK.EQ($R67,$R$7:$R$160,0)</f>
        <v>68</v>
      </c>
      <c r="E67" s="14">
        <f t="shared" si="10"/>
        <v>68</v>
      </c>
      <c r="F67" s="2" t="str">
        <f>IF(results!Y67&lt;&gt;"b","",results!B67)</f>
        <v/>
      </c>
      <c r="G67" s="2" t="str">
        <f>IF(results!$Y67&lt;&gt;"b","",results!W67)</f>
        <v/>
      </c>
      <c r="H67" s="35" t="str">
        <f>IF(results!$Y67&lt;&gt;"b","",V67)</f>
        <v/>
      </c>
      <c r="I67" s="35" t="str">
        <f>IF(results!$Y67&lt;&gt;"b","",IF(W67=V67,W67+0.0001,W67))</f>
        <v/>
      </c>
      <c r="J67" s="35" t="str">
        <f>IF(results!$Y67&lt;&gt;"b","",IF(OR(V67=X67,W67=X67),X67+0.0002,X67))</f>
        <v/>
      </c>
      <c r="K67" s="35" t="str">
        <f>IF(results!$Y67&lt;&gt;"b","",IF(OR(V67=Y67,W67=Y67,X67=Y67),Y67+0.0003,Y67))</f>
        <v/>
      </c>
      <c r="L67" s="35" t="str">
        <f>IF(results!$Y67&lt;&gt;"b","",IF(OR(V67=Z67,W67=Z67,X67=Z67,Y67=Z67),Z67+0.0004,Z67))</f>
        <v/>
      </c>
      <c r="M67" s="35" t="str">
        <f>IF(results!$Y67&lt;&gt;"b","",IF(OR(V67=AA67,W67=AA67,X67=AA67,Y67=AA67,Z67=AA67),AA67+0.0005,AA67))</f>
        <v/>
      </c>
      <c r="N67" s="35" t="str">
        <f>IF(results!$Y67&lt;&gt;"b","",IF(OR(V67=AB67,W67=AB67,X67=AB67,Y67=AB67,Z67=AB67,AA67=AB67),AB67+0.0006,AB67))</f>
        <v/>
      </c>
      <c r="O67" s="35" t="str">
        <f>IF(results!$Y67&lt;&gt;"b","",IF(OR(V67=AC67,W67=AC67,X67=AC67,Y67=AC67,Z67=AC67,AA67=AC67,AB67=AC67),AC67+0.0007,AC67))</f>
        <v/>
      </c>
      <c r="P67" s="35" t="str">
        <f>IF(results!$Y67&lt;&gt;"b","",IF(OR(V67=AD67,W67=AD67,X67=AD67,Y67=AD67,Z67=AD67,AA67=AD67,AB67=AD67,AC67=AD67),AD67+0.0008,AD67))</f>
        <v/>
      </c>
      <c r="Q67" s="35" t="str">
        <f>IF(results!$Y67&lt;&gt;"b","",AE67*2)</f>
        <v/>
      </c>
      <c r="R67" s="47">
        <f t="shared" si="3"/>
        <v>0</v>
      </c>
      <c r="S67" s="4">
        <f t="shared" si="4"/>
        <v>6.6999999999999994E-6</v>
      </c>
      <c r="T67" s="4" t="str">
        <f>IF(results!$Y67&lt;&gt;"b","",results!X67)</f>
        <v/>
      </c>
      <c r="U67" s="4">
        <f>IF(results!Y67="A",1,IF(results!Y67="B",2,IF(results!Y67="C",3,99)))</f>
        <v>3</v>
      </c>
      <c r="V67" s="34">
        <f>results!C67+results!D67</f>
        <v>32</v>
      </c>
      <c r="W67" s="34">
        <f>results!E67+results!F67</f>
        <v>0</v>
      </c>
      <c r="X67" s="34">
        <f>results!G67+results!H67</f>
        <v>0</v>
      </c>
      <c r="Y67" s="34">
        <f>results!I67+results!J67</f>
        <v>0</v>
      </c>
      <c r="Z67" s="34">
        <f>results!K67+results!L67</f>
        <v>0</v>
      </c>
      <c r="AA67" s="34">
        <f>results!M67+results!N67</f>
        <v>0</v>
      </c>
      <c r="AB67" s="34">
        <f>results!O67+results!P67</f>
        <v>0</v>
      </c>
      <c r="AC67" s="34">
        <f>results!Q67+results!R67</f>
        <v>44</v>
      </c>
      <c r="AD67" s="34">
        <f>results!S67+results!T67</f>
        <v>0</v>
      </c>
      <c r="AE67" s="34">
        <f>results!U67+results!V67</f>
        <v>23</v>
      </c>
      <c r="AF67" s="10" t="e">
        <f t="shared" si="5"/>
        <v>#NUM!</v>
      </c>
    </row>
    <row r="68" spans="1:32" x14ac:dyDescent="0.35">
      <c r="A68" s="18">
        <v>62</v>
      </c>
      <c r="B68" s="20">
        <f t="shared" si="7"/>
        <v>34</v>
      </c>
      <c r="C68" s="20">
        <f t="shared" si="8"/>
        <v>54</v>
      </c>
      <c r="D68" s="14">
        <f t="shared" si="10"/>
        <v>52</v>
      </c>
      <c r="E68" s="14">
        <f t="shared" si="10"/>
        <v>52</v>
      </c>
      <c r="F68" s="2" t="str">
        <f>IF(results!Y68&lt;&gt;"b","",results!B68)</f>
        <v>PERSIN ANKA</v>
      </c>
      <c r="G68" s="2">
        <f>IF(results!$Y68&lt;&gt;"b","",results!W68)</f>
        <v>1</v>
      </c>
      <c r="H68" s="35">
        <f>IF(results!$Y68&lt;&gt;"b","",V68)</f>
        <v>0</v>
      </c>
      <c r="I68" s="35">
        <f>IF(results!$Y68&lt;&gt;"b","",IF(W68=V68,W68+0.0001,W68))</f>
        <v>1E-4</v>
      </c>
      <c r="J68" s="35">
        <f>IF(results!$Y68&lt;&gt;"b","",IF(OR(V68=X68,W68=X68),X68+0.0002,X68))</f>
        <v>2.0000000000000001E-4</v>
      </c>
      <c r="K68" s="35">
        <f>IF(results!$Y68&lt;&gt;"b","",IF(OR(V68=Y68,W68=Y68,X68=Y68),Y68+0.0003,Y68))</f>
        <v>2.9999999999999997E-4</v>
      </c>
      <c r="L68" s="35">
        <f>IF(results!$Y68&lt;&gt;"b","",IF(OR(V68=Z68,W68=Z68,X68=Z68,Y68=Z68),Z68+0.0004,Z68))</f>
        <v>46</v>
      </c>
      <c r="M68" s="35">
        <f>IF(results!$Y68&lt;&gt;"b","",IF(OR(V68=AA68,W68=AA68,X68=AA68,Y68=AA68,Z68=AA68),AA68+0.0005,AA68))</f>
        <v>5.0000000000000001E-4</v>
      </c>
      <c r="N68" s="35">
        <f>IF(results!$Y68&lt;&gt;"b","",IF(OR(V68=AB68,W68=AB68,X68=AB68,Y68=AB68,Z68=AB68,AA68=AB68),AB68+0.0006,AB68))</f>
        <v>5.9999999999999995E-4</v>
      </c>
      <c r="O68" s="35">
        <f>IF(results!$Y68&lt;&gt;"b","",IF(OR(V68=AC68,W68=AC68,X68=AC68,Y68=AC68,Z68=AC68,AA68=AC68,AB68=AC68),AC68+0.0007,AC68))</f>
        <v>6.9999999999999999E-4</v>
      </c>
      <c r="P68" s="35">
        <f>IF(results!$Y68&lt;&gt;"b","",IF(OR(V68=AD68,W68=AD68,X68=AD68,Y68=AD68,Z68=AD68,AA68=AD68,AB68=AD68,AC68=AD68),AD68+0.0008,AD68))</f>
        <v>8.0000000000000004E-4</v>
      </c>
      <c r="Q68" s="35">
        <f>IF(results!$Y68&lt;&gt;"b","",AE68*2)</f>
        <v>0</v>
      </c>
      <c r="R68" s="47">
        <f t="shared" si="3"/>
        <v>46.002600000000001</v>
      </c>
      <c r="S68" s="4">
        <f t="shared" si="4"/>
        <v>46.002606800000002</v>
      </c>
      <c r="T68" s="4">
        <f>IF(results!$Y68&lt;&gt;"b","",results!X68)</f>
        <v>18.2</v>
      </c>
      <c r="U68" s="4">
        <f>IF(results!Y68="A",1,IF(results!Y68="B",2,IF(results!Y68="C",3,99)))</f>
        <v>2</v>
      </c>
      <c r="V68" s="34">
        <f>results!C68+results!D68</f>
        <v>0</v>
      </c>
      <c r="W68" s="34">
        <f>results!E68+results!F68</f>
        <v>0</v>
      </c>
      <c r="X68" s="34">
        <f>results!G68+results!H68</f>
        <v>0</v>
      </c>
      <c r="Y68" s="34">
        <f>results!I68+results!J68</f>
        <v>0</v>
      </c>
      <c r="Z68" s="34">
        <f>results!K68+results!L68</f>
        <v>46</v>
      </c>
      <c r="AA68" s="34">
        <f>results!M68+results!N68</f>
        <v>0</v>
      </c>
      <c r="AB68" s="34">
        <f>results!O68+results!P68</f>
        <v>0</v>
      </c>
      <c r="AC68" s="34">
        <f>results!Q68+results!R68</f>
        <v>0</v>
      </c>
      <c r="AD68" s="34">
        <f>results!S68+results!T68</f>
        <v>0</v>
      </c>
      <c r="AE68" s="34">
        <f>results!U68+results!V68</f>
        <v>0</v>
      </c>
      <c r="AF68" s="10">
        <f t="shared" si="5"/>
        <v>6.9999999999999999E-4</v>
      </c>
    </row>
    <row r="69" spans="1:32" ht="15" customHeight="1" x14ac:dyDescent="0.35">
      <c r="A69" s="18">
        <v>63</v>
      </c>
      <c r="B69" s="20">
        <f t="shared" si="7"/>
        <v>34</v>
      </c>
      <c r="C69" s="20">
        <f t="shared" si="8"/>
        <v>39</v>
      </c>
      <c r="D69" s="14">
        <f t="shared" si="10"/>
        <v>39</v>
      </c>
      <c r="E69" s="14">
        <f t="shared" si="10"/>
        <v>39</v>
      </c>
      <c r="F69" s="2" t="str">
        <f>IF(results!Y69&lt;&gt;"b","",results!B69)</f>
        <v>PIRI DANIELA</v>
      </c>
      <c r="G69" s="2">
        <f>IF(results!$Y69&lt;&gt;"b","",results!W69)</f>
        <v>1</v>
      </c>
      <c r="H69" s="35">
        <f>IF(results!$Y69&lt;&gt;"b","",V69)</f>
        <v>0</v>
      </c>
      <c r="I69" s="35">
        <f>IF(results!$Y69&lt;&gt;"b","",IF(W69=V69,W69+0.0001,W69))</f>
        <v>1E-4</v>
      </c>
      <c r="J69" s="35">
        <f>IF(results!$Y69&lt;&gt;"b","",IF(OR(V69=X69,W69=X69),X69+0.0002,X69))</f>
        <v>2.0000000000000001E-4</v>
      </c>
      <c r="K69" s="35">
        <f>IF(results!$Y69&lt;&gt;"b","",IF(OR(V69=Y69,W69=Y69,X69=Y69),Y69+0.0003,Y69))</f>
        <v>56</v>
      </c>
      <c r="L69" s="35">
        <f>IF(results!$Y69&lt;&gt;"b","",IF(OR(V69=Z69,W69=Z69,X69=Z69,Y69=Z69),Z69+0.0004,Z69))</f>
        <v>4.0000000000000002E-4</v>
      </c>
      <c r="M69" s="35">
        <f>IF(results!$Y69&lt;&gt;"b","",IF(OR(V69=AA69,W69=AA69,X69=AA69,Y69=AA69,Z69=AA69),AA69+0.0005,AA69))</f>
        <v>5.0000000000000001E-4</v>
      </c>
      <c r="N69" s="35">
        <f>IF(results!$Y69&lt;&gt;"b","",IF(OR(V69=AB69,W69=AB69,X69=AB69,Y69=AB69,Z69=AB69,AA69=AB69),AB69+0.0006,AB69))</f>
        <v>5.9999999999999995E-4</v>
      </c>
      <c r="O69" s="35">
        <f>IF(results!$Y69&lt;&gt;"b","",IF(OR(V69=AC69,W69=AC69,X69=AC69,Y69=AC69,Z69=AC69,AA69=AC69,AB69=AC69),AC69+0.0007,AC69))</f>
        <v>6.9999999999999999E-4</v>
      </c>
      <c r="P69" s="35">
        <f>IF(results!$Y69&lt;&gt;"b","",IF(OR(V69=AD69,W69=AD69,X69=AD69,Y69=AD69,Z69=AD69,AA69=AD69,AB69=AD69,AC69=AD69),AD69+0.0008,AD69))</f>
        <v>8.0000000000000004E-4</v>
      </c>
      <c r="Q69" s="35">
        <f>IF(results!$Y69&lt;&gt;"b","",AE69*2)</f>
        <v>0</v>
      </c>
      <c r="R69" s="47">
        <f t="shared" si="3"/>
        <v>56.002600000000001</v>
      </c>
      <c r="S69" s="4">
        <f t="shared" si="4"/>
        <v>56.002606900000004</v>
      </c>
      <c r="T69" s="4">
        <f>IF(results!$Y69&lt;&gt;"b","",results!X69)</f>
        <v>24.1</v>
      </c>
      <c r="U69" s="4">
        <f>IF(results!Y69="A",1,IF(results!Y69="B",2,IF(results!Y69="C",3,99)))</f>
        <v>2</v>
      </c>
      <c r="V69" s="34">
        <f>results!C69+results!D69</f>
        <v>0</v>
      </c>
      <c r="W69" s="34">
        <f>results!E69+results!F69</f>
        <v>0</v>
      </c>
      <c r="X69" s="34">
        <f>results!G69+results!H69</f>
        <v>0</v>
      </c>
      <c r="Y69" s="34">
        <f>results!I69+results!J69</f>
        <v>56</v>
      </c>
      <c r="Z69" s="34">
        <f>results!K69+results!L69</f>
        <v>0</v>
      </c>
      <c r="AA69" s="34">
        <f>results!M69+results!N69</f>
        <v>0</v>
      </c>
      <c r="AB69" s="34">
        <f>results!O69+results!P69</f>
        <v>0</v>
      </c>
      <c r="AC69" s="34">
        <f>results!Q69+results!R69</f>
        <v>0</v>
      </c>
      <c r="AD69" s="34">
        <f>results!S69+results!T69</f>
        <v>0</v>
      </c>
      <c r="AE69" s="34">
        <f>results!U69+results!V69</f>
        <v>0</v>
      </c>
      <c r="AF69" s="10">
        <f t="shared" si="5"/>
        <v>6.9999999999999999E-4</v>
      </c>
    </row>
    <row r="70" spans="1:32" x14ac:dyDescent="0.35">
      <c r="A70" s="18">
        <v>64</v>
      </c>
      <c r="B70" s="20">
        <f t="shared" si="7"/>
        <v>1</v>
      </c>
      <c r="C70" s="20">
        <f t="shared" si="8"/>
        <v>124</v>
      </c>
      <c r="D70" s="14">
        <f t="shared" si="10"/>
        <v>68</v>
      </c>
      <c r="E70" s="14">
        <f t="shared" si="10"/>
        <v>68</v>
      </c>
      <c r="F70" s="2" t="str">
        <f>IF(results!Y70&lt;&gt;"b","",results!B70)</f>
        <v/>
      </c>
      <c r="G70" s="2" t="str">
        <f>IF(results!$Y70&lt;&gt;"b","",results!W70)</f>
        <v/>
      </c>
      <c r="H70" s="35" t="str">
        <f>IF(results!$Y70&lt;&gt;"b","",V70)</f>
        <v/>
      </c>
      <c r="I70" s="35" t="str">
        <f>IF(results!$Y70&lt;&gt;"b","",IF(W70=V70,W70+0.0001,W70))</f>
        <v/>
      </c>
      <c r="J70" s="35" t="str">
        <f>IF(results!$Y70&lt;&gt;"b","",IF(OR(V70=X70,W70=X70),X70+0.0002,X70))</f>
        <v/>
      </c>
      <c r="K70" s="35" t="str">
        <f>IF(results!$Y70&lt;&gt;"b","",IF(OR(V70=Y70,W70=Y70,X70=Y70),Y70+0.0003,Y70))</f>
        <v/>
      </c>
      <c r="L70" s="35" t="str">
        <f>IF(results!$Y70&lt;&gt;"b","",IF(OR(V70=Z70,W70=Z70,X70=Z70,Y70=Z70),Z70+0.0004,Z70))</f>
        <v/>
      </c>
      <c r="M70" s="35" t="str">
        <f>IF(results!$Y70&lt;&gt;"b","",IF(OR(V70=AA70,W70=AA70,X70=AA70,Y70=AA70,Z70=AA70),AA70+0.0005,AA70))</f>
        <v/>
      </c>
      <c r="N70" s="35" t="str">
        <f>IF(results!$Y70&lt;&gt;"b","",IF(OR(V70=AB70,W70=AB70,X70=AB70,Y70=AB70,Z70=AB70,AA70=AB70),AB70+0.0006,AB70))</f>
        <v/>
      </c>
      <c r="O70" s="35" t="str">
        <f>IF(results!$Y70&lt;&gt;"b","",IF(OR(V70=AC70,W70=AC70,X70=AC70,Y70=AC70,Z70=AC70,AA70=AC70,AB70=AC70),AC70+0.0007,AC70))</f>
        <v/>
      </c>
      <c r="P70" s="35" t="str">
        <f>IF(results!$Y70&lt;&gt;"b","",IF(OR(V70=AD70,W70=AD70,X70=AD70,Y70=AD70,Z70=AD70,AA70=AD70,AB70=AD70,AC70=AD70),AD70+0.0008,AD70))</f>
        <v/>
      </c>
      <c r="Q70" s="35" t="str">
        <f>IF(results!$Y70&lt;&gt;"b","",AE70*2)</f>
        <v/>
      </c>
      <c r="R70" s="47">
        <f t="shared" si="3"/>
        <v>0</v>
      </c>
      <c r="S70" s="4">
        <f t="shared" si="4"/>
        <v>6.9999999999999999E-6</v>
      </c>
      <c r="T70" s="4" t="str">
        <f>IF(results!$Y70&lt;&gt;"b","",results!X70)</f>
        <v/>
      </c>
      <c r="U70" s="4">
        <f>IF(results!Y70="A",1,IF(results!Y70="B",2,IF(results!Y70="C",3,99)))</f>
        <v>1</v>
      </c>
      <c r="V70" s="34">
        <f>results!C70+results!D70</f>
        <v>0</v>
      </c>
      <c r="W70" s="34">
        <f>results!E70+results!F70</f>
        <v>50</v>
      </c>
      <c r="X70" s="34">
        <f>results!G70+results!H70</f>
        <v>38</v>
      </c>
      <c r="Y70" s="34">
        <f>results!I70+results!J70</f>
        <v>0</v>
      </c>
      <c r="Z70" s="34">
        <f>results!K70+results!L70</f>
        <v>0</v>
      </c>
      <c r="AA70" s="34">
        <f>results!M70+results!N70</f>
        <v>44</v>
      </c>
      <c r="AB70" s="34">
        <f>results!O70+results!P70</f>
        <v>43</v>
      </c>
      <c r="AC70" s="34">
        <f>results!Q70+results!R70</f>
        <v>49</v>
      </c>
      <c r="AD70" s="34">
        <f>results!S70+results!T70</f>
        <v>0</v>
      </c>
      <c r="AE70" s="34">
        <f>results!U70+results!V70</f>
        <v>0</v>
      </c>
      <c r="AF70" s="10" t="e">
        <f t="shared" si="5"/>
        <v>#NUM!</v>
      </c>
    </row>
    <row r="71" spans="1:32" x14ac:dyDescent="0.35">
      <c r="A71" s="18">
        <v>65</v>
      </c>
      <c r="B71" s="20">
        <f t="shared" ref="B71:B102" si="11">RANK($U71,$U$7:$U$160,1)</f>
        <v>1</v>
      </c>
      <c r="C71" s="20">
        <f t="shared" ref="C71:C102" si="12">RANK($S71,$S$7:$S$160,0)</f>
        <v>123</v>
      </c>
      <c r="D71" s="14">
        <f t="shared" si="10"/>
        <v>68</v>
      </c>
      <c r="E71" s="14">
        <f t="shared" si="10"/>
        <v>68</v>
      </c>
      <c r="F71" s="2" t="str">
        <f>IF(results!Y71&lt;&gt;"b","",results!B71)</f>
        <v/>
      </c>
      <c r="G71" s="2" t="str">
        <f>IF(results!$Y71&lt;&gt;"b","",results!W71)</f>
        <v/>
      </c>
      <c r="H71" s="35" t="str">
        <f>IF(results!$Y71&lt;&gt;"b","",V71)</f>
        <v/>
      </c>
      <c r="I71" s="35" t="str">
        <f>IF(results!$Y71&lt;&gt;"b","",IF(W71=V71,W71+0.0001,W71))</f>
        <v/>
      </c>
      <c r="J71" s="35" t="str">
        <f>IF(results!$Y71&lt;&gt;"b","",IF(OR(V71=X71,W71=X71),X71+0.0002,X71))</f>
        <v/>
      </c>
      <c r="K71" s="35" t="str">
        <f>IF(results!$Y71&lt;&gt;"b","",IF(OR(V71=Y71,W71=Y71,X71=Y71),Y71+0.0003,Y71))</f>
        <v/>
      </c>
      <c r="L71" s="35" t="str">
        <f>IF(results!$Y71&lt;&gt;"b","",IF(OR(V71=Z71,W71=Z71,X71=Z71,Y71=Z71),Z71+0.0004,Z71))</f>
        <v/>
      </c>
      <c r="M71" s="35" t="str">
        <f>IF(results!$Y71&lt;&gt;"b","",IF(OR(V71=AA71,W71=AA71,X71=AA71,Y71=AA71,Z71=AA71),AA71+0.0005,AA71))</f>
        <v/>
      </c>
      <c r="N71" s="35" t="str">
        <f>IF(results!$Y71&lt;&gt;"b","",IF(OR(V71=AB71,W71=AB71,X71=AB71,Y71=AB71,Z71=AB71,AA71=AB71),AB71+0.0006,AB71))</f>
        <v/>
      </c>
      <c r="O71" s="35" t="str">
        <f>IF(results!$Y71&lt;&gt;"b","",IF(OR(V71=AC71,W71=AC71,X71=AC71,Y71=AC71,Z71=AC71,AA71=AC71,AB71=AC71),AC71+0.0007,AC71))</f>
        <v/>
      </c>
      <c r="P71" s="35" t="str">
        <f>IF(results!$Y71&lt;&gt;"b","",IF(OR(V71=AD71,W71=AD71,X71=AD71,Y71=AD71,Z71=AD71,AA71=AD71,AB71=AD71,AC71=AD71),AD71+0.0008,AD71))</f>
        <v/>
      </c>
      <c r="Q71" s="35" t="str">
        <f>IF(results!$Y71&lt;&gt;"b","",AE71*2)</f>
        <v/>
      </c>
      <c r="R71" s="47">
        <f t="shared" si="3"/>
        <v>0</v>
      </c>
      <c r="S71" s="4">
        <f t="shared" si="4"/>
        <v>7.0999999999999998E-6</v>
      </c>
      <c r="T71" s="4" t="str">
        <f>IF(results!$Y71&lt;&gt;"b","",results!X71)</f>
        <v/>
      </c>
      <c r="U71" s="4">
        <f>IF(results!Y71="A",1,IF(results!Y71="B",2,IF(results!Y71="C",3,99)))</f>
        <v>1</v>
      </c>
      <c r="V71" s="34">
        <f>results!C71+results!D71</f>
        <v>0</v>
      </c>
      <c r="W71" s="34">
        <f>results!E71+results!F71</f>
        <v>0</v>
      </c>
      <c r="X71" s="34">
        <f>results!G71+results!H71</f>
        <v>63</v>
      </c>
      <c r="Y71" s="34">
        <f>results!I71+results!J71</f>
        <v>0</v>
      </c>
      <c r="Z71" s="34">
        <f>results!K71+results!L71</f>
        <v>0</v>
      </c>
      <c r="AA71" s="34">
        <f>results!M71+results!N71</f>
        <v>58</v>
      </c>
      <c r="AB71" s="34">
        <f>results!O71+results!P71</f>
        <v>0</v>
      </c>
      <c r="AC71" s="34">
        <f>results!Q71+results!R71</f>
        <v>67</v>
      </c>
      <c r="AD71" s="34">
        <f>results!S71+results!T71</f>
        <v>0</v>
      </c>
      <c r="AE71" s="34">
        <f>results!U71+results!V71</f>
        <v>0</v>
      </c>
      <c r="AF71" s="10" t="e">
        <f t="shared" si="5"/>
        <v>#NUM!</v>
      </c>
    </row>
    <row r="72" spans="1:32" x14ac:dyDescent="0.35">
      <c r="A72" s="18">
        <v>66</v>
      </c>
      <c r="B72" s="20">
        <f t="shared" si="11"/>
        <v>34</v>
      </c>
      <c r="C72" s="20">
        <f t="shared" si="12"/>
        <v>21</v>
      </c>
      <c r="D72" s="14">
        <f t="shared" si="10"/>
        <v>21</v>
      </c>
      <c r="E72" s="14">
        <f t="shared" si="10"/>
        <v>21</v>
      </c>
      <c r="F72" s="2" t="str">
        <f>IF(results!Y72&lt;&gt;"b","",results!B72)</f>
        <v>PLEMELJ MILENA</v>
      </c>
      <c r="G72" s="2">
        <f>IF(results!$Y72&lt;&gt;"b","",results!W72)</f>
        <v>2</v>
      </c>
      <c r="H72" s="35">
        <f>IF(results!$Y72&lt;&gt;"b","",V72)</f>
        <v>0</v>
      </c>
      <c r="I72" s="35">
        <f>IF(results!$Y72&lt;&gt;"b","",IF(W72=V72,W72+0.0001,W72))</f>
        <v>1E-4</v>
      </c>
      <c r="J72" s="35">
        <f>IF(results!$Y72&lt;&gt;"b","",IF(OR(V72=X72,W72=X72),X72+0.0002,X72))</f>
        <v>38</v>
      </c>
      <c r="K72" s="35">
        <f>IF(results!$Y72&lt;&gt;"b","",IF(OR(V72=Y72,W72=Y72,X72=Y72),Y72+0.0003,Y72))</f>
        <v>2.9999999999999997E-4</v>
      </c>
      <c r="L72" s="35">
        <f>IF(results!$Y72&lt;&gt;"b","",IF(OR(V72=Z72,W72=Z72,X72=Z72,Y72=Z72),Z72+0.0004,Z72))</f>
        <v>4.0000000000000002E-4</v>
      </c>
      <c r="M72" s="35">
        <f>IF(results!$Y72&lt;&gt;"b","",IF(OR(V72=AA72,W72=AA72,X72=AA72,Y72=AA72,Z72=AA72),AA72+0.0005,AA72))</f>
        <v>5.0000000000000001E-4</v>
      </c>
      <c r="N72" s="35">
        <f>IF(results!$Y72&lt;&gt;"b","",IF(OR(V72=AB72,W72=AB72,X72=AB72,Y72=AB72,Z72=AB72,AA72=AB72),AB72+0.0006,AB72))</f>
        <v>5.9999999999999995E-4</v>
      </c>
      <c r="O72" s="35">
        <f>IF(results!$Y72&lt;&gt;"b","",IF(OR(V72=AC72,W72=AC72,X72=AC72,Y72=AC72,Z72=AC72,AA72=AC72,AB72=AC72),AC72+0.0007,AC72))</f>
        <v>6.9999999999999999E-4</v>
      </c>
      <c r="P72" s="35">
        <f>IF(results!$Y72&lt;&gt;"b","",IF(OR(V72=AD72,W72=AD72,X72=AD72,Y72=AD72,Z72=AD72,AA72=AD72,AB72=AD72,AC72=AD72),AD72+0.0008,AD72))</f>
        <v>8.0000000000000004E-4</v>
      </c>
      <c r="Q72" s="35">
        <f>IF(results!$Y72&lt;&gt;"b","",AE72*2)</f>
        <v>102</v>
      </c>
      <c r="R72" s="47">
        <f t="shared" ref="R72:R135" si="13">IF(F72&lt;&gt;"",(MAX(H72:Q72)+LARGE(H72:Q72,2)+LARGE(H72:Q72,3)+LARGE(H72:Q72,4)+LARGE(H72:Q72,5)),0)</f>
        <v>140.00209999999998</v>
      </c>
      <c r="S72" s="4">
        <f t="shared" ref="S72:S135" si="14">R72+0.0000001*ROW()</f>
        <v>140.00210719999998</v>
      </c>
      <c r="T72" s="4">
        <f>IF(results!$Y72&lt;&gt;"b","",results!X72)</f>
        <v>20.399999999999999</v>
      </c>
      <c r="U72" s="4">
        <f>IF(results!Y72="A",1,IF(results!Y72="B",2,IF(results!Y72="C",3,99)))</f>
        <v>2</v>
      </c>
      <c r="V72" s="34">
        <f>results!C72+results!D72</f>
        <v>0</v>
      </c>
      <c r="W72" s="34">
        <f>results!E72+results!F72</f>
        <v>0</v>
      </c>
      <c r="X72" s="34">
        <f>results!G72+results!H72</f>
        <v>38</v>
      </c>
      <c r="Y72" s="34">
        <f>results!I72+results!J72</f>
        <v>0</v>
      </c>
      <c r="Z72" s="34">
        <f>results!K72+results!L72</f>
        <v>0</v>
      </c>
      <c r="AA72" s="34">
        <f>results!M72+results!N72</f>
        <v>0</v>
      </c>
      <c r="AB72" s="34">
        <f>results!O72+results!P72</f>
        <v>0</v>
      </c>
      <c r="AC72" s="34">
        <f>results!Q72+results!R72</f>
        <v>0</v>
      </c>
      <c r="AD72" s="34">
        <f>results!S72+results!T72</f>
        <v>0</v>
      </c>
      <c r="AE72" s="34">
        <f>results!U72+results!V72</f>
        <v>51</v>
      </c>
      <c r="AF72" s="10">
        <f t="shared" ref="AF72:AF135" si="15">LARGE(H72:Q72,3)</f>
        <v>8.0000000000000004E-4</v>
      </c>
    </row>
    <row r="73" spans="1:32" x14ac:dyDescent="0.35">
      <c r="A73" s="18">
        <v>67</v>
      </c>
      <c r="B73" s="20">
        <f t="shared" si="11"/>
        <v>1</v>
      </c>
      <c r="C73" s="20">
        <f t="shared" si="12"/>
        <v>122</v>
      </c>
      <c r="D73" s="14">
        <f t="shared" si="10"/>
        <v>68</v>
      </c>
      <c r="E73" s="14">
        <f t="shared" si="10"/>
        <v>68</v>
      </c>
      <c r="F73" s="2" t="str">
        <f>IF(results!Y73&lt;&gt;"b","",results!B73)</f>
        <v/>
      </c>
      <c r="G73" s="2" t="str">
        <f>IF(results!$Y73&lt;&gt;"b","",results!W73)</f>
        <v/>
      </c>
      <c r="H73" s="35" t="str">
        <f>IF(results!$Y73&lt;&gt;"b","",V73)</f>
        <v/>
      </c>
      <c r="I73" s="35" t="str">
        <f>IF(results!$Y73&lt;&gt;"b","",IF(W73=V73,W73+0.0001,W73))</f>
        <v/>
      </c>
      <c r="J73" s="35" t="str">
        <f>IF(results!$Y73&lt;&gt;"b","",IF(OR(V73=X73,W73=X73),X73+0.0002,X73))</f>
        <v/>
      </c>
      <c r="K73" s="35" t="str">
        <f>IF(results!$Y73&lt;&gt;"b","",IF(OR(V73=Y73,W73=Y73,X73=Y73),Y73+0.0003,Y73))</f>
        <v/>
      </c>
      <c r="L73" s="35" t="str">
        <f>IF(results!$Y73&lt;&gt;"b","",IF(OR(V73=Z73,W73=Z73,X73=Z73,Y73=Z73),Z73+0.0004,Z73))</f>
        <v/>
      </c>
      <c r="M73" s="35" t="str">
        <f>IF(results!$Y73&lt;&gt;"b","",IF(OR(V73=AA73,W73=AA73,X73=AA73,Y73=AA73,Z73=AA73),AA73+0.0005,AA73))</f>
        <v/>
      </c>
      <c r="N73" s="35" t="str">
        <f>IF(results!$Y73&lt;&gt;"b","",IF(OR(V73=AB73,W73=AB73,X73=AB73,Y73=AB73,Z73=AB73,AA73=AB73),AB73+0.0006,AB73))</f>
        <v/>
      </c>
      <c r="O73" s="35" t="str">
        <f>IF(results!$Y73&lt;&gt;"b","",IF(OR(V73=AC73,W73=AC73,X73=AC73,Y73=AC73,Z73=AC73,AA73=AC73,AB73=AC73),AC73+0.0007,AC73))</f>
        <v/>
      </c>
      <c r="P73" s="35" t="str">
        <f>IF(results!$Y73&lt;&gt;"b","",IF(OR(V73=AD73,W73=AD73,X73=AD73,Y73=AD73,Z73=AD73,AA73=AD73,AB73=AD73,AC73=AD73),AD73+0.0008,AD73))</f>
        <v/>
      </c>
      <c r="Q73" s="35" t="str">
        <f>IF(results!$Y73&lt;&gt;"b","",AE73*2)</f>
        <v/>
      </c>
      <c r="R73" s="47">
        <f t="shared" si="13"/>
        <v>0</v>
      </c>
      <c r="S73" s="4">
        <f t="shared" si="14"/>
        <v>7.2999999999999996E-6</v>
      </c>
      <c r="T73" s="4" t="str">
        <f>IF(results!$Y73&lt;&gt;"b","",results!X73)</f>
        <v/>
      </c>
      <c r="U73" s="4">
        <f>IF(results!Y73="A",1,IF(results!Y73="B",2,IF(results!Y73="C",3,99)))</f>
        <v>1</v>
      </c>
      <c r="V73" s="34">
        <f>results!C73+results!D73</f>
        <v>0</v>
      </c>
      <c r="W73" s="34">
        <f>results!E73+results!F73</f>
        <v>0</v>
      </c>
      <c r="X73" s="34">
        <f>results!G73+results!H73</f>
        <v>0</v>
      </c>
      <c r="Y73" s="34">
        <f>results!I73+results!J73</f>
        <v>57</v>
      </c>
      <c r="Z73" s="34">
        <f>results!K73+results!L73</f>
        <v>39</v>
      </c>
      <c r="AA73" s="34">
        <f>results!M73+results!N73</f>
        <v>51</v>
      </c>
      <c r="AB73" s="34">
        <f>results!O73+results!P73</f>
        <v>0</v>
      </c>
      <c r="AC73" s="34">
        <f>results!Q73+results!R73</f>
        <v>0</v>
      </c>
      <c r="AD73" s="34">
        <f>results!S73+results!T73</f>
        <v>0</v>
      </c>
      <c r="AE73" s="34">
        <f>results!U73+results!V73</f>
        <v>0</v>
      </c>
      <c r="AF73" s="10" t="e">
        <f t="shared" si="15"/>
        <v>#NUM!</v>
      </c>
    </row>
    <row r="74" spans="1:32" x14ac:dyDescent="0.35">
      <c r="A74" s="18">
        <v>68</v>
      </c>
      <c r="B74" s="20">
        <f t="shared" si="11"/>
        <v>1</v>
      </c>
      <c r="C74" s="20">
        <f t="shared" si="12"/>
        <v>121</v>
      </c>
      <c r="D74" s="14">
        <f t="shared" si="10"/>
        <v>68</v>
      </c>
      <c r="E74" s="14">
        <f t="shared" si="10"/>
        <v>68</v>
      </c>
      <c r="F74" s="2" t="str">
        <f>IF(results!Y74&lt;&gt;"b","",results!B74)</f>
        <v/>
      </c>
      <c r="G74" s="2" t="str">
        <f>IF(results!$Y74&lt;&gt;"b","",results!W74)</f>
        <v/>
      </c>
      <c r="H74" s="35" t="str">
        <f>IF(results!$Y74&lt;&gt;"b","",V74)</f>
        <v/>
      </c>
      <c r="I74" s="35" t="str">
        <f>IF(results!$Y74&lt;&gt;"b","",IF(W74=V74,W74+0.0001,W74))</f>
        <v/>
      </c>
      <c r="J74" s="35" t="str">
        <f>IF(results!$Y74&lt;&gt;"b","",IF(OR(V74=X74,W74=X74),X74+0.0002,X74))</f>
        <v/>
      </c>
      <c r="K74" s="35" t="str">
        <f>IF(results!$Y74&lt;&gt;"b","",IF(OR(V74=Y74,W74=Y74,X74=Y74),Y74+0.0003,Y74))</f>
        <v/>
      </c>
      <c r="L74" s="35" t="str">
        <f>IF(results!$Y74&lt;&gt;"b","",IF(OR(V74=Z74,W74=Z74,X74=Z74,Y74=Z74),Z74+0.0004,Z74))</f>
        <v/>
      </c>
      <c r="M74" s="35" t="str">
        <f>IF(results!$Y74&lt;&gt;"b","",IF(OR(V74=AA74,W74=AA74,X74=AA74,Y74=AA74,Z74=AA74),AA74+0.0005,AA74))</f>
        <v/>
      </c>
      <c r="N74" s="35" t="str">
        <f>IF(results!$Y74&lt;&gt;"b","",IF(OR(V74=AB74,W74=AB74,X74=AB74,Y74=AB74,Z74=AB74,AA74=AB74),AB74+0.0006,AB74))</f>
        <v/>
      </c>
      <c r="O74" s="35" t="str">
        <f>IF(results!$Y74&lt;&gt;"b","",IF(OR(V74=AC74,W74=AC74,X74=AC74,Y74=AC74,Z74=AC74,AA74=AC74,AB74=AC74),AC74+0.0007,AC74))</f>
        <v/>
      </c>
      <c r="P74" s="35" t="str">
        <f>IF(results!$Y74&lt;&gt;"b","",IF(OR(V74=AD74,W74=AD74,X74=AD74,Y74=AD74,Z74=AD74,AA74=AD74,AB74=AD74,AC74=AD74),AD74+0.0008,AD74))</f>
        <v/>
      </c>
      <c r="Q74" s="35" t="str">
        <f>IF(results!$Y74&lt;&gt;"b","",AE74*2)</f>
        <v/>
      </c>
      <c r="R74" s="47">
        <f t="shared" si="13"/>
        <v>0</v>
      </c>
      <c r="S74" s="4">
        <f t="shared" si="14"/>
        <v>7.3999999999999995E-6</v>
      </c>
      <c r="T74" s="4" t="str">
        <f>IF(results!$Y74&lt;&gt;"b","",results!X74)</f>
        <v/>
      </c>
      <c r="U74" s="4">
        <f>IF(results!Y74="A",1,IF(results!Y74="B",2,IF(results!Y74="C",3,99)))</f>
        <v>1</v>
      </c>
      <c r="V74" s="34">
        <f>results!C74+results!D74</f>
        <v>0</v>
      </c>
      <c r="W74" s="34">
        <f>results!E74+results!F74</f>
        <v>0</v>
      </c>
      <c r="X74" s="34">
        <f>results!G74+results!H74</f>
        <v>0</v>
      </c>
      <c r="Y74" s="34">
        <f>results!I74+results!J74</f>
        <v>0</v>
      </c>
      <c r="Z74" s="34">
        <f>results!K74+results!L74</f>
        <v>0</v>
      </c>
      <c r="AA74" s="34">
        <f>results!M74+results!N74</f>
        <v>0</v>
      </c>
      <c r="AB74" s="34">
        <f>results!O74+results!P74</f>
        <v>54</v>
      </c>
      <c r="AC74" s="34">
        <f>results!Q74+results!R74</f>
        <v>0</v>
      </c>
      <c r="AD74" s="34">
        <f>results!S74+results!T74</f>
        <v>0</v>
      </c>
      <c r="AE74" s="34">
        <f>results!U74+results!V74</f>
        <v>0</v>
      </c>
      <c r="AF74" s="10" t="e">
        <f t="shared" si="15"/>
        <v>#NUM!</v>
      </c>
    </row>
    <row r="75" spans="1:32" x14ac:dyDescent="0.35">
      <c r="A75" s="18">
        <v>69</v>
      </c>
      <c r="B75" s="20">
        <f t="shared" si="11"/>
        <v>34</v>
      </c>
      <c r="C75" s="20">
        <f t="shared" si="12"/>
        <v>5</v>
      </c>
      <c r="D75" s="14">
        <f t="shared" si="10"/>
        <v>5</v>
      </c>
      <c r="E75" s="14">
        <f t="shared" si="10"/>
        <v>5</v>
      </c>
      <c r="F75" s="2" t="str">
        <f>IF(results!Y75&lt;&gt;"b","",results!B75)</f>
        <v>PRINCI LUCIANO</v>
      </c>
      <c r="G75" s="2">
        <f>IF(results!$Y75&lt;&gt;"b","",results!W75)</f>
        <v>9</v>
      </c>
      <c r="H75" s="35">
        <f>IF(results!$Y75&lt;&gt;"b","",V75)</f>
        <v>34</v>
      </c>
      <c r="I75" s="35">
        <f>IF(results!$Y75&lt;&gt;"b","",IF(W75=V75,W75+0.0001,W75))</f>
        <v>53</v>
      </c>
      <c r="J75" s="35">
        <f>IF(results!$Y75&lt;&gt;"b","",IF(OR(V75=X75,W75=X75),X75+0.0002,X75))</f>
        <v>0</v>
      </c>
      <c r="K75" s="35">
        <f>IF(results!$Y75&lt;&gt;"b","",IF(OR(V75=Y75,W75=Y75,X75=Y75),Y75+0.0003,Y75))</f>
        <v>51</v>
      </c>
      <c r="L75" s="35">
        <f>IF(results!$Y75&lt;&gt;"b","",IF(OR(V75=Z75,W75=Z75,X75=Z75,Y75=Z75),Z75+0.0004,Z75))</f>
        <v>48</v>
      </c>
      <c r="M75" s="35">
        <f>IF(results!$Y75&lt;&gt;"b","",IF(OR(V75=AA75,W75=AA75,X75=AA75,Y75=AA75,Z75=AA75),AA75+0.0005,AA75))</f>
        <v>42</v>
      </c>
      <c r="N75" s="35">
        <f>IF(results!$Y75&lt;&gt;"b","",IF(OR(V75=AB75,W75=AB75,X75=AB75,Y75=AB75,Z75=AB75,AA75=AB75),AB75+0.0006,AB75))</f>
        <v>54</v>
      </c>
      <c r="O75" s="35">
        <f>IF(results!$Y75&lt;&gt;"b","",IF(OR(V75=AC75,W75=AC75,X75=AC75,Y75=AC75,Z75=AC75,AA75=AC75,AB75=AC75),AC75+0.0007,AC75))</f>
        <v>55</v>
      </c>
      <c r="P75" s="35">
        <f>IF(results!$Y75&lt;&gt;"b","",IF(OR(V75=AD75,W75=AD75,X75=AD75,Y75=AD75,Z75=AD75,AA75=AD75,AB75=AD75,AC75=AD75),AD75+0.0008,AD75))</f>
        <v>68</v>
      </c>
      <c r="Q75" s="35">
        <f>IF(results!$Y75&lt;&gt;"b","",AE75*2)</f>
        <v>94</v>
      </c>
      <c r="R75" s="47">
        <f t="shared" si="13"/>
        <v>324</v>
      </c>
      <c r="S75" s="4">
        <f t="shared" si="14"/>
        <v>324.00000749999998</v>
      </c>
      <c r="T75" s="4">
        <f>IF(results!$Y75&lt;&gt;"b","",results!X75)</f>
        <v>21.9</v>
      </c>
      <c r="U75" s="4">
        <f>IF(results!Y75="A",1,IF(results!Y75="B",2,IF(results!Y75="C",3,99)))</f>
        <v>2</v>
      </c>
      <c r="V75" s="34">
        <f>results!C75+results!D75</f>
        <v>34</v>
      </c>
      <c r="W75" s="34">
        <f>results!E75+results!F75</f>
        <v>53</v>
      </c>
      <c r="X75" s="34">
        <f>results!G75+results!H75</f>
        <v>0</v>
      </c>
      <c r="Y75" s="34">
        <f>results!I75+results!J75</f>
        <v>51</v>
      </c>
      <c r="Z75" s="34">
        <f>results!K75+results!L75</f>
        <v>48</v>
      </c>
      <c r="AA75" s="34">
        <f>results!M75+results!N75</f>
        <v>42</v>
      </c>
      <c r="AB75" s="34">
        <f>results!O75+results!P75</f>
        <v>54</v>
      </c>
      <c r="AC75" s="34">
        <f>results!Q75+results!R75</f>
        <v>55</v>
      </c>
      <c r="AD75" s="34">
        <f>results!S75+results!T75</f>
        <v>68</v>
      </c>
      <c r="AE75" s="34">
        <f>results!U75+results!V75</f>
        <v>47</v>
      </c>
      <c r="AF75" s="10">
        <f t="shared" si="15"/>
        <v>55</v>
      </c>
    </row>
    <row r="76" spans="1:32" x14ac:dyDescent="0.35">
      <c r="A76" s="18">
        <v>70</v>
      </c>
      <c r="B76" s="20">
        <f t="shared" si="11"/>
        <v>101</v>
      </c>
      <c r="C76" s="20">
        <f t="shared" si="12"/>
        <v>120</v>
      </c>
      <c r="D76" s="14">
        <f t="shared" si="10"/>
        <v>68</v>
      </c>
      <c r="E76" s="14">
        <f t="shared" si="10"/>
        <v>68</v>
      </c>
      <c r="F76" s="2" t="str">
        <f>IF(results!Y76&lt;&gt;"b","",results!B76)</f>
        <v/>
      </c>
      <c r="G76" s="2" t="str">
        <f>IF(results!$Y76&lt;&gt;"b","",results!W76)</f>
        <v/>
      </c>
      <c r="H76" s="35" t="str">
        <f>IF(results!$Y76&lt;&gt;"b","",V76)</f>
        <v/>
      </c>
      <c r="I76" s="35" t="str">
        <f>IF(results!$Y76&lt;&gt;"b","",IF(W76=V76,W76+0.0001,W76))</f>
        <v/>
      </c>
      <c r="J76" s="35" t="str">
        <f>IF(results!$Y76&lt;&gt;"b","",IF(OR(V76=X76,W76=X76),X76+0.0002,X76))</f>
        <v/>
      </c>
      <c r="K76" s="35" t="str">
        <f>IF(results!$Y76&lt;&gt;"b","",IF(OR(V76=Y76,W76=Y76,X76=Y76),Y76+0.0003,Y76))</f>
        <v/>
      </c>
      <c r="L76" s="35" t="str">
        <f>IF(results!$Y76&lt;&gt;"b","",IF(OR(V76=Z76,W76=Z76,X76=Z76,Y76=Z76),Z76+0.0004,Z76))</f>
        <v/>
      </c>
      <c r="M76" s="35" t="str">
        <f>IF(results!$Y76&lt;&gt;"b","",IF(OR(V76=AA76,W76=AA76,X76=AA76,Y76=AA76,Z76=AA76),AA76+0.0005,AA76))</f>
        <v/>
      </c>
      <c r="N76" s="35" t="str">
        <f>IF(results!$Y76&lt;&gt;"b","",IF(OR(V76=AB76,W76=AB76,X76=AB76,Y76=AB76,Z76=AB76,AA76=AB76),AB76+0.0006,AB76))</f>
        <v/>
      </c>
      <c r="O76" s="35" t="str">
        <f>IF(results!$Y76&lt;&gt;"b","",IF(OR(V76=AC76,W76=AC76,X76=AC76,Y76=AC76,Z76=AC76,AA76=AC76,AB76=AC76),AC76+0.0007,AC76))</f>
        <v/>
      </c>
      <c r="P76" s="35" t="str">
        <f>IF(results!$Y76&lt;&gt;"b","",IF(OR(V76=AD76,W76=AD76,X76=AD76,Y76=AD76,Z76=AD76,AA76=AD76,AB76=AD76,AC76=AD76),AD76+0.0008,AD76))</f>
        <v/>
      </c>
      <c r="Q76" s="35" t="str">
        <f>IF(results!$Y76&lt;&gt;"b","",AE76*2)</f>
        <v/>
      </c>
      <c r="R76" s="47">
        <f t="shared" si="13"/>
        <v>0</v>
      </c>
      <c r="S76" s="4">
        <f t="shared" si="14"/>
        <v>7.6000000000000001E-6</v>
      </c>
      <c r="T76" s="4" t="str">
        <f>IF(results!$Y76&lt;&gt;"b","",results!X76)</f>
        <v/>
      </c>
      <c r="U76" s="4">
        <f>IF(results!Y76="A",1,IF(results!Y76="B",2,IF(results!Y76="C",3,99)))</f>
        <v>3</v>
      </c>
      <c r="V76" s="34">
        <f>results!C76+results!D76</f>
        <v>0</v>
      </c>
      <c r="W76" s="34">
        <f>results!E76+results!F76</f>
        <v>0</v>
      </c>
      <c r="X76" s="34">
        <f>results!G76+results!H76</f>
        <v>0</v>
      </c>
      <c r="Y76" s="34">
        <f>results!I76+results!J76</f>
        <v>0</v>
      </c>
      <c r="Z76" s="34">
        <f>results!K76+results!L76</f>
        <v>41</v>
      </c>
      <c r="AA76" s="34">
        <f>results!M76+results!N76</f>
        <v>0</v>
      </c>
      <c r="AB76" s="34">
        <f>results!O76+results!P76</f>
        <v>0</v>
      </c>
      <c r="AC76" s="34">
        <f>results!Q76+results!R76</f>
        <v>0</v>
      </c>
      <c r="AD76" s="34">
        <f>results!S76+results!T76</f>
        <v>0</v>
      </c>
      <c r="AE76" s="34">
        <f>results!U76+results!V76</f>
        <v>0</v>
      </c>
      <c r="AF76" s="10" t="e">
        <f t="shared" si="15"/>
        <v>#NUM!</v>
      </c>
    </row>
    <row r="77" spans="1:32" x14ac:dyDescent="0.35">
      <c r="A77" s="18">
        <v>71</v>
      </c>
      <c r="B77" s="20">
        <f t="shared" si="11"/>
        <v>34</v>
      </c>
      <c r="C77" s="20">
        <f t="shared" si="12"/>
        <v>47</v>
      </c>
      <c r="D77" s="14">
        <f t="shared" si="10"/>
        <v>46</v>
      </c>
      <c r="E77" s="14">
        <f t="shared" si="10"/>
        <v>46</v>
      </c>
      <c r="F77" s="2" t="str">
        <f>IF(results!Y77&lt;&gt;"b","",results!B77)</f>
        <v>PRINCIC DAVID</v>
      </c>
      <c r="G77" s="2">
        <f>IF(results!$Y77&lt;&gt;"b","",results!W77)</f>
        <v>1</v>
      </c>
      <c r="H77" s="35">
        <f>IF(results!$Y77&lt;&gt;"b","",V77)</f>
        <v>0</v>
      </c>
      <c r="I77" s="35">
        <f>IF(results!$Y77&lt;&gt;"b","",IF(W77=V77,W77+0.0001,W77))</f>
        <v>1E-4</v>
      </c>
      <c r="J77" s="35">
        <f>IF(results!$Y77&lt;&gt;"b","",IF(OR(V77=X77,W77=X77),X77+0.0002,X77))</f>
        <v>2.0000000000000001E-4</v>
      </c>
      <c r="K77" s="35">
        <f>IF(results!$Y77&lt;&gt;"b","",IF(OR(V77=Y77,W77=Y77,X77=Y77),Y77+0.0003,Y77))</f>
        <v>2.9999999999999997E-4</v>
      </c>
      <c r="L77" s="35">
        <f>IF(results!$Y77&lt;&gt;"b","",IF(OR(V77=Z77,W77=Z77,X77=Z77,Y77=Z77),Z77+0.0004,Z77))</f>
        <v>50</v>
      </c>
      <c r="M77" s="35">
        <f>IF(results!$Y77&lt;&gt;"b","",IF(OR(V77=AA77,W77=AA77,X77=AA77,Y77=AA77,Z77=AA77),AA77+0.0005,AA77))</f>
        <v>5.0000000000000001E-4</v>
      </c>
      <c r="N77" s="35">
        <f>IF(results!$Y77&lt;&gt;"b","",IF(OR(V77=AB77,W77=AB77,X77=AB77,Y77=AB77,Z77=AB77,AA77=AB77),AB77+0.0006,AB77))</f>
        <v>5.9999999999999995E-4</v>
      </c>
      <c r="O77" s="35">
        <f>IF(results!$Y77&lt;&gt;"b","",IF(OR(V77=AC77,W77=AC77,X77=AC77,Y77=AC77,Z77=AC77,AA77=AC77,AB77=AC77),AC77+0.0007,AC77))</f>
        <v>6.9999999999999999E-4</v>
      </c>
      <c r="P77" s="35">
        <f>IF(results!$Y77&lt;&gt;"b","",IF(OR(V77=AD77,W77=AD77,X77=AD77,Y77=AD77,Z77=AD77,AA77=AD77,AB77=AD77,AC77=AD77),AD77+0.0008,AD77))</f>
        <v>8.0000000000000004E-4</v>
      </c>
      <c r="Q77" s="35">
        <f>IF(results!$Y77&lt;&gt;"b","",AE77*2)</f>
        <v>0</v>
      </c>
      <c r="R77" s="47">
        <f t="shared" si="13"/>
        <v>50.002600000000001</v>
      </c>
      <c r="S77" s="4">
        <f t="shared" si="14"/>
        <v>50.002607699999999</v>
      </c>
      <c r="T77" s="4">
        <f>IF(results!$Y77&lt;&gt;"b","",results!X77)</f>
        <v>17.2</v>
      </c>
      <c r="U77" s="4">
        <f>IF(results!Y77="A",1,IF(results!Y77="B",2,IF(results!Y77="C",3,99)))</f>
        <v>2</v>
      </c>
      <c r="V77" s="34">
        <f>results!C77+results!D77</f>
        <v>0</v>
      </c>
      <c r="W77" s="34">
        <f>results!E77+results!F77</f>
        <v>0</v>
      </c>
      <c r="X77" s="34">
        <f>results!G77+results!H77</f>
        <v>0</v>
      </c>
      <c r="Y77" s="34">
        <f>results!I77+results!J77</f>
        <v>0</v>
      </c>
      <c r="Z77" s="34">
        <f>results!K77+results!L77</f>
        <v>50</v>
      </c>
      <c r="AA77" s="34">
        <f>results!M77+results!N77</f>
        <v>0</v>
      </c>
      <c r="AB77" s="34">
        <f>results!O77+results!P77</f>
        <v>0</v>
      </c>
      <c r="AC77" s="34">
        <f>results!Q77+results!R77</f>
        <v>0</v>
      </c>
      <c r="AD77" s="34">
        <f>results!S77+results!T77</f>
        <v>0</v>
      </c>
      <c r="AE77" s="34">
        <f>results!U77+results!V77</f>
        <v>0</v>
      </c>
      <c r="AF77" s="10">
        <f t="shared" si="15"/>
        <v>6.9999999999999999E-4</v>
      </c>
    </row>
    <row r="78" spans="1:32" x14ac:dyDescent="0.35">
      <c r="A78" s="18">
        <v>72</v>
      </c>
      <c r="B78" s="20">
        <f t="shared" si="11"/>
        <v>34</v>
      </c>
      <c r="C78" s="20">
        <f t="shared" si="12"/>
        <v>53</v>
      </c>
      <c r="D78" s="14">
        <f t="shared" si="10"/>
        <v>52</v>
      </c>
      <c r="E78" s="14">
        <f t="shared" si="10"/>
        <v>52</v>
      </c>
      <c r="F78" s="2" t="str">
        <f>IF(results!Y78&lt;&gt;"b","",results!B78)</f>
        <v>PUHARIC NADA</v>
      </c>
      <c r="G78" s="2">
        <f>IF(results!$Y78&lt;&gt;"b","",results!W78)</f>
        <v>1</v>
      </c>
      <c r="H78" s="35">
        <f>IF(results!$Y78&lt;&gt;"b","",V78)</f>
        <v>46</v>
      </c>
      <c r="I78" s="35">
        <f>IF(results!$Y78&lt;&gt;"b","",IF(W78=V78,W78+0.0001,W78))</f>
        <v>0</v>
      </c>
      <c r="J78" s="35">
        <f>IF(results!$Y78&lt;&gt;"b","",IF(OR(V78=X78,W78=X78),X78+0.0002,X78))</f>
        <v>2.0000000000000001E-4</v>
      </c>
      <c r="K78" s="35">
        <f>IF(results!$Y78&lt;&gt;"b","",IF(OR(V78=Y78,W78=Y78,X78=Y78),Y78+0.0003,Y78))</f>
        <v>2.9999999999999997E-4</v>
      </c>
      <c r="L78" s="35">
        <f>IF(results!$Y78&lt;&gt;"b","",IF(OR(V78=Z78,W78=Z78,X78=Z78,Y78=Z78),Z78+0.0004,Z78))</f>
        <v>4.0000000000000002E-4</v>
      </c>
      <c r="M78" s="35">
        <f>IF(results!$Y78&lt;&gt;"b","",IF(OR(V78=AA78,W78=AA78,X78=AA78,Y78=AA78,Z78=AA78),AA78+0.0005,AA78))</f>
        <v>5.0000000000000001E-4</v>
      </c>
      <c r="N78" s="35">
        <f>IF(results!$Y78&lt;&gt;"b","",IF(OR(V78=AB78,W78=AB78,X78=AB78,Y78=AB78,Z78=AB78,AA78=AB78),AB78+0.0006,AB78))</f>
        <v>5.9999999999999995E-4</v>
      </c>
      <c r="O78" s="35">
        <f>IF(results!$Y78&lt;&gt;"b","",IF(OR(V78=AC78,W78=AC78,X78=AC78,Y78=AC78,Z78=AC78,AA78=AC78,AB78=AC78),AC78+0.0007,AC78))</f>
        <v>6.9999999999999999E-4</v>
      </c>
      <c r="P78" s="35">
        <f>IF(results!$Y78&lt;&gt;"b","",IF(OR(V78=AD78,W78=AD78,X78=AD78,Y78=AD78,Z78=AD78,AA78=AD78,AB78=AD78,AC78=AD78),AD78+0.0008,AD78))</f>
        <v>8.0000000000000004E-4</v>
      </c>
      <c r="Q78" s="35">
        <f>IF(results!$Y78&lt;&gt;"b","",AE78*2)</f>
        <v>0</v>
      </c>
      <c r="R78" s="47">
        <f t="shared" si="13"/>
        <v>46.002600000000001</v>
      </c>
      <c r="S78" s="4">
        <f t="shared" si="14"/>
        <v>46.0026078</v>
      </c>
      <c r="T78" s="4">
        <f>IF(results!$Y78&lt;&gt;"b","",results!X78)</f>
        <v>22.7</v>
      </c>
      <c r="U78" s="4">
        <f>IF(results!Y78="A",1,IF(results!Y78="B",2,IF(results!Y78="C",3,99)))</f>
        <v>2</v>
      </c>
      <c r="V78" s="34">
        <f>results!C78+results!D78</f>
        <v>46</v>
      </c>
      <c r="W78" s="34">
        <f>results!E78+results!F78</f>
        <v>0</v>
      </c>
      <c r="X78" s="34">
        <f>results!G78+results!H78</f>
        <v>0</v>
      </c>
      <c r="Y78" s="34">
        <f>results!I78+results!J78</f>
        <v>0</v>
      </c>
      <c r="Z78" s="34">
        <f>results!K78+results!L78</f>
        <v>0</v>
      </c>
      <c r="AA78" s="34">
        <f>results!M78+results!N78</f>
        <v>0</v>
      </c>
      <c r="AB78" s="34">
        <f>results!O78+results!P78</f>
        <v>0</v>
      </c>
      <c r="AC78" s="34">
        <f>results!Q78+results!R78</f>
        <v>0</v>
      </c>
      <c r="AD78" s="34">
        <f>results!S78+results!T78</f>
        <v>0</v>
      </c>
      <c r="AE78" s="34">
        <f>results!U78+results!V78</f>
        <v>0</v>
      </c>
      <c r="AF78" s="10">
        <f t="shared" si="15"/>
        <v>6.9999999999999999E-4</v>
      </c>
    </row>
    <row r="79" spans="1:32" x14ac:dyDescent="0.35">
      <c r="A79" s="18">
        <v>73</v>
      </c>
      <c r="B79" s="20">
        <f t="shared" si="11"/>
        <v>1</v>
      </c>
      <c r="C79" s="20">
        <f t="shared" si="12"/>
        <v>119</v>
      </c>
      <c r="D79" s="14">
        <f t="shared" si="10"/>
        <v>68</v>
      </c>
      <c r="E79" s="14">
        <f t="shared" si="10"/>
        <v>68</v>
      </c>
      <c r="F79" s="2" t="str">
        <f>IF(results!Y79&lt;&gt;"b","",results!B79)</f>
        <v/>
      </c>
      <c r="G79" s="2" t="str">
        <f>IF(results!$Y79&lt;&gt;"b","",results!W79)</f>
        <v/>
      </c>
      <c r="H79" s="35" t="str">
        <f>IF(results!$Y79&lt;&gt;"b","",V79)</f>
        <v/>
      </c>
      <c r="I79" s="35" t="str">
        <f>IF(results!$Y79&lt;&gt;"b","",IF(W79=V79,W79+0.0001,W79))</f>
        <v/>
      </c>
      <c r="J79" s="35" t="str">
        <f>IF(results!$Y79&lt;&gt;"b","",IF(OR(V79=X79,W79=X79),X79+0.0002,X79))</f>
        <v/>
      </c>
      <c r="K79" s="35" t="str">
        <f>IF(results!$Y79&lt;&gt;"b","",IF(OR(V79=Y79,W79=Y79,X79=Y79),Y79+0.0003,Y79))</f>
        <v/>
      </c>
      <c r="L79" s="35" t="str">
        <f>IF(results!$Y79&lt;&gt;"b","",IF(OR(V79=Z79,W79=Z79,X79=Z79,Y79=Z79),Z79+0.0004,Z79))</f>
        <v/>
      </c>
      <c r="M79" s="35" t="str">
        <f>IF(results!$Y79&lt;&gt;"b","",IF(OR(V79=AA79,W79=AA79,X79=AA79,Y79=AA79,Z79=AA79),AA79+0.0005,AA79))</f>
        <v/>
      </c>
      <c r="N79" s="35" t="str">
        <f>IF(results!$Y79&lt;&gt;"b","",IF(OR(V79=AB79,W79=AB79,X79=AB79,Y79=AB79,Z79=AB79,AA79=AB79),AB79+0.0006,AB79))</f>
        <v/>
      </c>
      <c r="O79" s="35" t="str">
        <f>IF(results!$Y79&lt;&gt;"b","",IF(OR(V79=AC79,W79=AC79,X79=AC79,Y79=AC79,Z79=AC79,AA79=AC79,AB79=AC79),AC79+0.0007,AC79))</f>
        <v/>
      </c>
      <c r="P79" s="35" t="str">
        <f>IF(results!$Y79&lt;&gt;"b","",IF(OR(V79=AD79,W79=AD79,X79=AD79,Y79=AD79,Z79=AD79,AA79=AD79,AB79=AD79,AC79=AD79),AD79+0.0008,AD79))</f>
        <v/>
      </c>
      <c r="Q79" s="35" t="str">
        <f>IF(results!$Y79&lt;&gt;"b","",AE79*2)</f>
        <v/>
      </c>
      <c r="R79" s="47">
        <f t="shared" si="13"/>
        <v>0</v>
      </c>
      <c r="S79" s="4">
        <f t="shared" si="14"/>
        <v>7.8999999999999989E-6</v>
      </c>
      <c r="T79" s="4" t="str">
        <f>IF(results!$Y79&lt;&gt;"b","",results!X79)</f>
        <v/>
      </c>
      <c r="U79" s="4">
        <f>IF(results!Y79="A",1,IF(results!Y79="B",2,IF(results!Y79="C",3,99)))</f>
        <v>1</v>
      </c>
      <c r="V79" s="34">
        <f>results!C79+results!D79</f>
        <v>0</v>
      </c>
      <c r="W79" s="34">
        <f>results!E79+results!F79</f>
        <v>0</v>
      </c>
      <c r="X79" s="34">
        <f>results!G79+results!H79</f>
        <v>61</v>
      </c>
      <c r="Y79" s="34">
        <f>results!I79+results!J79</f>
        <v>58</v>
      </c>
      <c r="Z79" s="34">
        <f>results!K79+results!L79</f>
        <v>49</v>
      </c>
      <c r="AA79" s="34">
        <f>results!M79+results!N79</f>
        <v>76</v>
      </c>
      <c r="AB79" s="34">
        <f>results!O79+results!P79</f>
        <v>62</v>
      </c>
      <c r="AC79" s="34">
        <f>results!Q79+results!R79</f>
        <v>0</v>
      </c>
      <c r="AD79" s="34">
        <f>results!S79+results!T79</f>
        <v>0</v>
      </c>
      <c r="AE79" s="34">
        <f>results!U79+results!V79</f>
        <v>58</v>
      </c>
      <c r="AF79" s="10" t="e">
        <f t="shared" si="15"/>
        <v>#NUM!</v>
      </c>
    </row>
    <row r="80" spans="1:32" x14ac:dyDescent="0.35">
      <c r="A80" s="18">
        <v>74</v>
      </c>
      <c r="B80" s="20">
        <f t="shared" si="11"/>
        <v>34</v>
      </c>
      <c r="C80" s="20">
        <f t="shared" si="12"/>
        <v>66</v>
      </c>
      <c r="D80" s="14">
        <f t="shared" si="10"/>
        <v>66</v>
      </c>
      <c r="E80" s="14">
        <f t="shared" si="10"/>
        <v>66</v>
      </c>
      <c r="F80" s="2" t="str">
        <f>IF(results!Y80&lt;&gt;"b","",results!B80)</f>
        <v>RANNER DANIEL</v>
      </c>
      <c r="G80" s="2">
        <f>IF(results!$Y80&lt;&gt;"b","",results!W80)</f>
        <v>1</v>
      </c>
      <c r="H80" s="35">
        <f>IF(results!$Y80&lt;&gt;"b","",V80)</f>
        <v>33</v>
      </c>
      <c r="I80" s="35">
        <f>IF(results!$Y80&lt;&gt;"b","",IF(W80=V80,W80+0.0001,W80))</f>
        <v>0</v>
      </c>
      <c r="J80" s="35">
        <f>IF(results!$Y80&lt;&gt;"b","",IF(OR(V80=X80,W80=X80),X80+0.0002,X80))</f>
        <v>2.0000000000000001E-4</v>
      </c>
      <c r="K80" s="35">
        <f>IF(results!$Y80&lt;&gt;"b","",IF(OR(V80=Y80,W80=Y80,X80=Y80),Y80+0.0003,Y80))</f>
        <v>2.9999999999999997E-4</v>
      </c>
      <c r="L80" s="35">
        <f>IF(results!$Y80&lt;&gt;"b","",IF(OR(V80=Z80,W80=Z80,X80=Z80,Y80=Z80),Z80+0.0004,Z80))</f>
        <v>4.0000000000000002E-4</v>
      </c>
      <c r="M80" s="35">
        <f>IF(results!$Y80&lt;&gt;"b","",IF(OR(V80=AA80,W80=AA80,X80=AA80,Y80=AA80,Z80=AA80),AA80+0.0005,AA80))</f>
        <v>5.0000000000000001E-4</v>
      </c>
      <c r="N80" s="35">
        <f>IF(results!$Y80&lt;&gt;"b","",IF(OR(V80=AB80,W80=AB80,X80=AB80,Y80=AB80,Z80=AB80,AA80=AB80),AB80+0.0006,AB80))</f>
        <v>5.9999999999999995E-4</v>
      </c>
      <c r="O80" s="35">
        <f>IF(results!$Y80&lt;&gt;"b","",IF(OR(V80=AC80,W80=AC80,X80=AC80,Y80=AC80,Z80=AC80,AA80=AC80,AB80=AC80),AC80+0.0007,AC80))</f>
        <v>6.9999999999999999E-4</v>
      </c>
      <c r="P80" s="35">
        <f>IF(results!$Y80&lt;&gt;"b","",IF(OR(V80=AD80,W80=AD80,X80=AD80,Y80=AD80,Z80=AD80,AA80=AD80,AB80=AD80,AC80=AD80),AD80+0.0008,AD80))</f>
        <v>8.0000000000000004E-4</v>
      </c>
      <c r="Q80" s="35">
        <f>IF(results!$Y80&lt;&gt;"b","",AE80*2)</f>
        <v>0</v>
      </c>
      <c r="R80" s="47">
        <f t="shared" si="13"/>
        <v>33.002600000000001</v>
      </c>
      <c r="S80" s="4">
        <f t="shared" si="14"/>
        <v>33.002608000000002</v>
      </c>
      <c r="T80" s="4">
        <f>IF(results!$Y80&lt;&gt;"b","",results!X80)</f>
        <v>22.6</v>
      </c>
      <c r="U80" s="4">
        <f>IF(results!Y80="A",1,IF(results!Y80="B",2,IF(results!Y80="C",3,99)))</f>
        <v>2</v>
      </c>
      <c r="V80" s="34">
        <f>results!C80+results!D80</f>
        <v>33</v>
      </c>
      <c r="W80" s="34">
        <f>results!E80+results!F80</f>
        <v>0</v>
      </c>
      <c r="X80" s="34">
        <f>results!G80+results!H80</f>
        <v>0</v>
      </c>
      <c r="Y80" s="34">
        <f>results!I80+results!J80</f>
        <v>0</v>
      </c>
      <c r="Z80" s="34">
        <f>results!K80+results!L80</f>
        <v>0</v>
      </c>
      <c r="AA80" s="34">
        <f>results!M80+results!N80</f>
        <v>0</v>
      </c>
      <c r="AB80" s="34">
        <f>results!O80+results!P80</f>
        <v>0</v>
      </c>
      <c r="AC80" s="34">
        <f>results!Q80+results!R80</f>
        <v>0</v>
      </c>
      <c r="AD80" s="34">
        <f>results!S80+results!T80</f>
        <v>0</v>
      </c>
      <c r="AE80" s="34">
        <f>results!U80+results!V80</f>
        <v>0</v>
      </c>
      <c r="AF80" s="10">
        <f t="shared" si="15"/>
        <v>6.9999999999999999E-4</v>
      </c>
    </row>
    <row r="81" spans="1:32" x14ac:dyDescent="0.35">
      <c r="A81" s="18">
        <v>75</v>
      </c>
      <c r="B81" s="20">
        <f t="shared" si="11"/>
        <v>1</v>
      </c>
      <c r="C81" s="20">
        <f t="shared" si="12"/>
        <v>118</v>
      </c>
      <c r="D81" s="14">
        <f t="shared" si="10"/>
        <v>68</v>
      </c>
      <c r="E81" s="14">
        <f t="shared" si="10"/>
        <v>68</v>
      </c>
      <c r="F81" s="2" t="str">
        <f>IF(results!Y81&lt;&gt;"b","",results!B81)</f>
        <v/>
      </c>
      <c r="G81" s="2" t="str">
        <f>IF(results!$Y81&lt;&gt;"b","",results!W81)</f>
        <v/>
      </c>
      <c r="H81" s="35" t="str">
        <f>IF(results!$Y81&lt;&gt;"b","",V81)</f>
        <v/>
      </c>
      <c r="I81" s="35" t="str">
        <f>IF(results!$Y81&lt;&gt;"b","",IF(W81=V81,W81+0.0001,W81))</f>
        <v/>
      </c>
      <c r="J81" s="35" t="str">
        <f>IF(results!$Y81&lt;&gt;"b","",IF(OR(V81=X81,W81=X81),X81+0.0002,X81))</f>
        <v/>
      </c>
      <c r="K81" s="35" t="str">
        <f>IF(results!$Y81&lt;&gt;"b","",IF(OR(V81=Y81,W81=Y81,X81=Y81),Y81+0.0003,Y81))</f>
        <v/>
      </c>
      <c r="L81" s="35" t="str">
        <f>IF(results!$Y81&lt;&gt;"b","",IF(OR(V81=Z81,W81=Z81,X81=Z81,Y81=Z81),Z81+0.0004,Z81))</f>
        <v/>
      </c>
      <c r="M81" s="35" t="str">
        <f>IF(results!$Y81&lt;&gt;"b","",IF(OR(V81=AA81,W81=AA81,X81=AA81,Y81=AA81,Z81=AA81),AA81+0.0005,AA81))</f>
        <v/>
      </c>
      <c r="N81" s="35" t="str">
        <f>IF(results!$Y81&lt;&gt;"b","",IF(OR(V81=AB81,W81=AB81,X81=AB81,Y81=AB81,Z81=AB81,AA81=AB81),AB81+0.0006,AB81))</f>
        <v/>
      </c>
      <c r="O81" s="35" t="str">
        <f>IF(results!$Y81&lt;&gt;"b","",IF(OR(V81=AC81,W81=AC81,X81=AC81,Y81=AC81,Z81=AC81,AA81=AC81,AB81=AC81),AC81+0.0007,AC81))</f>
        <v/>
      </c>
      <c r="P81" s="35" t="str">
        <f>IF(results!$Y81&lt;&gt;"b","",IF(OR(V81=AD81,W81=AD81,X81=AD81,Y81=AD81,Z81=AD81,AA81=AD81,AB81=AD81,AC81=AD81),AD81+0.0008,AD81))</f>
        <v/>
      </c>
      <c r="Q81" s="35" t="str">
        <f>IF(results!$Y81&lt;&gt;"b","",AE81*2)</f>
        <v/>
      </c>
      <c r="R81" s="47">
        <f t="shared" si="13"/>
        <v>0</v>
      </c>
      <c r="S81" s="4">
        <f t="shared" si="14"/>
        <v>8.1000000000000004E-6</v>
      </c>
      <c r="T81" s="4" t="str">
        <f>IF(results!$Y81&lt;&gt;"b","",results!X81)</f>
        <v/>
      </c>
      <c r="U81" s="4">
        <f>IF(results!Y81="A",1,IF(results!Y81="B",2,IF(results!Y81="C",3,99)))</f>
        <v>1</v>
      </c>
      <c r="V81" s="34">
        <f>results!C81+results!D81</f>
        <v>0</v>
      </c>
      <c r="W81" s="34">
        <f>results!E81+results!F81</f>
        <v>0</v>
      </c>
      <c r="X81" s="34">
        <f>results!G81+results!H81</f>
        <v>0</v>
      </c>
      <c r="Y81" s="34">
        <f>results!I81+results!J81</f>
        <v>0</v>
      </c>
      <c r="Z81" s="34">
        <f>results!K81+results!L81</f>
        <v>37</v>
      </c>
      <c r="AA81" s="34">
        <f>results!M81+results!N81</f>
        <v>0</v>
      </c>
      <c r="AB81" s="34">
        <f>results!O81+results!P81</f>
        <v>0</v>
      </c>
      <c r="AC81" s="34">
        <f>results!Q81+results!R81</f>
        <v>0</v>
      </c>
      <c r="AD81" s="34">
        <f>results!S81+results!T81</f>
        <v>0</v>
      </c>
      <c r="AE81" s="34">
        <f>results!U81+results!V81</f>
        <v>0</v>
      </c>
      <c r="AF81" s="10" t="e">
        <f t="shared" si="15"/>
        <v>#NUM!</v>
      </c>
    </row>
    <row r="82" spans="1:32" x14ac:dyDescent="0.35">
      <c r="A82" s="18">
        <v>76</v>
      </c>
      <c r="B82" s="20">
        <f t="shared" si="11"/>
        <v>34</v>
      </c>
      <c r="C82" s="20">
        <f t="shared" si="12"/>
        <v>17</v>
      </c>
      <c r="D82" s="14">
        <f t="shared" si="10"/>
        <v>17</v>
      </c>
      <c r="E82" s="14">
        <f t="shared" si="10"/>
        <v>17</v>
      </c>
      <c r="F82" s="2" t="str">
        <f>IF(results!Y82&lt;&gt;"b","",results!B82)</f>
        <v>REDAELLI GIANFRANCO</v>
      </c>
      <c r="G82" s="2">
        <f>IF(results!$Y82&lt;&gt;"b","",results!W82)</f>
        <v>4</v>
      </c>
      <c r="H82" s="35">
        <f>IF(results!$Y82&lt;&gt;"b","",V82)</f>
        <v>0</v>
      </c>
      <c r="I82" s="35">
        <f>IF(results!$Y82&lt;&gt;"b","",IF(W82=V82,W82+0.0001,W82))</f>
        <v>41</v>
      </c>
      <c r="J82" s="35">
        <f>IF(results!$Y82&lt;&gt;"b","",IF(OR(V82=X82,W82=X82),X82+0.0002,X82))</f>
        <v>33</v>
      </c>
      <c r="K82" s="35">
        <f>IF(results!$Y82&lt;&gt;"b","",IF(OR(V82=Y82,W82=Y82,X82=Y82),Y82+0.0003,Y82))</f>
        <v>63</v>
      </c>
      <c r="L82" s="35">
        <f>IF(results!$Y82&lt;&gt;"b","",IF(OR(V82=Z82,W82=Z82,X82=Z82,Y82=Z82),Z82+0.0004,Z82))</f>
        <v>4.0000000000000002E-4</v>
      </c>
      <c r="M82" s="35">
        <f>IF(results!$Y82&lt;&gt;"b","",IF(OR(V82=AA82,W82=AA82,X82=AA82,Y82=AA82,Z82=AA82),AA82+0.0005,AA82))</f>
        <v>5.0000000000000001E-4</v>
      </c>
      <c r="N82" s="35">
        <f>IF(results!$Y82&lt;&gt;"b","",IF(OR(V82=AB82,W82=AB82,X82=AB82,Y82=AB82,Z82=AB82,AA82=AB82),AB82+0.0006,AB82))</f>
        <v>5.9999999999999995E-4</v>
      </c>
      <c r="O82" s="35">
        <f>IF(results!$Y82&lt;&gt;"b","",IF(OR(V82=AC82,W82=AC82,X82=AC82,Y82=AC82,Z82=AC82,AA82=AC82,AB82=AC82),AC82+0.0007,AC82))</f>
        <v>6.9999999999999999E-4</v>
      </c>
      <c r="P82" s="35">
        <f>IF(results!$Y82&lt;&gt;"b","",IF(OR(V82=AD82,W82=AD82,X82=AD82,Y82=AD82,Z82=AD82,AA82=AD82,AB82=AD82,AC82=AD82),AD82+0.0008,AD82))</f>
        <v>42</v>
      </c>
      <c r="Q82" s="35">
        <f>IF(results!$Y82&lt;&gt;"b","",AE82*2)</f>
        <v>0</v>
      </c>
      <c r="R82" s="47">
        <f t="shared" si="13"/>
        <v>179.00069999999999</v>
      </c>
      <c r="S82" s="4">
        <f t="shared" si="14"/>
        <v>179.00070819999999</v>
      </c>
      <c r="T82" s="4">
        <f>IF(results!$Y82&lt;&gt;"b","",results!X82)</f>
        <v>23.5</v>
      </c>
      <c r="U82" s="4">
        <f>IF(results!Y82="A",1,IF(results!Y82="B",2,IF(results!Y82="C",3,99)))</f>
        <v>2</v>
      </c>
      <c r="V82" s="34">
        <f>results!C82+results!D82</f>
        <v>0</v>
      </c>
      <c r="W82" s="34">
        <f>results!E82+results!F82</f>
        <v>41</v>
      </c>
      <c r="X82" s="34">
        <f>results!G82+results!H82</f>
        <v>33</v>
      </c>
      <c r="Y82" s="34">
        <f>results!I82+results!J82</f>
        <v>63</v>
      </c>
      <c r="Z82" s="34">
        <f>results!K82+results!L82</f>
        <v>0</v>
      </c>
      <c r="AA82" s="34">
        <f>results!M82+results!N82</f>
        <v>0</v>
      </c>
      <c r="AB82" s="34">
        <f>results!O82+results!P82</f>
        <v>0</v>
      </c>
      <c r="AC82" s="34">
        <f>results!Q82+results!R82</f>
        <v>0</v>
      </c>
      <c r="AD82" s="34">
        <f>results!S82+results!T82</f>
        <v>42</v>
      </c>
      <c r="AE82" s="34">
        <f>results!U82+results!V82</f>
        <v>0</v>
      </c>
      <c r="AF82" s="10">
        <f t="shared" si="15"/>
        <v>41</v>
      </c>
    </row>
    <row r="83" spans="1:32" x14ac:dyDescent="0.35">
      <c r="A83" s="18">
        <v>77</v>
      </c>
      <c r="B83" s="20">
        <f t="shared" si="11"/>
        <v>101</v>
      </c>
      <c r="C83" s="20">
        <f t="shared" si="12"/>
        <v>117</v>
      </c>
      <c r="D83" s="14">
        <f t="shared" si="10"/>
        <v>68</v>
      </c>
      <c r="E83" s="14">
        <f t="shared" si="10"/>
        <v>68</v>
      </c>
      <c r="F83" s="2" t="str">
        <f>IF(results!Y83&lt;&gt;"b","",results!B83)</f>
        <v/>
      </c>
      <c r="G83" s="2" t="str">
        <f>IF(results!$Y83&lt;&gt;"b","",results!W83)</f>
        <v/>
      </c>
      <c r="H83" s="35" t="str">
        <f>IF(results!$Y83&lt;&gt;"b","",V83)</f>
        <v/>
      </c>
      <c r="I83" s="35" t="str">
        <f>IF(results!$Y83&lt;&gt;"b","",IF(W83=V83,W83+0.0001,W83))</f>
        <v/>
      </c>
      <c r="J83" s="35" t="str">
        <f>IF(results!$Y83&lt;&gt;"b","",IF(OR(V83=X83,W83=X83),X83+0.0002,X83))</f>
        <v/>
      </c>
      <c r="K83" s="35" t="str">
        <f>IF(results!$Y83&lt;&gt;"b","",IF(OR(V83=Y83,W83=Y83,X83=Y83),Y83+0.0003,Y83))</f>
        <v/>
      </c>
      <c r="L83" s="35" t="str">
        <f>IF(results!$Y83&lt;&gt;"b","",IF(OR(V83=Z83,W83=Z83,X83=Z83,Y83=Z83),Z83+0.0004,Z83))</f>
        <v/>
      </c>
      <c r="M83" s="35" t="str">
        <f>IF(results!$Y83&lt;&gt;"b","",IF(OR(V83=AA83,W83=AA83,X83=AA83,Y83=AA83,Z83=AA83),AA83+0.0005,AA83))</f>
        <v/>
      </c>
      <c r="N83" s="35" t="str">
        <f>IF(results!$Y83&lt;&gt;"b","",IF(OR(V83=AB83,W83=AB83,X83=AB83,Y83=AB83,Z83=AB83,AA83=AB83),AB83+0.0006,AB83))</f>
        <v/>
      </c>
      <c r="O83" s="35" t="str">
        <f>IF(results!$Y83&lt;&gt;"b","",IF(OR(V83=AC83,W83=AC83,X83=AC83,Y83=AC83,Z83=AC83,AA83=AC83,AB83=AC83),AC83+0.0007,AC83))</f>
        <v/>
      </c>
      <c r="P83" s="35" t="str">
        <f>IF(results!$Y83&lt;&gt;"b","",IF(OR(V83=AD83,W83=AD83,X83=AD83,Y83=AD83,Z83=AD83,AA83=AD83,AB83=AD83,AC83=AD83),AD83+0.0008,AD83))</f>
        <v/>
      </c>
      <c r="Q83" s="35" t="str">
        <f>IF(results!$Y83&lt;&gt;"b","",AE83*2)</f>
        <v/>
      </c>
      <c r="R83" s="47">
        <f t="shared" si="13"/>
        <v>0</v>
      </c>
      <c r="S83" s="4">
        <f t="shared" si="14"/>
        <v>8.3000000000000002E-6</v>
      </c>
      <c r="T83" s="4" t="str">
        <f>IF(results!$Y83&lt;&gt;"b","",results!X83)</f>
        <v/>
      </c>
      <c r="U83" s="4">
        <f>IF(results!Y83="A",1,IF(results!Y83="B",2,IF(results!Y83="C",3,99)))</f>
        <v>3</v>
      </c>
      <c r="V83" s="34">
        <f>results!C83+results!D83</f>
        <v>42</v>
      </c>
      <c r="W83" s="34">
        <f>results!E83+results!F83</f>
        <v>41</v>
      </c>
      <c r="X83" s="34">
        <f>results!G83+results!H83</f>
        <v>0</v>
      </c>
      <c r="Y83" s="34">
        <f>results!I83+results!J83</f>
        <v>0</v>
      </c>
      <c r="Z83" s="34">
        <f>results!K83+results!L83</f>
        <v>0</v>
      </c>
      <c r="AA83" s="34">
        <f>results!M83+results!N83</f>
        <v>0</v>
      </c>
      <c r="AB83" s="34">
        <f>results!O83+results!P83</f>
        <v>0</v>
      </c>
      <c r="AC83" s="34">
        <f>results!Q83+results!R83</f>
        <v>0</v>
      </c>
      <c r="AD83" s="34">
        <f>results!S83+results!T83</f>
        <v>0</v>
      </c>
      <c r="AE83" s="34">
        <f>results!U83+results!V83</f>
        <v>0</v>
      </c>
      <c r="AF83" s="10" t="e">
        <f t="shared" si="15"/>
        <v>#NUM!</v>
      </c>
    </row>
    <row r="84" spans="1:32" x14ac:dyDescent="0.35">
      <c r="A84" s="18">
        <v>78</v>
      </c>
      <c r="B84" s="20">
        <f t="shared" si="11"/>
        <v>34</v>
      </c>
      <c r="C84" s="20">
        <f t="shared" si="12"/>
        <v>52</v>
      </c>
      <c r="D84" s="14">
        <f t="shared" si="10"/>
        <v>52</v>
      </c>
      <c r="E84" s="14">
        <f t="shared" si="10"/>
        <v>52</v>
      </c>
      <c r="F84" s="2" t="str">
        <f>IF(results!Y84&lt;&gt;"b","",results!B84)</f>
        <v>RIBOLICA DARINKO</v>
      </c>
      <c r="G84" s="2">
        <f>IF(results!$Y84&lt;&gt;"b","",results!W84)</f>
        <v>1</v>
      </c>
      <c r="H84" s="35">
        <f>IF(results!$Y84&lt;&gt;"b","",V84)</f>
        <v>0</v>
      </c>
      <c r="I84" s="35">
        <f>IF(results!$Y84&lt;&gt;"b","",IF(W84=V84,W84+0.0001,W84))</f>
        <v>1E-4</v>
      </c>
      <c r="J84" s="35">
        <f>IF(results!$Y84&lt;&gt;"b","",IF(OR(V84=X84,W84=X84),X84+0.0002,X84))</f>
        <v>2.0000000000000001E-4</v>
      </c>
      <c r="K84" s="35">
        <f>IF(results!$Y84&lt;&gt;"b","",IF(OR(V84=Y84,W84=Y84,X84=Y84),Y84+0.0003,Y84))</f>
        <v>46</v>
      </c>
      <c r="L84" s="35">
        <f>IF(results!$Y84&lt;&gt;"b","",IF(OR(V84=Z84,W84=Z84,X84=Z84,Y84=Z84),Z84+0.0004,Z84))</f>
        <v>4.0000000000000002E-4</v>
      </c>
      <c r="M84" s="35">
        <f>IF(results!$Y84&lt;&gt;"b","",IF(OR(V84=AA84,W84=AA84,X84=AA84,Y84=AA84,Z84=AA84),AA84+0.0005,AA84))</f>
        <v>5.0000000000000001E-4</v>
      </c>
      <c r="N84" s="35">
        <f>IF(results!$Y84&lt;&gt;"b","",IF(OR(V84=AB84,W84=AB84,X84=AB84,Y84=AB84,Z84=AB84,AA84=AB84),AB84+0.0006,AB84))</f>
        <v>5.9999999999999995E-4</v>
      </c>
      <c r="O84" s="35">
        <f>IF(results!$Y84&lt;&gt;"b","",IF(OR(V84=AC84,W84=AC84,X84=AC84,Y84=AC84,Z84=AC84,AA84=AC84,AB84=AC84),AC84+0.0007,AC84))</f>
        <v>6.9999999999999999E-4</v>
      </c>
      <c r="P84" s="35">
        <f>IF(results!$Y84&lt;&gt;"b","",IF(OR(V84=AD84,W84=AD84,X84=AD84,Y84=AD84,Z84=AD84,AA84=AD84,AB84=AD84,AC84=AD84),AD84+0.0008,AD84))</f>
        <v>8.0000000000000004E-4</v>
      </c>
      <c r="Q84" s="35">
        <f>IF(results!$Y84&lt;&gt;"b","",AE84*2)</f>
        <v>0</v>
      </c>
      <c r="R84" s="47">
        <f t="shared" si="13"/>
        <v>46.002600000000001</v>
      </c>
      <c r="S84" s="4">
        <f t="shared" si="14"/>
        <v>46.0026084</v>
      </c>
      <c r="T84" s="4">
        <f>IF(results!$Y84&lt;&gt;"b","",results!X84)</f>
        <v>18.899999999999999</v>
      </c>
      <c r="U84" s="4">
        <f>IF(results!Y84="A",1,IF(results!Y84="B",2,IF(results!Y84="C",3,99)))</f>
        <v>2</v>
      </c>
      <c r="V84" s="34">
        <f>results!C84+results!D84</f>
        <v>0</v>
      </c>
      <c r="W84" s="34">
        <f>results!E84+results!F84</f>
        <v>0</v>
      </c>
      <c r="X84" s="34">
        <f>results!G84+results!H84</f>
        <v>0</v>
      </c>
      <c r="Y84" s="34">
        <f>results!I84+results!J84</f>
        <v>46</v>
      </c>
      <c r="Z84" s="34">
        <f>results!K84+results!L84</f>
        <v>0</v>
      </c>
      <c r="AA84" s="34">
        <f>results!M84+results!N84</f>
        <v>0</v>
      </c>
      <c r="AB84" s="34">
        <f>results!O84+results!P84</f>
        <v>0</v>
      </c>
      <c r="AC84" s="34">
        <f>results!Q84+results!R84</f>
        <v>0</v>
      </c>
      <c r="AD84" s="34">
        <f>results!S84+results!T84</f>
        <v>0</v>
      </c>
      <c r="AE84" s="34">
        <f>results!U84+results!V84</f>
        <v>0</v>
      </c>
      <c r="AF84" s="10">
        <f t="shared" si="15"/>
        <v>6.9999999999999999E-4</v>
      </c>
    </row>
    <row r="85" spans="1:32" x14ac:dyDescent="0.35">
      <c r="A85" s="18">
        <v>79</v>
      </c>
      <c r="B85" s="20">
        <f t="shared" si="11"/>
        <v>101</v>
      </c>
      <c r="C85" s="20">
        <f t="shared" si="12"/>
        <v>116</v>
      </c>
      <c r="D85" s="14">
        <f t="shared" si="10"/>
        <v>68</v>
      </c>
      <c r="E85" s="14">
        <f t="shared" si="10"/>
        <v>68</v>
      </c>
      <c r="F85" s="2" t="str">
        <f>IF(results!Y85&lt;&gt;"b","",results!B85)</f>
        <v/>
      </c>
      <c r="G85" s="2" t="str">
        <f>IF(results!$Y85&lt;&gt;"b","",results!W85)</f>
        <v/>
      </c>
      <c r="H85" s="35" t="str">
        <f>IF(results!$Y85&lt;&gt;"b","",V85)</f>
        <v/>
      </c>
      <c r="I85" s="35" t="str">
        <f>IF(results!$Y85&lt;&gt;"b","",IF(W85=V85,W85+0.0001,W85))</f>
        <v/>
      </c>
      <c r="J85" s="35" t="str">
        <f>IF(results!$Y85&lt;&gt;"b","",IF(OR(V85=X85,W85=X85),X85+0.0002,X85))</f>
        <v/>
      </c>
      <c r="K85" s="35" t="str">
        <f>IF(results!$Y85&lt;&gt;"b","",IF(OR(V85=Y85,W85=Y85,X85=Y85),Y85+0.0003,Y85))</f>
        <v/>
      </c>
      <c r="L85" s="35" t="str">
        <f>IF(results!$Y85&lt;&gt;"b","",IF(OR(V85=Z85,W85=Z85,X85=Z85,Y85=Z85),Z85+0.0004,Z85))</f>
        <v/>
      </c>
      <c r="M85" s="35" t="str">
        <f>IF(results!$Y85&lt;&gt;"b","",IF(OR(V85=AA85,W85=AA85,X85=AA85,Y85=AA85,Z85=AA85),AA85+0.0005,AA85))</f>
        <v/>
      </c>
      <c r="N85" s="35" t="str">
        <f>IF(results!$Y85&lt;&gt;"b","",IF(OR(V85=AB85,W85=AB85,X85=AB85,Y85=AB85,Z85=AB85,AA85=AB85),AB85+0.0006,AB85))</f>
        <v/>
      </c>
      <c r="O85" s="35" t="str">
        <f>IF(results!$Y85&lt;&gt;"b","",IF(OR(V85=AC85,W85=AC85,X85=AC85,Y85=AC85,Z85=AC85,AA85=AC85,AB85=AC85),AC85+0.0007,AC85))</f>
        <v/>
      </c>
      <c r="P85" s="35" t="str">
        <f>IF(results!$Y85&lt;&gt;"b","",IF(OR(V85=AD85,W85=AD85,X85=AD85,Y85=AD85,Z85=AD85,AA85=AD85,AB85=AD85,AC85=AD85),AD85+0.0008,AD85))</f>
        <v/>
      </c>
      <c r="Q85" s="35" t="str">
        <f>IF(results!$Y85&lt;&gt;"b","",AE85*2)</f>
        <v/>
      </c>
      <c r="R85" s="47">
        <f t="shared" si="13"/>
        <v>0</v>
      </c>
      <c r="S85" s="4">
        <f t="shared" si="14"/>
        <v>8.4999999999999999E-6</v>
      </c>
      <c r="T85" s="4" t="str">
        <f>IF(results!$Y85&lt;&gt;"b","",results!X85)</f>
        <v/>
      </c>
      <c r="U85" s="4">
        <f>IF(results!Y85="A",1,IF(results!Y85="B",2,IF(results!Y85="C",3,99)))</f>
        <v>3</v>
      </c>
      <c r="V85" s="34">
        <f>results!C85+results!D85</f>
        <v>0</v>
      </c>
      <c r="W85" s="34">
        <f>results!E85+results!F85</f>
        <v>0</v>
      </c>
      <c r="X85" s="34">
        <f>results!G85+results!H85</f>
        <v>0</v>
      </c>
      <c r="Y85" s="34">
        <f>results!I85+results!J85</f>
        <v>0</v>
      </c>
      <c r="Z85" s="34">
        <f>results!K85+results!L85</f>
        <v>0</v>
      </c>
      <c r="AA85" s="34">
        <f>results!M85+results!N85</f>
        <v>0</v>
      </c>
      <c r="AB85" s="34">
        <f>results!O85+results!P85</f>
        <v>0</v>
      </c>
      <c r="AC85" s="34">
        <f>results!Q85+results!R85</f>
        <v>53</v>
      </c>
      <c r="AD85" s="34">
        <f>results!S85+results!T85</f>
        <v>65</v>
      </c>
      <c r="AE85" s="34">
        <f>results!U85+results!V85</f>
        <v>33</v>
      </c>
      <c r="AF85" s="10" t="e">
        <f t="shared" si="15"/>
        <v>#NUM!</v>
      </c>
    </row>
    <row r="86" spans="1:32" x14ac:dyDescent="0.35">
      <c r="A86" s="18">
        <v>80</v>
      </c>
      <c r="B86" s="20">
        <f t="shared" si="11"/>
        <v>34</v>
      </c>
      <c r="C86" s="20">
        <f t="shared" si="12"/>
        <v>58</v>
      </c>
      <c r="D86" s="14">
        <f t="shared" si="10"/>
        <v>57</v>
      </c>
      <c r="E86" s="14">
        <f t="shared" si="10"/>
        <v>57</v>
      </c>
      <c r="F86" s="2" t="str">
        <f>IF(results!Y86&lt;&gt;"b","",results!B86)</f>
        <v>ROBOLJ MAJA</v>
      </c>
      <c r="G86" s="2">
        <f>IF(results!$Y86&lt;&gt;"b","",results!W86)</f>
        <v>1</v>
      </c>
      <c r="H86" s="35">
        <f>IF(results!$Y86&lt;&gt;"b","",V86)</f>
        <v>0</v>
      </c>
      <c r="I86" s="35">
        <f>IF(results!$Y86&lt;&gt;"b","",IF(W86=V86,W86+0.0001,W86))</f>
        <v>1E-4</v>
      </c>
      <c r="J86" s="35">
        <f>IF(results!$Y86&lt;&gt;"b","",IF(OR(V86=X86,W86=X86),X86+0.0002,X86))</f>
        <v>2.0000000000000001E-4</v>
      </c>
      <c r="K86" s="35">
        <f>IF(results!$Y86&lt;&gt;"b","",IF(OR(V86=Y86,W86=Y86,X86=Y86),Y86+0.0003,Y86))</f>
        <v>2.9999999999999997E-4</v>
      </c>
      <c r="L86" s="35">
        <f>IF(results!$Y86&lt;&gt;"b","",IF(OR(V86=Z86,W86=Z86,X86=Z86,Y86=Z86),Z86+0.0004,Z86))</f>
        <v>42</v>
      </c>
      <c r="M86" s="35">
        <f>IF(results!$Y86&lt;&gt;"b","",IF(OR(V86=AA86,W86=AA86,X86=AA86,Y86=AA86,Z86=AA86),AA86+0.0005,AA86))</f>
        <v>5.0000000000000001E-4</v>
      </c>
      <c r="N86" s="35">
        <f>IF(results!$Y86&lt;&gt;"b","",IF(OR(V86=AB86,W86=AB86,X86=AB86,Y86=AB86,Z86=AB86,AA86=AB86),AB86+0.0006,AB86))</f>
        <v>5.9999999999999995E-4</v>
      </c>
      <c r="O86" s="35">
        <f>IF(results!$Y86&lt;&gt;"b","",IF(OR(V86=AC86,W86=AC86,X86=AC86,Y86=AC86,Z86=AC86,AA86=AC86,AB86=AC86),AC86+0.0007,AC86))</f>
        <v>6.9999999999999999E-4</v>
      </c>
      <c r="P86" s="35">
        <f>IF(results!$Y86&lt;&gt;"b","",IF(OR(V86=AD86,W86=AD86,X86=AD86,Y86=AD86,Z86=AD86,AA86=AD86,AB86=AD86,AC86=AD86),AD86+0.0008,AD86))</f>
        <v>8.0000000000000004E-4</v>
      </c>
      <c r="Q86" s="35">
        <f>IF(results!$Y86&lt;&gt;"b","",AE86*2)</f>
        <v>0</v>
      </c>
      <c r="R86" s="47">
        <f t="shared" si="13"/>
        <v>42.002600000000001</v>
      </c>
      <c r="S86" s="4">
        <f t="shared" si="14"/>
        <v>42.002608600000002</v>
      </c>
      <c r="T86" s="4">
        <f>IF(results!$Y86&lt;&gt;"b","",results!X86)</f>
        <v>24.1</v>
      </c>
      <c r="U86" s="4">
        <f>IF(results!Y86="A",1,IF(results!Y86="B",2,IF(results!Y86="C",3,99)))</f>
        <v>2</v>
      </c>
      <c r="V86" s="34">
        <f>results!C86+results!D86</f>
        <v>0</v>
      </c>
      <c r="W86" s="34">
        <f>results!E86+results!F86</f>
        <v>0</v>
      </c>
      <c r="X86" s="34">
        <f>results!G86+results!H86</f>
        <v>0</v>
      </c>
      <c r="Y86" s="34">
        <f>results!I86+results!J86</f>
        <v>0</v>
      </c>
      <c r="Z86" s="34">
        <f>results!K86+results!L86</f>
        <v>42</v>
      </c>
      <c r="AA86" s="34">
        <f>results!M86+results!N86</f>
        <v>0</v>
      </c>
      <c r="AB86" s="34">
        <f>results!O86+results!P86</f>
        <v>0</v>
      </c>
      <c r="AC86" s="34">
        <f>results!Q86+results!R86</f>
        <v>0</v>
      </c>
      <c r="AD86" s="34">
        <f>results!S86+results!T86</f>
        <v>0</v>
      </c>
      <c r="AE86" s="34">
        <f>results!U86+results!V86</f>
        <v>0</v>
      </c>
      <c r="AF86" s="10">
        <f t="shared" si="15"/>
        <v>6.9999999999999999E-4</v>
      </c>
    </row>
    <row r="87" spans="1:32" x14ac:dyDescent="0.35">
      <c r="A87" s="18">
        <v>81</v>
      </c>
      <c r="B87" s="20">
        <f t="shared" si="11"/>
        <v>34</v>
      </c>
      <c r="C87" s="20">
        <f t="shared" si="12"/>
        <v>37</v>
      </c>
      <c r="D87" s="14">
        <f t="shared" ref="D87:E106" si="16">_xlfn.RANK.EQ($R87,$R$7:$R$160,0)</f>
        <v>37</v>
      </c>
      <c r="E87" s="14">
        <f t="shared" si="16"/>
        <v>37</v>
      </c>
      <c r="F87" s="2" t="str">
        <f>IF(results!Y87&lt;&gt;"b","",results!B87)</f>
        <v>ROMAVH BARBARA</v>
      </c>
      <c r="G87" s="2">
        <f>IF(results!$Y87&lt;&gt;"b","",results!W87)</f>
        <v>1</v>
      </c>
      <c r="H87" s="35">
        <f>IF(results!$Y87&lt;&gt;"b","",V87)</f>
        <v>0</v>
      </c>
      <c r="I87" s="35">
        <f>IF(results!$Y87&lt;&gt;"b","",IF(W87=V87,W87+0.0001,W87))</f>
        <v>1E-4</v>
      </c>
      <c r="J87" s="35">
        <f>IF(results!$Y87&lt;&gt;"b","",IF(OR(V87=X87,W87=X87),X87+0.0002,X87))</f>
        <v>2.0000000000000001E-4</v>
      </c>
      <c r="K87" s="35">
        <f>IF(results!$Y87&lt;&gt;"b","",IF(OR(V87=Y87,W87=Y87,X87=Y87),Y87+0.0003,Y87))</f>
        <v>2.9999999999999997E-4</v>
      </c>
      <c r="L87" s="35">
        <f>IF(results!$Y87&lt;&gt;"b","",IF(OR(V87=Z87,W87=Z87,X87=Z87,Y87=Z87),Z87+0.0004,Z87))</f>
        <v>4.0000000000000002E-4</v>
      </c>
      <c r="M87" s="35">
        <f>IF(results!$Y87&lt;&gt;"b","",IF(OR(V87=AA87,W87=AA87,X87=AA87,Y87=AA87,Z87=AA87),AA87+0.0005,AA87))</f>
        <v>5.0000000000000001E-4</v>
      </c>
      <c r="N87" s="35">
        <f>IF(results!$Y87&lt;&gt;"b","",IF(OR(V87=AB87,W87=AB87,X87=AB87,Y87=AB87,Z87=AB87,AA87=AB87),AB87+0.0006,AB87))</f>
        <v>58</v>
      </c>
      <c r="O87" s="35">
        <f>IF(results!$Y87&lt;&gt;"b","",IF(OR(V87=AC87,W87=AC87,X87=AC87,Y87=AC87,Z87=AC87,AA87=AC87,AB87=AC87),AC87+0.0007,AC87))</f>
        <v>6.9999999999999999E-4</v>
      </c>
      <c r="P87" s="35">
        <f>IF(results!$Y87&lt;&gt;"b","",IF(OR(V87=AD87,W87=AD87,X87=AD87,Y87=AD87,Z87=AD87,AA87=AD87,AB87=AD87,AC87=AD87),AD87+0.0008,AD87))</f>
        <v>8.0000000000000004E-4</v>
      </c>
      <c r="Q87" s="35">
        <f>IF(results!$Y87&lt;&gt;"b","",AE87*2)</f>
        <v>0</v>
      </c>
      <c r="R87" s="47">
        <f t="shared" si="13"/>
        <v>58.002400000000002</v>
      </c>
      <c r="S87" s="4">
        <f t="shared" si="14"/>
        <v>58.002408700000004</v>
      </c>
      <c r="T87" s="4">
        <f>IF(results!$Y87&lt;&gt;"b","",results!X87)</f>
        <v>20.2</v>
      </c>
      <c r="U87" s="4">
        <f>IF(results!Y87="A",1,IF(results!Y87="B",2,IF(results!Y87="C",3,99)))</f>
        <v>2</v>
      </c>
      <c r="V87" s="34">
        <f>results!C87+results!D87</f>
        <v>0</v>
      </c>
      <c r="W87" s="34">
        <f>results!E87+results!F87</f>
        <v>0</v>
      </c>
      <c r="X87" s="34">
        <f>results!G87+results!H87</f>
        <v>0</v>
      </c>
      <c r="Y87" s="34">
        <f>results!I87+results!J87</f>
        <v>0</v>
      </c>
      <c r="Z87" s="34">
        <f>results!K87+results!L87</f>
        <v>0</v>
      </c>
      <c r="AA87" s="34">
        <f>results!M87+results!N87</f>
        <v>0</v>
      </c>
      <c r="AB87" s="34">
        <f>results!O87+results!P87</f>
        <v>58</v>
      </c>
      <c r="AC87" s="34">
        <f>results!Q87+results!R87</f>
        <v>0</v>
      </c>
      <c r="AD87" s="34">
        <f>results!S87+results!T87</f>
        <v>0</v>
      </c>
      <c r="AE87" s="34">
        <f>results!U87+results!V87</f>
        <v>0</v>
      </c>
      <c r="AF87" s="10">
        <f t="shared" si="15"/>
        <v>6.9999999999999999E-4</v>
      </c>
    </row>
    <row r="88" spans="1:32" x14ac:dyDescent="0.35">
      <c r="A88" s="18">
        <v>82</v>
      </c>
      <c r="B88" s="20">
        <f t="shared" si="11"/>
        <v>1</v>
      </c>
      <c r="C88" s="20">
        <f t="shared" si="12"/>
        <v>115</v>
      </c>
      <c r="D88" s="14">
        <f t="shared" si="16"/>
        <v>68</v>
      </c>
      <c r="E88" s="14">
        <f t="shared" si="16"/>
        <v>68</v>
      </c>
      <c r="F88" s="2" t="str">
        <f>IF(results!Y88&lt;&gt;"b","",results!B88)</f>
        <v/>
      </c>
      <c r="G88" s="2" t="str">
        <f>IF(results!$Y88&lt;&gt;"b","",results!W88)</f>
        <v/>
      </c>
      <c r="H88" s="35" t="str">
        <f>IF(results!$Y88&lt;&gt;"b","",V88)</f>
        <v/>
      </c>
      <c r="I88" s="35" t="str">
        <f>IF(results!$Y88&lt;&gt;"b","",IF(W88=V88,W88+0.0001,W88))</f>
        <v/>
      </c>
      <c r="J88" s="35" t="str">
        <f>IF(results!$Y88&lt;&gt;"b","",IF(OR(V88=X88,W88=X88),X88+0.0002,X88))</f>
        <v/>
      </c>
      <c r="K88" s="35" t="str">
        <f>IF(results!$Y88&lt;&gt;"b","",IF(OR(V88=Y88,W88=Y88,X88=Y88),Y88+0.0003,Y88))</f>
        <v/>
      </c>
      <c r="L88" s="35" t="str">
        <f>IF(results!$Y88&lt;&gt;"b","",IF(OR(V88=Z88,W88=Z88,X88=Z88,Y88=Z88),Z88+0.0004,Z88))</f>
        <v/>
      </c>
      <c r="M88" s="35" t="str">
        <f>IF(results!$Y88&lt;&gt;"b","",IF(OR(V88=AA88,W88=AA88,X88=AA88,Y88=AA88,Z88=AA88),AA88+0.0005,AA88))</f>
        <v/>
      </c>
      <c r="N88" s="35" t="str">
        <f>IF(results!$Y88&lt;&gt;"b","",IF(OR(V88=AB88,W88=AB88,X88=AB88,Y88=AB88,Z88=AB88,AA88=AB88),AB88+0.0006,AB88))</f>
        <v/>
      </c>
      <c r="O88" s="35" t="str">
        <f>IF(results!$Y88&lt;&gt;"b","",IF(OR(V88=AC88,W88=AC88,X88=AC88,Y88=AC88,Z88=AC88,AA88=AC88,AB88=AC88),AC88+0.0007,AC88))</f>
        <v/>
      </c>
      <c r="P88" s="35" t="str">
        <f>IF(results!$Y88&lt;&gt;"b","",IF(OR(V88=AD88,W88=AD88,X88=AD88,Y88=AD88,Z88=AD88,AA88=AD88,AB88=AD88,AC88=AD88),AD88+0.0008,AD88))</f>
        <v/>
      </c>
      <c r="Q88" s="35" t="str">
        <f>IF(results!$Y88&lt;&gt;"b","",AE88*2)</f>
        <v/>
      </c>
      <c r="R88" s="47">
        <f t="shared" si="13"/>
        <v>0</v>
      </c>
      <c r="S88" s="4">
        <f t="shared" si="14"/>
        <v>8.8000000000000004E-6</v>
      </c>
      <c r="T88" s="4" t="str">
        <f>IF(results!$Y88&lt;&gt;"b","",results!X88)</f>
        <v/>
      </c>
      <c r="U88" s="4">
        <f>IF(results!Y88="A",1,IF(results!Y88="B",2,IF(results!Y88="C",3,99)))</f>
        <v>1</v>
      </c>
      <c r="V88" s="34">
        <f>results!C88+results!D88</f>
        <v>0</v>
      </c>
      <c r="W88" s="34">
        <f>results!E88+results!F88</f>
        <v>0</v>
      </c>
      <c r="X88" s="34">
        <f>results!G88+results!H88</f>
        <v>0</v>
      </c>
      <c r="Y88" s="34">
        <f>results!I88+results!J88</f>
        <v>0</v>
      </c>
      <c r="Z88" s="34">
        <f>results!K88+results!L88</f>
        <v>0</v>
      </c>
      <c r="AA88" s="34">
        <f>results!M88+results!N88</f>
        <v>0</v>
      </c>
      <c r="AB88" s="34">
        <f>results!O88+results!P88</f>
        <v>56</v>
      </c>
      <c r="AC88" s="34">
        <f>results!Q88+results!R88</f>
        <v>0</v>
      </c>
      <c r="AD88" s="34">
        <f>results!S88+results!T88</f>
        <v>0</v>
      </c>
      <c r="AE88" s="34">
        <f>results!U88+results!V88</f>
        <v>0</v>
      </c>
      <c r="AF88" s="10" t="e">
        <f t="shared" si="15"/>
        <v>#NUM!</v>
      </c>
    </row>
    <row r="89" spans="1:32" x14ac:dyDescent="0.35">
      <c r="A89" s="18">
        <v>83</v>
      </c>
      <c r="B89" s="20">
        <f t="shared" si="11"/>
        <v>101</v>
      </c>
      <c r="C89" s="20">
        <f t="shared" si="12"/>
        <v>114</v>
      </c>
      <c r="D89" s="14">
        <f t="shared" si="16"/>
        <v>68</v>
      </c>
      <c r="E89" s="14">
        <f t="shared" si="16"/>
        <v>68</v>
      </c>
      <c r="F89" s="2" t="str">
        <f>IF(results!Y89&lt;&gt;"b","",results!B89)</f>
        <v/>
      </c>
      <c r="G89" s="2" t="str">
        <f>IF(results!$Y89&lt;&gt;"b","",results!W89)</f>
        <v/>
      </c>
      <c r="H89" s="35" t="str">
        <f>IF(results!$Y89&lt;&gt;"b","",V89)</f>
        <v/>
      </c>
      <c r="I89" s="35" t="str">
        <f>IF(results!$Y89&lt;&gt;"b","",IF(W89=V89,W89+0.0001,W89))</f>
        <v/>
      </c>
      <c r="J89" s="35" t="str">
        <f>IF(results!$Y89&lt;&gt;"b","",IF(OR(V89=X89,W89=X89),X89+0.0002,X89))</f>
        <v/>
      </c>
      <c r="K89" s="35" t="str">
        <f>IF(results!$Y89&lt;&gt;"b","",IF(OR(V89=Y89,W89=Y89,X89=Y89),Y89+0.0003,Y89))</f>
        <v/>
      </c>
      <c r="L89" s="35" t="str">
        <f>IF(results!$Y89&lt;&gt;"b","",IF(OR(V89=Z89,W89=Z89,X89=Z89,Y89=Z89),Z89+0.0004,Z89))</f>
        <v/>
      </c>
      <c r="M89" s="35" t="str">
        <f>IF(results!$Y89&lt;&gt;"b","",IF(OR(V89=AA89,W89=AA89,X89=AA89,Y89=AA89,Z89=AA89),AA89+0.0005,AA89))</f>
        <v/>
      </c>
      <c r="N89" s="35" t="str">
        <f>IF(results!$Y89&lt;&gt;"b","",IF(OR(V89=AB89,W89=AB89,X89=AB89,Y89=AB89,Z89=AB89,AA89=AB89),AB89+0.0006,AB89))</f>
        <v/>
      </c>
      <c r="O89" s="35" t="str">
        <f>IF(results!$Y89&lt;&gt;"b","",IF(OR(V89=AC89,W89=AC89,X89=AC89,Y89=AC89,Z89=AC89,AA89=AC89,AB89=AC89),AC89+0.0007,AC89))</f>
        <v/>
      </c>
      <c r="P89" s="35" t="str">
        <f>IF(results!$Y89&lt;&gt;"b","",IF(OR(V89=AD89,W89=AD89,X89=AD89,Y89=AD89,Z89=AD89,AA89=AD89,AB89=AD89,AC89=AD89),AD89+0.0008,AD89))</f>
        <v/>
      </c>
      <c r="Q89" s="35" t="str">
        <f>IF(results!$Y89&lt;&gt;"b","",AE89*2)</f>
        <v/>
      </c>
      <c r="R89" s="47">
        <f t="shared" si="13"/>
        <v>0</v>
      </c>
      <c r="S89" s="4">
        <f t="shared" si="14"/>
        <v>8.8999999999999995E-6</v>
      </c>
      <c r="T89" s="4" t="str">
        <f>IF(results!$Y89&lt;&gt;"b","",results!X89)</f>
        <v/>
      </c>
      <c r="U89" s="4">
        <f>IF(results!Y89="A",1,IF(results!Y89="B",2,IF(results!Y89="C",3,99)))</f>
        <v>3</v>
      </c>
      <c r="V89" s="34">
        <f>results!C89+results!D89</f>
        <v>0</v>
      </c>
      <c r="W89" s="34">
        <f>results!E89+results!F89</f>
        <v>23</v>
      </c>
      <c r="X89" s="34">
        <f>results!G89+results!H89</f>
        <v>0</v>
      </c>
      <c r="Y89" s="34">
        <f>results!I89+results!J89</f>
        <v>0</v>
      </c>
      <c r="Z89" s="34">
        <f>results!K89+results!L89</f>
        <v>22</v>
      </c>
      <c r="AA89" s="34">
        <f>results!M89+results!N89</f>
        <v>43</v>
      </c>
      <c r="AB89" s="34">
        <f>results!O89+results!P89</f>
        <v>30</v>
      </c>
      <c r="AC89" s="34">
        <f>results!Q89+results!R89</f>
        <v>42</v>
      </c>
      <c r="AD89" s="34">
        <f>results!S89+results!T89</f>
        <v>29</v>
      </c>
      <c r="AE89" s="34">
        <f>results!U89+results!V89</f>
        <v>39</v>
      </c>
      <c r="AF89" s="10" t="e">
        <f t="shared" si="15"/>
        <v>#NUM!</v>
      </c>
    </row>
    <row r="90" spans="1:32" x14ac:dyDescent="0.35">
      <c r="A90" s="18">
        <v>84</v>
      </c>
      <c r="B90" s="20">
        <f t="shared" si="11"/>
        <v>34</v>
      </c>
      <c r="C90" s="20">
        <f t="shared" si="12"/>
        <v>11</v>
      </c>
      <c r="D90" s="14">
        <f t="shared" si="16"/>
        <v>11</v>
      </c>
      <c r="E90" s="14">
        <f t="shared" si="16"/>
        <v>11</v>
      </c>
      <c r="F90" s="2" t="str">
        <f>IF(results!Y90&lt;&gt;"b","",results!B90)</f>
        <v>SAJOVIC URBAN</v>
      </c>
      <c r="G90" s="2">
        <f>IF(results!$Y90&lt;&gt;"b","",results!W90)</f>
        <v>5</v>
      </c>
      <c r="H90" s="35">
        <f>IF(results!$Y90&lt;&gt;"b","",V90)</f>
        <v>0</v>
      </c>
      <c r="I90" s="35">
        <f>IF(results!$Y90&lt;&gt;"b","",IF(W90=V90,W90+0.0001,W90))</f>
        <v>1E-4</v>
      </c>
      <c r="J90" s="35">
        <f>IF(results!$Y90&lt;&gt;"b","",IF(OR(V90=X90,W90=X90),X90+0.0002,X90))</f>
        <v>2.0000000000000001E-4</v>
      </c>
      <c r="K90" s="35">
        <f>IF(results!$Y90&lt;&gt;"b","",IF(OR(V90=Y90,W90=Y90,X90=Y90),Y90+0.0003,Y90))</f>
        <v>2.9999999999999997E-4</v>
      </c>
      <c r="L90" s="35">
        <f>IF(results!$Y90&lt;&gt;"b","",IF(OR(V90=Z90,W90=Z90,X90=Z90,Y90=Z90),Z90+0.0004,Z90))</f>
        <v>39</v>
      </c>
      <c r="M90" s="35">
        <f>IF(results!$Y90&lt;&gt;"b","",IF(OR(V90=AA90,W90=AA90,X90=AA90,Y90=AA90,Z90=AA90),AA90+0.0005,AA90))</f>
        <v>48</v>
      </c>
      <c r="N90" s="35">
        <f>IF(results!$Y90&lt;&gt;"b","",IF(OR(V90=AB90,W90=AB90,X90=AB90,Y90=AB90,Z90=AB90,AA90=AB90),AB90+0.0006,AB90))</f>
        <v>46</v>
      </c>
      <c r="O90" s="35">
        <f>IF(results!$Y90&lt;&gt;"b","",IF(OR(V90=AC90,W90=AC90,X90=AC90,Y90=AC90,Z90=AC90,AA90=AC90,AB90=AC90),AC90+0.0007,AC90))</f>
        <v>57</v>
      </c>
      <c r="P90" s="35">
        <f>IF(results!$Y90&lt;&gt;"b","",IF(OR(V90=AD90,W90=AD90,X90=AD90,Y90=AD90,Z90=AD90,AA90=AD90,AB90=AD90,AC90=AD90),AD90+0.0008,AD90))</f>
        <v>8.0000000000000004E-4</v>
      </c>
      <c r="Q90" s="35">
        <f>IF(results!$Y90&lt;&gt;"b","",AE90*2)</f>
        <v>68</v>
      </c>
      <c r="R90" s="47">
        <f t="shared" si="13"/>
        <v>258</v>
      </c>
      <c r="S90" s="4">
        <f t="shared" si="14"/>
        <v>258.00000899999998</v>
      </c>
      <c r="T90" s="4">
        <f>IF(results!$Y90&lt;&gt;"b","",results!X90)</f>
        <v>20.3</v>
      </c>
      <c r="U90" s="4">
        <f>IF(results!Y90="A",1,IF(results!Y90="B",2,IF(results!Y90="C",3,99)))</f>
        <v>2</v>
      </c>
      <c r="V90" s="34">
        <f>results!C90+results!D90</f>
        <v>0</v>
      </c>
      <c r="W90" s="34">
        <f>results!E90+results!F90</f>
        <v>0</v>
      </c>
      <c r="X90" s="34">
        <f>results!G90+results!H90</f>
        <v>0</v>
      </c>
      <c r="Y90" s="34">
        <f>results!I90+results!J90</f>
        <v>0</v>
      </c>
      <c r="Z90" s="34">
        <f>results!K90+results!L90</f>
        <v>39</v>
      </c>
      <c r="AA90" s="34">
        <f>results!M90+results!N90</f>
        <v>48</v>
      </c>
      <c r="AB90" s="34">
        <f>results!O90+results!P90</f>
        <v>46</v>
      </c>
      <c r="AC90" s="34">
        <f>results!Q90+results!R90</f>
        <v>57</v>
      </c>
      <c r="AD90" s="34">
        <f>results!S90+results!T90</f>
        <v>0</v>
      </c>
      <c r="AE90" s="34">
        <f>results!U90+results!V90</f>
        <v>34</v>
      </c>
      <c r="AF90" s="10">
        <f t="shared" si="15"/>
        <v>48</v>
      </c>
    </row>
    <row r="91" spans="1:32" x14ac:dyDescent="0.35">
      <c r="A91" s="18">
        <v>85</v>
      </c>
      <c r="B91" s="20">
        <f t="shared" si="11"/>
        <v>34</v>
      </c>
      <c r="C91" s="20">
        <f t="shared" si="12"/>
        <v>63</v>
      </c>
      <c r="D91" s="14">
        <f t="shared" si="16"/>
        <v>63</v>
      </c>
      <c r="E91" s="14">
        <f t="shared" si="16"/>
        <v>63</v>
      </c>
      <c r="F91" s="2" t="str">
        <f>IF(results!Y91&lt;&gt;"b","",results!B91)</f>
        <v>SAVIC SLAVICA</v>
      </c>
      <c r="G91" s="2">
        <f>IF(results!$Y91&lt;&gt;"b","",results!W91)</f>
        <v>1</v>
      </c>
      <c r="H91" s="35">
        <f>IF(results!$Y91&lt;&gt;"b","",V91)</f>
        <v>0</v>
      </c>
      <c r="I91" s="35">
        <f>IF(results!$Y91&lt;&gt;"b","",IF(W91=V91,W91+0.0001,W91))</f>
        <v>1E-4</v>
      </c>
      <c r="J91" s="35">
        <f>IF(results!$Y91&lt;&gt;"b","",IF(OR(V91=X91,W91=X91),X91+0.0002,X91))</f>
        <v>2.0000000000000001E-4</v>
      </c>
      <c r="K91" s="35">
        <f>IF(results!$Y91&lt;&gt;"b","",IF(OR(V91=Y91,W91=Y91,X91=Y91),Y91+0.0003,Y91))</f>
        <v>2.9999999999999997E-4</v>
      </c>
      <c r="L91" s="35">
        <f>IF(results!$Y91&lt;&gt;"b","",IF(OR(V91=Z91,W91=Z91,X91=Z91,Y91=Z91),Z91+0.0004,Z91))</f>
        <v>38</v>
      </c>
      <c r="M91" s="35">
        <f>IF(results!$Y91&lt;&gt;"b","",IF(OR(V91=AA91,W91=AA91,X91=AA91,Y91=AA91,Z91=AA91),AA91+0.0005,AA91))</f>
        <v>5.0000000000000001E-4</v>
      </c>
      <c r="N91" s="35">
        <f>IF(results!$Y91&lt;&gt;"b","",IF(OR(V91=AB91,W91=AB91,X91=AB91,Y91=AB91,Z91=AB91,AA91=AB91),AB91+0.0006,AB91))</f>
        <v>5.9999999999999995E-4</v>
      </c>
      <c r="O91" s="35">
        <f>IF(results!$Y91&lt;&gt;"b","",IF(OR(V91=AC91,W91=AC91,X91=AC91,Y91=AC91,Z91=AC91,AA91=AC91,AB91=AC91),AC91+0.0007,AC91))</f>
        <v>6.9999999999999999E-4</v>
      </c>
      <c r="P91" s="35">
        <f>IF(results!$Y91&lt;&gt;"b","",IF(OR(V91=AD91,W91=AD91,X91=AD91,Y91=AD91,Z91=AD91,AA91=AD91,AB91=AD91,AC91=AD91),AD91+0.0008,AD91))</f>
        <v>8.0000000000000004E-4</v>
      </c>
      <c r="Q91" s="35">
        <f>IF(results!$Y91&lt;&gt;"b","",AE91*2)</f>
        <v>0</v>
      </c>
      <c r="R91" s="47">
        <f t="shared" si="13"/>
        <v>38.002600000000001</v>
      </c>
      <c r="S91" s="4">
        <f t="shared" si="14"/>
        <v>38.002609100000001</v>
      </c>
      <c r="T91" s="4">
        <f>IF(results!$Y91&lt;&gt;"b","",results!X91)</f>
        <v>24.7</v>
      </c>
      <c r="U91" s="4">
        <f>IF(results!Y91="A",1,IF(results!Y91="B",2,IF(results!Y91="C",3,99)))</f>
        <v>2</v>
      </c>
      <c r="V91" s="34">
        <f>results!C91+results!D91</f>
        <v>0</v>
      </c>
      <c r="W91" s="34">
        <f>results!E91+results!F91</f>
        <v>0</v>
      </c>
      <c r="X91" s="34">
        <f>results!G91+results!H91</f>
        <v>0</v>
      </c>
      <c r="Y91" s="34">
        <f>results!I91+results!J91</f>
        <v>0</v>
      </c>
      <c r="Z91" s="34">
        <f>results!K91+results!L91</f>
        <v>38</v>
      </c>
      <c r="AA91" s="34">
        <f>results!M91+results!N91</f>
        <v>0</v>
      </c>
      <c r="AB91" s="34">
        <f>results!O91+results!P91</f>
        <v>0</v>
      </c>
      <c r="AC91" s="34">
        <f>results!Q91+results!R91</f>
        <v>0</v>
      </c>
      <c r="AD91" s="34">
        <f>results!S91+results!T91</f>
        <v>0</v>
      </c>
      <c r="AE91" s="34">
        <f>results!U91+results!V91</f>
        <v>0</v>
      </c>
      <c r="AF91" s="10">
        <f t="shared" si="15"/>
        <v>6.9999999999999999E-4</v>
      </c>
    </row>
    <row r="92" spans="1:32" x14ac:dyDescent="0.35">
      <c r="A92" s="18">
        <v>86</v>
      </c>
      <c r="B92" s="20">
        <f t="shared" si="11"/>
        <v>34</v>
      </c>
      <c r="C92" s="20">
        <f t="shared" si="12"/>
        <v>57</v>
      </c>
      <c r="D92" s="14">
        <f t="shared" si="16"/>
        <v>57</v>
      </c>
      <c r="E92" s="14">
        <f t="shared" si="16"/>
        <v>57</v>
      </c>
      <c r="F92" s="2" t="str">
        <f>IF(results!Y92&lt;&gt;"b","",results!B92)</f>
        <v>SAVIC ZIVKO</v>
      </c>
      <c r="G92" s="2">
        <f>IF(results!$Y92&lt;&gt;"b","",results!W92)</f>
        <v>1</v>
      </c>
      <c r="H92" s="35">
        <f>IF(results!$Y92&lt;&gt;"b","",V92)</f>
        <v>0</v>
      </c>
      <c r="I92" s="35">
        <f>IF(results!$Y92&lt;&gt;"b","",IF(W92=V92,W92+0.0001,W92))</f>
        <v>1E-4</v>
      </c>
      <c r="J92" s="35">
        <f>IF(results!$Y92&lt;&gt;"b","",IF(OR(V92=X92,W92=X92),X92+0.0002,X92))</f>
        <v>2.0000000000000001E-4</v>
      </c>
      <c r="K92" s="35">
        <f>IF(results!$Y92&lt;&gt;"b","",IF(OR(V92=Y92,W92=Y92,X92=Y92),Y92+0.0003,Y92))</f>
        <v>2.9999999999999997E-4</v>
      </c>
      <c r="L92" s="35">
        <f>IF(results!$Y92&lt;&gt;"b","",IF(OR(V92=Z92,W92=Z92,X92=Z92,Y92=Z92),Z92+0.0004,Z92))</f>
        <v>42</v>
      </c>
      <c r="M92" s="35">
        <f>IF(results!$Y92&lt;&gt;"b","",IF(OR(V92=AA92,W92=AA92,X92=AA92,Y92=AA92,Z92=AA92),AA92+0.0005,AA92))</f>
        <v>5.0000000000000001E-4</v>
      </c>
      <c r="N92" s="35">
        <f>IF(results!$Y92&lt;&gt;"b","",IF(OR(V92=AB92,W92=AB92,X92=AB92,Y92=AB92,Z92=AB92,AA92=AB92),AB92+0.0006,AB92))</f>
        <v>5.9999999999999995E-4</v>
      </c>
      <c r="O92" s="35">
        <f>IF(results!$Y92&lt;&gt;"b","",IF(OR(V92=AC92,W92=AC92,X92=AC92,Y92=AC92,Z92=AC92,AA92=AC92,AB92=AC92),AC92+0.0007,AC92))</f>
        <v>6.9999999999999999E-4</v>
      </c>
      <c r="P92" s="35">
        <f>IF(results!$Y92&lt;&gt;"b","",IF(OR(V92=AD92,W92=AD92,X92=AD92,Y92=AD92,Z92=AD92,AA92=AD92,AB92=AD92,AC92=AD92),AD92+0.0008,AD92))</f>
        <v>8.0000000000000004E-4</v>
      </c>
      <c r="Q92" s="35">
        <f>IF(results!$Y92&lt;&gt;"b","",AE92*2)</f>
        <v>0</v>
      </c>
      <c r="R92" s="47">
        <f t="shared" si="13"/>
        <v>42.002600000000001</v>
      </c>
      <c r="S92" s="4">
        <f t="shared" si="14"/>
        <v>42.002609200000002</v>
      </c>
      <c r="T92" s="4">
        <f>IF(results!$Y92&lt;&gt;"b","",results!X92)</f>
        <v>20.2</v>
      </c>
      <c r="U92" s="4">
        <f>IF(results!Y92="A",1,IF(results!Y92="B",2,IF(results!Y92="C",3,99)))</f>
        <v>2</v>
      </c>
      <c r="V92" s="34">
        <f>results!C92+results!D92</f>
        <v>0</v>
      </c>
      <c r="W92" s="34">
        <f>results!E92+results!F92</f>
        <v>0</v>
      </c>
      <c r="X92" s="34">
        <f>results!G92+results!H92</f>
        <v>0</v>
      </c>
      <c r="Y92" s="34">
        <f>results!I92+results!J92</f>
        <v>0</v>
      </c>
      <c r="Z92" s="34">
        <f>results!K92+results!L92</f>
        <v>42</v>
      </c>
      <c r="AA92" s="34">
        <f>results!M92+results!N92</f>
        <v>0</v>
      </c>
      <c r="AB92" s="34">
        <f>results!O92+results!P92</f>
        <v>0</v>
      </c>
      <c r="AC92" s="34">
        <f>results!Q92+results!R92</f>
        <v>0</v>
      </c>
      <c r="AD92" s="34">
        <f>results!S92+results!T92</f>
        <v>0</v>
      </c>
      <c r="AE92" s="34">
        <f>results!U92+results!V92</f>
        <v>0</v>
      </c>
      <c r="AF92" s="10">
        <f t="shared" si="15"/>
        <v>6.9999999999999999E-4</v>
      </c>
    </row>
    <row r="93" spans="1:32" x14ac:dyDescent="0.35">
      <c r="A93" s="18">
        <v>87</v>
      </c>
      <c r="B93" s="20">
        <f t="shared" si="11"/>
        <v>1</v>
      </c>
      <c r="C93" s="20">
        <f t="shared" si="12"/>
        <v>113</v>
      </c>
      <c r="D93" s="14">
        <f t="shared" si="16"/>
        <v>68</v>
      </c>
      <c r="E93" s="14">
        <f t="shared" si="16"/>
        <v>68</v>
      </c>
      <c r="F93" s="2" t="str">
        <f>IF(results!Y93&lt;&gt;"b","",results!B93)</f>
        <v/>
      </c>
      <c r="G93" s="2" t="str">
        <f>IF(results!$Y93&lt;&gt;"b","",results!W93)</f>
        <v/>
      </c>
      <c r="H93" s="35" t="str">
        <f>IF(results!$Y93&lt;&gt;"b","",V93)</f>
        <v/>
      </c>
      <c r="I93" s="35" t="str">
        <f>IF(results!$Y93&lt;&gt;"b","",IF(W93=V93,W93+0.0001,W93))</f>
        <v/>
      </c>
      <c r="J93" s="35" t="str">
        <f>IF(results!$Y93&lt;&gt;"b","",IF(OR(V93=X93,W93=X93),X93+0.0002,X93))</f>
        <v/>
      </c>
      <c r="K93" s="35" t="str">
        <f>IF(results!$Y93&lt;&gt;"b","",IF(OR(V93=Y93,W93=Y93,X93=Y93),Y93+0.0003,Y93))</f>
        <v/>
      </c>
      <c r="L93" s="35" t="str">
        <f>IF(results!$Y93&lt;&gt;"b","",IF(OR(V93=Z93,W93=Z93,X93=Z93,Y93=Z93),Z93+0.0004,Z93))</f>
        <v/>
      </c>
      <c r="M93" s="35" t="str">
        <f>IF(results!$Y93&lt;&gt;"b","",IF(OR(V93=AA93,W93=AA93,X93=AA93,Y93=AA93,Z93=AA93),AA93+0.0005,AA93))</f>
        <v/>
      </c>
      <c r="N93" s="35" t="str">
        <f>IF(results!$Y93&lt;&gt;"b","",IF(OR(V93=AB93,W93=AB93,X93=AB93,Y93=AB93,Z93=AB93,AA93=AB93),AB93+0.0006,AB93))</f>
        <v/>
      </c>
      <c r="O93" s="35" t="str">
        <f>IF(results!$Y93&lt;&gt;"b","",IF(OR(V93=AC93,W93=AC93,X93=AC93,Y93=AC93,Z93=AC93,AA93=AC93,AB93=AC93),AC93+0.0007,AC93))</f>
        <v/>
      </c>
      <c r="P93" s="35" t="str">
        <f>IF(results!$Y93&lt;&gt;"b","",IF(OR(V93=AD93,W93=AD93,X93=AD93,Y93=AD93,Z93=AD93,AA93=AD93,AB93=AD93,AC93=AD93),AD93+0.0008,AD93))</f>
        <v/>
      </c>
      <c r="Q93" s="35" t="str">
        <f>IF(results!$Y93&lt;&gt;"b","",AE93*2)</f>
        <v/>
      </c>
      <c r="R93" s="47">
        <f t="shared" si="13"/>
        <v>0</v>
      </c>
      <c r="S93" s="4">
        <f t="shared" si="14"/>
        <v>9.299999999999999E-6</v>
      </c>
      <c r="T93" s="4" t="str">
        <f>IF(results!$Y93&lt;&gt;"b","",results!X93)</f>
        <v/>
      </c>
      <c r="U93" s="4">
        <f>IF(results!Y93="A",1,IF(results!Y93="B",2,IF(results!Y93="C",3,99)))</f>
        <v>1</v>
      </c>
      <c r="V93" s="34">
        <f>results!C93+results!D93</f>
        <v>0</v>
      </c>
      <c r="W93" s="34">
        <f>results!E93+results!F93</f>
        <v>41</v>
      </c>
      <c r="X93" s="34">
        <f>results!G93+results!H93</f>
        <v>57</v>
      </c>
      <c r="Y93" s="34">
        <f>results!I93+results!J93</f>
        <v>0</v>
      </c>
      <c r="Z93" s="34">
        <f>results!K93+results!L93</f>
        <v>0</v>
      </c>
      <c r="AA93" s="34">
        <f>results!M93+results!N93</f>
        <v>59</v>
      </c>
      <c r="AB93" s="34">
        <f>results!O93+results!P93</f>
        <v>0</v>
      </c>
      <c r="AC93" s="34">
        <f>results!Q93+results!R93</f>
        <v>0</v>
      </c>
      <c r="AD93" s="34">
        <f>results!S93+results!T93</f>
        <v>52</v>
      </c>
      <c r="AE93" s="34">
        <f>results!U93+results!V93</f>
        <v>0</v>
      </c>
      <c r="AF93" s="10" t="e">
        <f t="shared" si="15"/>
        <v>#NUM!</v>
      </c>
    </row>
    <row r="94" spans="1:32" x14ac:dyDescent="0.35">
      <c r="A94" s="18">
        <v>88</v>
      </c>
      <c r="B94" s="20">
        <f t="shared" si="11"/>
        <v>1</v>
      </c>
      <c r="C94" s="20">
        <f t="shared" si="12"/>
        <v>112</v>
      </c>
      <c r="D94" s="14">
        <f t="shared" si="16"/>
        <v>68</v>
      </c>
      <c r="E94" s="14">
        <f t="shared" si="16"/>
        <v>68</v>
      </c>
      <c r="F94" s="2" t="str">
        <f>IF(results!Y94&lt;&gt;"b","",results!B94)</f>
        <v/>
      </c>
      <c r="G94" s="2" t="str">
        <f>IF(results!$Y94&lt;&gt;"b","",results!W94)</f>
        <v/>
      </c>
      <c r="H94" s="35" t="str">
        <f>IF(results!$Y94&lt;&gt;"b","",V94)</f>
        <v/>
      </c>
      <c r="I94" s="35" t="str">
        <f>IF(results!$Y94&lt;&gt;"b","",IF(W94=V94,W94+0.0001,W94))</f>
        <v/>
      </c>
      <c r="J94" s="35" t="str">
        <f>IF(results!$Y94&lt;&gt;"b","",IF(OR(V94=X94,W94=X94),X94+0.0002,X94))</f>
        <v/>
      </c>
      <c r="K94" s="35" t="str">
        <f>IF(results!$Y94&lt;&gt;"b","",IF(OR(V94=Y94,W94=Y94,X94=Y94),Y94+0.0003,Y94))</f>
        <v/>
      </c>
      <c r="L94" s="35" t="str">
        <f>IF(results!$Y94&lt;&gt;"b","",IF(OR(V94=Z94,W94=Z94,X94=Z94,Y94=Z94),Z94+0.0004,Z94))</f>
        <v/>
      </c>
      <c r="M94" s="35" t="str">
        <f>IF(results!$Y94&lt;&gt;"b","",IF(OR(V94=AA94,W94=AA94,X94=AA94,Y94=AA94,Z94=AA94),AA94+0.0005,AA94))</f>
        <v/>
      </c>
      <c r="N94" s="35" t="str">
        <f>IF(results!$Y94&lt;&gt;"b","",IF(OR(V94=AB94,W94=AB94,X94=AB94,Y94=AB94,Z94=AB94,AA94=AB94),AB94+0.0006,AB94))</f>
        <v/>
      </c>
      <c r="O94" s="35" t="str">
        <f>IF(results!$Y94&lt;&gt;"b","",IF(OR(V94=AC94,W94=AC94,X94=AC94,Y94=AC94,Z94=AC94,AA94=AC94,AB94=AC94),AC94+0.0007,AC94))</f>
        <v/>
      </c>
      <c r="P94" s="35" t="str">
        <f>IF(results!$Y94&lt;&gt;"b","",IF(OR(V94=AD94,W94=AD94,X94=AD94,Y94=AD94,Z94=AD94,AA94=AD94,AB94=AD94,AC94=AD94),AD94+0.0008,AD94))</f>
        <v/>
      </c>
      <c r="Q94" s="35" t="str">
        <f>IF(results!$Y94&lt;&gt;"b","",AE94*2)</f>
        <v/>
      </c>
      <c r="R94" s="47">
        <f t="shared" si="13"/>
        <v>0</v>
      </c>
      <c r="S94" s="4">
        <f t="shared" si="14"/>
        <v>9.3999999999999998E-6</v>
      </c>
      <c r="T94" s="4" t="str">
        <f>IF(results!$Y94&lt;&gt;"b","",results!X94)</f>
        <v/>
      </c>
      <c r="U94" s="4">
        <f>IF(results!Y94="A",1,IF(results!Y94="B",2,IF(results!Y94="C",3,99)))</f>
        <v>1</v>
      </c>
      <c r="V94" s="34">
        <f>results!C94+results!D94</f>
        <v>0</v>
      </c>
      <c r="W94" s="34">
        <f>results!E94+results!F94</f>
        <v>0</v>
      </c>
      <c r="X94" s="34">
        <f>results!G94+results!H94</f>
        <v>46</v>
      </c>
      <c r="Y94" s="34">
        <f>results!I94+results!J94</f>
        <v>0</v>
      </c>
      <c r="Z94" s="34">
        <f>results!K94+results!L94</f>
        <v>0</v>
      </c>
      <c r="AA94" s="34">
        <f>results!M94+results!N94</f>
        <v>56</v>
      </c>
      <c r="AB94" s="34">
        <f>results!O94+results!P94</f>
        <v>68</v>
      </c>
      <c r="AC94" s="34">
        <f>results!Q94+results!R94</f>
        <v>0</v>
      </c>
      <c r="AD94" s="34">
        <f>results!S94+results!T94</f>
        <v>0</v>
      </c>
      <c r="AE94" s="34">
        <f>results!U94+results!V94</f>
        <v>0</v>
      </c>
      <c r="AF94" s="10" t="e">
        <f t="shared" si="15"/>
        <v>#NUM!</v>
      </c>
    </row>
    <row r="95" spans="1:32" x14ac:dyDescent="0.35">
      <c r="A95" s="18">
        <v>89</v>
      </c>
      <c r="B95" s="20">
        <f t="shared" si="11"/>
        <v>34</v>
      </c>
      <c r="C95" s="20">
        <f t="shared" si="12"/>
        <v>34</v>
      </c>
      <c r="D95" s="14">
        <f t="shared" si="16"/>
        <v>34</v>
      </c>
      <c r="E95" s="14">
        <f t="shared" si="16"/>
        <v>34</v>
      </c>
      <c r="F95" s="2" t="str">
        <f>IF(results!Y95&lt;&gt;"b","",results!B95)</f>
        <v>SCHMID CHRISTIAN</v>
      </c>
      <c r="G95" s="2">
        <f>IF(results!$Y95&lt;&gt;"b","",results!W95)</f>
        <v>1</v>
      </c>
      <c r="H95" s="35">
        <f>IF(results!$Y95&lt;&gt;"b","",V95)</f>
        <v>0</v>
      </c>
      <c r="I95" s="35">
        <f>IF(results!$Y95&lt;&gt;"b","",IF(W95=V95,W95+0.0001,W95))</f>
        <v>1E-4</v>
      </c>
      <c r="J95" s="35">
        <f>IF(results!$Y95&lt;&gt;"b","",IF(OR(V95=X95,W95=X95),X95+0.0002,X95))</f>
        <v>2.0000000000000001E-4</v>
      </c>
      <c r="K95" s="35">
        <f>IF(results!$Y95&lt;&gt;"b","",IF(OR(V95=Y95,W95=Y95,X95=Y95),Y95+0.0003,Y95))</f>
        <v>2.9999999999999997E-4</v>
      </c>
      <c r="L95" s="35">
        <f>IF(results!$Y95&lt;&gt;"b","",IF(OR(V95=Z95,W95=Z95,X95=Z95,Y95=Z95),Z95+0.0004,Z95))</f>
        <v>4.0000000000000002E-4</v>
      </c>
      <c r="M95" s="35">
        <f>IF(results!$Y95&lt;&gt;"b","",IF(OR(V95=AA95,W95=AA95,X95=AA95,Y95=AA95,Z95=AA95),AA95+0.0005,AA95))</f>
        <v>5.0000000000000001E-4</v>
      </c>
      <c r="N95" s="35">
        <f>IF(results!$Y95&lt;&gt;"b","",IF(OR(V95=AB95,W95=AB95,X95=AB95,Y95=AB95,Z95=AB95,AA95=AB95),AB95+0.0006,AB95))</f>
        <v>5.9999999999999995E-4</v>
      </c>
      <c r="O95" s="35">
        <f>IF(results!$Y95&lt;&gt;"b","",IF(OR(V95=AC95,W95=AC95,X95=AC95,Y95=AC95,Z95=AC95,AA95=AC95,AB95=AC95),AC95+0.0007,AC95))</f>
        <v>6.9999999999999999E-4</v>
      </c>
      <c r="P95" s="35">
        <f>IF(results!$Y95&lt;&gt;"b","",IF(OR(V95=AD95,W95=AD95,X95=AD95,Y95=AD95,Z95=AD95,AA95=AD95,AB95=AD95,AC95=AD95),AD95+0.0008,AD95))</f>
        <v>8.0000000000000004E-4</v>
      </c>
      <c r="Q95" s="35">
        <f>IF(results!$Y95&lt;&gt;"b","",AE95*2)</f>
        <v>70</v>
      </c>
      <c r="R95" s="47">
        <f t="shared" si="13"/>
        <v>70.002600000000001</v>
      </c>
      <c r="S95" s="4">
        <f t="shared" si="14"/>
        <v>70.002609500000005</v>
      </c>
      <c r="T95" s="4">
        <f>IF(results!$Y95&lt;&gt;"b","",results!X95)</f>
        <v>17.600000000000001</v>
      </c>
      <c r="U95" s="4">
        <f>IF(results!Y95="A",1,IF(results!Y95="B",2,IF(results!Y95="C",3,99)))</f>
        <v>2</v>
      </c>
      <c r="V95" s="34">
        <f>results!C95+results!D95</f>
        <v>0</v>
      </c>
      <c r="W95" s="34">
        <f>results!E95+results!F95</f>
        <v>0</v>
      </c>
      <c r="X95" s="34">
        <f>results!G95+results!H95</f>
        <v>0</v>
      </c>
      <c r="Y95" s="34">
        <f>results!I95+results!J95</f>
        <v>0</v>
      </c>
      <c r="Z95" s="34">
        <f>results!K95+results!L95</f>
        <v>0</v>
      </c>
      <c r="AA95" s="34">
        <f>results!M95+results!N95</f>
        <v>0</v>
      </c>
      <c r="AB95" s="34">
        <f>results!O95+results!P95</f>
        <v>0</v>
      </c>
      <c r="AC95" s="34">
        <f>results!Q95+results!R95</f>
        <v>0</v>
      </c>
      <c r="AD95" s="34">
        <f>results!S95+results!T95</f>
        <v>0</v>
      </c>
      <c r="AE95" s="34">
        <f>results!U95+results!V95</f>
        <v>35</v>
      </c>
      <c r="AF95" s="10">
        <f t="shared" si="15"/>
        <v>6.9999999999999999E-4</v>
      </c>
    </row>
    <row r="96" spans="1:32" x14ac:dyDescent="0.35">
      <c r="A96" s="18">
        <v>90</v>
      </c>
      <c r="B96" s="20">
        <f t="shared" si="11"/>
        <v>1</v>
      </c>
      <c r="C96" s="20">
        <f t="shared" si="12"/>
        <v>111</v>
      </c>
      <c r="D96" s="14">
        <f t="shared" si="16"/>
        <v>68</v>
      </c>
      <c r="E96" s="14">
        <f t="shared" si="16"/>
        <v>68</v>
      </c>
      <c r="F96" s="2" t="str">
        <f>IF(results!Y96&lt;&gt;"b","",results!B96)</f>
        <v/>
      </c>
      <c r="G96" s="2" t="str">
        <f>IF(results!$Y96&lt;&gt;"b","",results!W96)</f>
        <v/>
      </c>
      <c r="H96" s="35" t="str">
        <f>IF(results!$Y96&lt;&gt;"b","",V96)</f>
        <v/>
      </c>
      <c r="I96" s="35" t="str">
        <f>IF(results!$Y96&lt;&gt;"b","",IF(W96=V96,W96+0.0001,W96))</f>
        <v/>
      </c>
      <c r="J96" s="35" t="str">
        <f>IF(results!$Y96&lt;&gt;"b","",IF(OR(V96=X96,W96=X96),X96+0.0002,X96))</f>
        <v/>
      </c>
      <c r="K96" s="35" t="str">
        <f>IF(results!$Y96&lt;&gt;"b","",IF(OR(V96=Y96,W96=Y96,X96=Y96),Y96+0.0003,Y96))</f>
        <v/>
      </c>
      <c r="L96" s="35" t="str">
        <f>IF(results!$Y96&lt;&gt;"b","",IF(OR(V96=Z96,W96=Z96,X96=Z96,Y96=Z96),Z96+0.0004,Z96))</f>
        <v/>
      </c>
      <c r="M96" s="35" t="str">
        <f>IF(results!$Y96&lt;&gt;"b","",IF(OR(V96=AA96,W96=AA96,X96=AA96,Y96=AA96,Z96=AA96),AA96+0.0005,AA96))</f>
        <v/>
      </c>
      <c r="N96" s="35" t="str">
        <f>IF(results!$Y96&lt;&gt;"b","",IF(OR(V96=AB96,W96=AB96,X96=AB96,Y96=AB96,Z96=AB96,AA96=AB96),AB96+0.0006,AB96))</f>
        <v/>
      </c>
      <c r="O96" s="35" t="str">
        <f>IF(results!$Y96&lt;&gt;"b","",IF(OR(V96=AC96,W96=AC96,X96=AC96,Y96=AC96,Z96=AC96,AA96=AC96,AB96=AC96),AC96+0.0007,AC96))</f>
        <v/>
      </c>
      <c r="P96" s="35" t="str">
        <f>IF(results!$Y96&lt;&gt;"b","",IF(OR(V96=AD96,W96=AD96,X96=AD96,Y96=AD96,Z96=AD96,AA96=AD96,AB96=AD96,AC96=AD96),AD96+0.0008,AD96))</f>
        <v/>
      </c>
      <c r="Q96" s="35" t="str">
        <f>IF(results!$Y96&lt;&gt;"b","",AE96*2)</f>
        <v/>
      </c>
      <c r="R96" s="47">
        <f t="shared" si="13"/>
        <v>0</v>
      </c>
      <c r="S96" s="4">
        <f t="shared" si="14"/>
        <v>9.5999999999999996E-6</v>
      </c>
      <c r="T96" s="4" t="str">
        <f>IF(results!$Y96&lt;&gt;"b","",results!X96)</f>
        <v/>
      </c>
      <c r="U96" s="4">
        <f>IF(results!Y96="A",1,IF(results!Y96="B",2,IF(results!Y96="C",3,99)))</f>
        <v>1</v>
      </c>
      <c r="V96" s="34">
        <f>results!C96+results!D96</f>
        <v>0</v>
      </c>
      <c r="W96" s="34">
        <f>results!E96+results!F96</f>
        <v>0</v>
      </c>
      <c r="X96" s="34">
        <f>results!G96+results!H96</f>
        <v>0</v>
      </c>
      <c r="Y96" s="34">
        <f>results!I96+results!J96</f>
        <v>57</v>
      </c>
      <c r="Z96" s="34">
        <f>results!K96+results!L96</f>
        <v>0</v>
      </c>
      <c r="AA96" s="34">
        <f>results!M96+results!N96</f>
        <v>54</v>
      </c>
      <c r="AB96" s="34">
        <f>results!O96+results!P96</f>
        <v>60</v>
      </c>
      <c r="AC96" s="34">
        <f>results!Q96+results!R96</f>
        <v>34</v>
      </c>
      <c r="AD96" s="34">
        <f>results!S96+results!T96</f>
        <v>0</v>
      </c>
      <c r="AE96" s="34">
        <f>results!U96+results!V96</f>
        <v>43</v>
      </c>
      <c r="AF96" s="10" t="e">
        <f t="shared" si="15"/>
        <v>#NUM!</v>
      </c>
    </row>
    <row r="97" spans="1:32" x14ac:dyDescent="0.35">
      <c r="A97" s="18">
        <v>91</v>
      </c>
      <c r="B97" s="20">
        <f t="shared" si="11"/>
        <v>34</v>
      </c>
      <c r="C97" s="20">
        <f t="shared" si="12"/>
        <v>30</v>
      </c>
      <c r="D97" s="14">
        <f t="shared" si="16"/>
        <v>30</v>
      </c>
      <c r="E97" s="14">
        <f t="shared" si="16"/>
        <v>30</v>
      </c>
      <c r="F97" s="2" t="str">
        <f>IF(results!Y97&lt;&gt;"b","",results!B97)</f>
        <v>SCOTTO DARIO</v>
      </c>
      <c r="G97" s="2">
        <f>IF(results!$Y97&lt;&gt;"b","",results!W97)</f>
        <v>2</v>
      </c>
      <c r="H97" s="35">
        <f>IF(results!$Y97&lt;&gt;"b","",V97)</f>
        <v>0</v>
      </c>
      <c r="I97" s="35">
        <f>IF(results!$Y97&lt;&gt;"b","",IF(W97=V97,W97+0.0001,W97))</f>
        <v>1E-4</v>
      </c>
      <c r="J97" s="35">
        <f>IF(results!$Y97&lt;&gt;"b","",IF(OR(V97=X97,W97=X97),X97+0.0002,X97))</f>
        <v>2.0000000000000001E-4</v>
      </c>
      <c r="K97" s="35">
        <f>IF(results!$Y97&lt;&gt;"b","",IF(OR(V97=Y97,W97=Y97,X97=Y97),Y97+0.0003,Y97))</f>
        <v>44</v>
      </c>
      <c r="L97" s="35">
        <f>IF(results!$Y97&lt;&gt;"b","",IF(OR(V97=Z97,W97=Z97,X97=Z97,Y97=Z97),Z97+0.0004,Z97))</f>
        <v>4.0000000000000002E-4</v>
      </c>
      <c r="M97" s="35">
        <f>IF(results!$Y97&lt;&gt;"b","",IF(OR(V97=AA97,W97=AA97,X97=AA97,Y97=AA97,Z97=AA97),AA97+0.0005,AA97))</f>
        <v>44.000500000000002</v>
      </c>
      <c r="N97" s="35">
        <f>IF(results!$Y97&lt;&gt;"b","",IF(OR(V97=AB97,W97=AB97,X97=AB97,Y97=AB97,Z97=AB97,AA97=AB97),AB97+0.0006,AB97))</f>
        <v>5.9999999999999995E-4</v>
      </c>
      <c r="O97" s="35">
        <f>IF(results!$Y97&lt;&gt;"b","",IF(OR(V97=AC97,W97=AC97,X97=AC97,Y97=AC97,Z97=AC97,AA97=AC97,AB97=AC97),AC97+0.0007,AC97))</f>
        <v>6.9999999999999999E-4</v>
      </c>
      <c r="P97" s="35">
        <f>IF(results!$Y97&lt;&gt;"b","",IF(OR(V97=AD97,W97=AD97,X97=AD97,Y97=AD97,Z97=AD97,AA97=AD97,AB97=AD97,AC97=AD97),AD97+0.0008,AD97))</f>
        <v>8.0000000000000004E-4</v>
      </c>
      <c r="Q97" s="35">
        <f>IF(results!$Y97&lt;&gt;"b","",AE97*2)</f>
        <v>0</v>
      </c>
      <c r="R97" s="47">
        <f t="shared" si="13"/>
        <v>88.002600000000001</v>
      </c>
      <c r="S97" s="4">
        <f t="shared" si="14"/>
        <v>88.002609700000008</v>
      </c>
      <c r="T97" s="4">
        <f>IF(results!$Y97&lt;&gt;"b","",results!X97)</f>
        <v>22.1</v>
      </c>
      <c r="U97" s="4">
        <f>IF(results!Y97="A",1,IF(results!Y97="B",2,IF(results!Y97="C",3,99)))</f>
        <v>2</v>
      </c>
      <c r="V97" s="34">
        <f>results!C97+results!D97</f>
        <v>0</v>
      </c>
      <c r="W97" s="34">
        <f>results!E97+results!F97</f>
        <v>0</v>
      </c>
      <c r="X97" s="34">
        <f>results!G97+results!H97</f>
        <v>0</v>
      </c>
      <c r="Y97" s="34">
        <f>results!I97+results!J97</f>
        <v>44</v>
      </c>
      <c r="Z97" s="34">
        <f>results!K97+results!L97</f>
        <v>0</v>
      </c>
      <c r="AA97" s="34">
        <f>results!M97+results!N97</f>
        <v>44</v>
      </c>
      <c r="AB97" s="34">
        <f>results!O97+results!P97</f>
        <v>0</v>
      </c>
      <c r="AC97" s="34">
        <f>results!Q97+results!R97</f>
        <v>0</v>
      </c>
      <c r="AD97" s="34">
        <f>results!S97+results!T97</f>
        <v>0</v>
      </c>
      <c r="AE97" s="34">
        <f>results!U97+results!V97</f>
        <v>0</v>
      </c>
      <c r="AF97" s="10">
        <f t="shared" si="15"/>
        <v>8.0000000000000004E-4</v>
      </c>
    </row>
    <row r="98" spans="1:32" x14ac:dyDescent="0.35">
      <c r="A98" s="18">
        <v>92</v>
      </c>
      <c r="B98" s="20">
        <f t="shared" si="11"/>
        <v>101</v>
      </c>
      <c r="C98" s="20">
        <f t="shared" si="12"/>
        <v>110</v>
      </c>
      <c r="D98" s="14">
        <f t="shared" si="16"/>
        <v>68</v>
      </c>
      <c r="E98" s="14">
        <f t="shared" si="16"/>
        <v>68</v>
      </c>
      <c r="F98" s="2" t="str">
        <f>IF(results!Y98&lt;&gt;"b","",results!B98)</f>
        <v/>
      </c>
      <c r="G98" s="2" t="str">
        <f>IF(results!$Y98&lt;&gt;"b","",results!W98)</f>
        <v/>
      </c>
      <c r="H98" s="35" t="str">
        <f>IF(results!$Y98&lt;&gt;"b","",V98)</f>
        <v/>
      </c>
      <c r="I98" s="35" t="str">
        <f>IF(results!$Y98&lt;&gt;"b","",IF(W98=V98,W98+0.0001,W98))</f>
        <v/>
      </c>
      <c r="J98" s="35" t="str">
        <f>IF(results!$Y98&lt;&gt;"b","",IF(OR(V98=X98,W98=X98),X98+0.0002,X98))</f>
        <v/>
      </c>
      <c r="K98" s="35" t="str">
        <f>IF(results!$Y98&lt;&gt;"b","",IF(OR(V98=Y98,W98=Y98,X98=Y98),Y98+0.0003,Y98))</f>
        <v/>
      </c>
      <c r="L98" s="35" t="str">
        <f>IF(results!$Y98&lt;&gt;"b","",IF(OR(V98=Z98,W98=Z98,X98=Z98,Y98=Z98),Z98+0.0004,Z98))</f>
        <v/>
      </c>
      <c r="M98" s="35" t="str">
        <f>IF(results!$Y98&lt;&gt;"b","",IF(OR(V98=AA98,W98=AA98,X98=AA98,Y98=AA98,Z98=AA98),AA98+0.0005,AA98))</f>
        <v/>
      </c>
      <c r="N98" s="35" t="str">
        <f>IF(results!$Y98&lt;&gt;"b","",IF(OR(V98=AB98,W98=AB98,X98=AB98,Y98=AB98,Z98=AB98,AA98=AB98),AB98+0.0006,AB98))</f>
        <v/>
      </c>
      <c r="O98" s="35" t="str">
        <f>IF(results!$Y98&lt;&gt;"b","",IF(OR(V98=AC98,W98=AC98,X98=AC98,Y98=AC98,Z98=AC98,AA98=AC98,AB98=AC98),AC98+0.0007,AC98))</f>
        <v/>
      </c>
      <c r="P98" s="35" t="str">
        <f>IF(results!$Y98&lt;&gt;"b","",IF(OR(V98=AD98,W98=AD98,X98=AD98,Y98=AD98,Z98=AD98,AA98=AD98,AB98=AD98,AC98=AD98),AD98+0.0008,AD98))</f>
        <v/>
      </c>
      <c r="Q98" s="35" t="str">
        <f>IF(results!$Y98&lt;&gt;"b","",AE98*2)</f>
        <v/>
      </c>
      <c r="R98" s="47">
        <f t="shared" si="13"/>
        <v>0</v>
      </c>
      <c r="S98" s="4">
        <f t="shared" si="14"/>
        <v>9.7999999999999993E-6</v>
      </c>
      <c r="T98" s="4" t="str">
        <f>IF(results!$Y98&lt;&gt;"b","",results!X98)</f>
        <v/>
      </c>
      <c r="U98" s="4">
        <f>IF(results!Y98="A",1,IF(results!Y98="B",2,IF(results!Y98="C",3,99)))</f>
        <v>3</v>
      </c>
      <c r="V98" s="34">
        <f>results!C98+results!D98</f>
        <v>0</v>
      </c>
      <c r="W98" s="34">
        <f>results!E98+results!F98</f>
        <v>0</v>
      </c>
      <c r="X98" s="34">
        <f>results!G98+results!H98</f>
        <v>0</v>
      </c>
      <c r="Y98" s="34">
        <f>results!I98+results!J98</f>
        <v>0</v>
      </c>
      <c r="Z98" s="34">
        <f>results!K98+results!L98</f>
        <v>18</v>
      </c>
      <c r="AA98" s="34">
        <f>results!M98+results!N98</f>
        <v>0</v>
      </c>
      <c r="AB98" s="34">
        <f>results!O98+results!P98</f>
        <v>0</v>
      </c>
      <c r="AC98" s="34">
        <f>results!Q98+results!R98</f>
        <v>0</v>
      </c>
      <c r="AD98" s="34">
        <f>results!S98+results!T98</f>
        <v>0</v>
      </c>
      <c r="AE98" s="34">
        <f>results!U98+results!V98</f>
        <v>0</v>
      </c>
      <c r="AF98" s="10" t="e">
        <f t="shared" si="15"/>
        <v>#NUM!</v>
      </c>
    </row>
    <row r="99" spans="1:32" x14ac:dyDescent="0.35">
      <c r="A99" s="18">
        <v>93</v>
      </c>
      <c r="B99" s="20">
        <f t="shared" si="11"/>
        <v>101</v>
      </c>
      <c r="C99" s="20">
        <f t="shared" si="12"/>
        <v>109</v>
      </c>
      <c r="D99" s="14">
        <f t="shared" si="16"/>
        <v>68</v>
      </c>
      <c r="E99" s="14">
        <f t="shared" si="16"/>
        <v>68</v>
      </c>
      <c r="F99" s="2" t="str">
        <f>IF(results!Y99&lt;&gt;"b","",results!B99)</f>
        <v/>
      </c>
      <c r="G99" s="2" t="str">
        <f>IF(results!$Y99&lt;&gt;"b","",results!W99)</f>
        <v/>
      </c>
      <c r="H99" s="35" t="str">
        <f>IF(results!$Y99&lt;&gt;"b","",V99)</f>
        <v/>
      </c>
      <c r="I99" s="35" t="str">
        <f>IF(results!$Y99&lt;&gt;"b","",IF(W99=V99,W99+0.0001,W99))</f>
        <v/>
      </c>
      <c r="J99" s="35" t="str">
        <f>IF(results!$Y99&lt;&gt;"b","",IF(OR(V99=X99,W99=X99),X99+0.0002,X99))</f>
        <v/>
      </c>
      <c r="K99" s="35" t="str">
        <f>IF(results!$Y99&lt;&gt;"b","",IF(OR(V99=Y99,W99=Y99,X99=Y99),Y99+0.0003,Y99))</f>
        <v/>
      </c>
      <c r="L99" s="35" t="str">
        <f>IF(results!$Y99&lt;&gt;"b","",IF(OR(V99=Z99,W99=Z99,X99=Z99,Y99=Z99),Z99+0.0004,Z99))</f>
        <v/>
      </c>
      <c r="M99" s="35" t="str">
        <f>IF(results!$Y99&lt;&gt;"b","",IF(OR(V99=AA99,W99=AA99,X99=AA99,Y99=AA99,Z99=AA99),AA99+0.0005,AA99))</f>
        <v/>
      </c>
      <c r="N99" s="35" t="str">
        <f>IF(results!$Y99&lt;&gt;"b","",IF(OR(V99=AB99,W99=AB99,X99=AB99,Y99=AB99,Z99=AB99,AA99=AB99),AB99+0.0006,AB99))</f>
        <v/>
      </c>
      <c r="O99" s="35" t="str">
        <f>IF(results!$Y99&lt;&gt;"b","",IF(OR(V99=AC99,W99=AC99,X99=AC99,Y99=AC99,Z99=AC99,AA99=AC99,AB99=AC99),AC99+0.0007,AC99))</f>
        <v/>
      </c>
      <c r="P99" s="35" t="str">
        <f>IF(results!$Y99&lt;&gt;"b","",IF(OR(V99=AD99,W99=AD99,X99=AD99,Y99=AD99,Z99=AD99,AA99=AD99,AB99=AD99,AC99=AD99),AD99+0.0008,AD99))</f>
        <v/>
      </c>
      <c r="Q99" s="35" t="str">
        <f>IF(results!$Y99&lt;&gt;"b","",AE99*2)</f>
        <v/>
      </c>
      <c r="R99" s="47">
        <f t="shared" si="13"/>
        <v>0</v>
      </c>
      <c r="S99" s="4">
        <f t="shared" si="14"/>
        <v>9.9000000000000001E-6</v>
      </c>
      <c r="T99" s="4" t="str">
        <f>IF(results!$Y99&lt;&gt;"b","",results!X99)</f>
        <v/>
      </c>
      <c r="U99" s="4">
        <f>IF(results!Y99="A",1,IF(results!Y99="B",2,IF(results!Y99="C",3,99)))</f>
        <v>3</v>
      </c>
      <c r="V99" s="34">
        <f>results!C99+results!D99</f>
        <v>0</v>
      </c>
      <c r="W99" s="34">
        <f>results!E99+results!F99</f>
        <v>0</v>
      </c>
      <c r="X99" s="34">
        <f>results!G99+results!H99</f>
        <v>0</v>
      </c>
      <c r="Y99" s="34">
        <f>results!I99+results!J99</f>
        <v>0</v>
      </c>
      <c r="Z99" s="34">
        <f>results!K99+results!L99</f>
        <v>0</v>
      </c>
      <c r="AA99" s="34">
        <f>results!M99+results!N99</f>
        <v>49</v>
      </c>
      <c r="AB99" s="34">
        <f>results!O99+results!P99</f>
        <v>0</v>
      </c>
      <c r="AC99" s="34">
        <f>results!Q99+results!R99</f>
        <v>0</v>
      </c>
      <c r="AD99" s="34">
        <f>results!S99+results!T99</f>
        <v>0</v>
      </c>
      <c r="AE99" s="34">
        <f>results!U99+results!V99</f>
        <v>34</v>
      </c>
      <c r="AF99" s="10" t="e">
        <f t="shared" si="15"/>
        <v>#NUM!</v>
      </c>
    </row>
    <row r="100" spans="1:32" x14ac:dyDescent="0.35">
      <c r="A100" s="18">
        <v>94</v>
      </c>
      <c r="B100" s="20">
        <f t="shared" si="11"/>
        <v>34</v>
      </c>
      <c r="C100" s="20">
        <f t="shared" si="12"/>
        <v>10</v>
      </c>
      <c r="D100" s="14">
        <f t="shared" si="16"/>
        <v>10</v>
      </c>
      <c r="E100" s="14">
        <f t="shared" si="16"/>
        <v>10</v>
      </c>
      <c r="F100" s="2" t="str">
        <f>IF(results!Y100&lt;&gt;"b","",results!B100)</f>
        <v>SEMIC TOMAZ</v>
      </c>
      <c r="G100" s="2">
        <f>IF(results!$Y100&lt;&gt;"b","",results!W100)</f>
        <v>7</v>
      </c>
      <c r="H100" s="35">
        <f>IF(results!$Y100&lt;&gt;"b","",V100)</f>
        <v>0</v>
      </c>
      <c r="I100" s="35">
        <f>IF(results!$Y100&lt;&gt;"b","",IF(W100=V100,W100+0.0001,W100))</f>
        <v>49</v>
      </c>
      <c r="J100" s="35">
        <f>IF(results!$Y100&lt;&gt;"b","",IF(OR(V100=X100,W100=X100),X100+0.0002,X100))</f>
        <v>46</v>
      </c>
      <c r="K100" s="35">
        <f>IF(results!$Y100&lt;&gt;"b","",IF(OR(V100=Y100,W100=Y100,X100=Y100),Y100+0.0003,Y100))</f>
        <v>57</v>
      </c>
      <c r="L100" s="35">
        <f>IF(results!$Y100&lt;&gt;"b","",IF(OR(V100=Z100,W100=Z100,X100=Z100,Y100=Z100),Z100+0.0004,Z100))</f>
        <v>58</v>
      </c>
      <c r="M100" s="35">
        <f>IF(results!$Y100&lt;&gt;"b","",IF(OR(V100=AA100,W100=AA100,X100=AA100,Y100=AA100,Z100=AA100),AA100+0.0005,AA100))</f>
        <v>59</v>
      </c>
      <c r="N100" s="35">
        <f>IF(results!$Y100&lt;&gt;"b","",IF(OR(V100=AB100,W100=AB100,X100=AB100,Y100=AB100,Z100=AB100,AA100=AB100),AB100+0.0006,AB100))</f>
        <v>57.000599999999999</v>
      </c>
      <c r="O100" s="35">
        <f>IF(results!$Y100&lt;&gt;"b","",IF(OR(V100=AC100,W100=AC100,X100=AC100,Y100=AC100,Z100=AC100,AA100=AC100,AB100=AC100),AC100+0.0007,AC100))</f>
        <v>57.000700000000002</v>
      </c>
      <c r="P100" s="35">
        <f>IF(results!$Y100&lt;&gt;"b","",IF(OR(V100=AD100,W100=AD100,X100=AD100,Y100=AD100,Z100=AD100,AA100=AD100,AB100=AD100,AC100=AD100),AD100+0.0008,AD100))</f>
        <v>8.0000000000000004E-4</v>
      </c>
      <c r="Q100" s="35">
        <f>IF(results!$Y100&lt;&gt;"b","",AE100*2)</f>
        <v>0</v>
      </c>
      <c r="R100" s="47">
        <f t="shared" si="13"/>
        <v>288.00130000000001</v>
      </c>
      <c r="S100" s="4">
        <f t="shared" si="14"/>
        <v>288.00130999999999</v>
      </c>
      <c r="T100" s="4">
        <f>IF(results!$Y100&lt;&gt;"b","",results!X100)</f>
        <v>19</v>
      </c>
      <c r="U100" s="4">
        <f>IF(results!Y100="A",1,IF(results!Y100="B",2,IF(results!Y100="C",3,99)))</f>
        <v>2</v>
      </c>
      <c r="V100" s="34">
        <f>results!C100+results!D100</f>
        <v>0</v>
      </c>
      <c r="W100" s="34">
        <f>results!E100+results!F100</f>
        <v>49</v>
      </c>
      <c r="X100" s="34">
        <f>results!G100+results!H100</f>
        <v>46</v>
      </c>
      <c r="Y100" s="34">
        <f>results!I100+results!J100</f>
        <v>57</v>
      </c>
      <c r="Z100" s="34">
        <f>results!K100+results!L100</f>
        <v>58</v>
      </c>
      <c r="AA100" s="34">
        <f>results!M100+results!N100</f>
        <v>59</v>
      </c>
      <c r="AB100" s="34">
        <f>results!O100+results!P100</f>
        <v>57</v>
      </c>
      <c r="AC100" s="34">
        <f>results!Q100+results!R100</f>
        <v>57</v>
      </c>
      <c r="AD100" s="34">
        <f>results!S100+results!T100</f>
        <v>0</v>
      </c>
      <c r="AE100" s="34">
        <f>results!U100+results!V100</f>
        <v>0</v>
      </c>
      <c r="AF100" s="10">
        <f t="shared" si="15"/>
        <v>57.000700000000002</v>
      </c>
    </row>
    <row r="101" spans="1:32" x14ac:dyDescent="0.35">
      <c r="A101" s="18">
        <v>95</v>
      </c>
      <c r="B101" s="20">
        <f t="shared" si="11"/>
        <v>101</v>
      </c>
      <c r="C101" s="20">
        <f t="shared" si="12"/>
        <v>108</v>
      </c>
      <c r="D101" s="14">
        <f t="shared" si="16"/>
        <v>68</v>
      </c>
      <c r="E101" s="14">
        <f t="shared" si="16"/>
        <v>68</v>
      </c>
      <c r="F101" s="2" t="str">
        <f>IF(results!Y101&lt;&gt;"b","",results!B101)</f>
        <v/>
      </c>
      <c r="G101" s="2" t="str">
        <f>IF(results!$Y101&lt;&gt;"b","",results!W101)</f>
        <v/>
      </c>
      <c r="H101" s="35" t="str">
        <f>IF(results!$Y101&lt;&gt;"b","",V101)</f>
        <v/>
      </c>
      <c r="I101" s="35" t="str">
        <f>IF(results!$Y101&lt;&gt;"b","",IF(W101=V101,W101+0.0001,W101))</f>
        <v/>
      </c>
      <c r="J101" s="35" t="str">
        <f>IF(results!$Y101&lt;&gt;"b","",IF(OR(V101=X101,W101=X101),X101+0.0002,X101))</f>
        <v/>
      </c>
      <c r="K101" s="35" t="str">
        <f>IF(results!$Y101&lt;&gt;"b","",IF(OR(V101=Y101,W101=Y101,X101=Y101),Y101+0.0003,Y101))</f>
        <v/>
      </c>
      <c r="L101" s="35" t="str">
        <f>IF(results!$Y101&lt;&gt;"b","",IF(OR(V101=Z101,W101=Z101,X101=Z101,Y101=Z101),Z101+0.0004,Z101))</f>
        <v/>
      </c>
      <c r="M101" s="35" t="str">
        <f>IF(results!$Y101&lt;&gt;"b","",IF(OR(V101=AA101,W101=AA101,X101=AA101,Y101=AA101,Z101=AA101),AA101+0.0005,AA101))</f>
        <v/>
      </c>
      <c r="N101" s="35" t="str">
        <f>IF(results!$Y101&lt;&gt;"b","",IF(OR(V101=AB101,W101=AB101,X101=AB101,Y101=AB101,Z101=AB101,AA101=AB101),AB101+0.0006,AB101))</f>
        <v/>
      </c>
      <c r="O101" s="35" t="str">
        <f>IF(results!$Y101&lt;&gt;"b","",IF(OR(V101=AC101,W101=AC101,X101=AC101,Y101=AC101,Z101=AC101,AA101=AC101,AB101=AC101),AC101+0.0007,AC101))</f>
        <v/>
      </c>
      <c r="P101" s="35" t="str">
        <f>IF(results!$Y101&lt;&gt;"b","",IF(OR(V101=AD101,W101=AD101,X101=AD101,Y101=AD101,Z101=AD101,AA101=AD101,AB101=AD101,AC101=AD101),AD101+0.0008,AD101))</f>
        <v/>
      </c>
      <c r="Q101" s="35" t="str">
        <f>IF(results!$Y101&lt;&gt;"b","",AE101*2)</f>
        <v/>
      </c>
      <c r="R101" s="47">
        <f t="shared" si="13"/>
        <v>0</v>
      </c>
      <c r="S101" s="4">
        <f t="shared" si="14"/>
        <v>1.01E-5</v>
      </c>
      <c r="T101" s="4" t="str">
        <f>IF(results!$Y101&lt;&gt;"b","",results!X101)</f>
        <v/>
      </c>
      <c r="U101" s="4">
        <f>IF(results!Y101="A",1,IF(results!Y101="B",2,IF(results!Y101="C",3,99)))</f>
        <v>3</v>
      </c>
      <c r="V101" s="34">
        <f>results!C101+results!D101</f>
        <v>0</v>
      </c>
      <c r="W101" s="34">
        <f>results!E101+results!F101</f>
        <v>0</v>
      </c>
      <c r="X101" s="34">
        <f>results!G101+results!H101</f>
        <v>60</v>
      </c>
      <c r="Y101" s="34">
        <f>results!I101+results!J101</f>
        <v>0</v>
      </c>
      <c r="Z101" s="34">
        <f>results!K101+results!L101</f>
        <v>0</v>
      </c>
      <c r="AA101" s="34">
        <f>results!M101+results!N101</f>
        <v>0</v>
      </c>
      <c r="AB101" s="34">
        <f>results!O101+results!P101</f>
        <v>0</v>
      </c>
      <c r="AC101" s="34">
        <f>results!Q101+results!R101</f>
        <v>0</v>
      </c>
      <c r="AD101" s="34">
        <f>results!S101+results!T101</f>
        <v>0</v>
      </c>
      <c r="AE101" s="34">
        <f>results!U101+results!V101</f>
        <v>0</v>
      </c>
      <c r="AF101" s="10" t="e">
        <f t="shared" si="15"/>
        <v>#NUM!</v>
      </c>
    </row>
    <row r="102" spans="1:32" x14ac:dyDescent="0.35">
      <c r="A102" s="18">
        <v>96</v>
      </c>
      <c r="B102" s="20">
        <f t="shared" si="11"/>
        <v>1</v>
      </c>
      <c r="C102" s="20">
        <f t="shared" si="12"/>
        <v>107</v>
      </c>
      <c r="D102" s="14">
        <f t="shared" si="16"/>
        <v>68</v>
      </c>
      <c r="E102" s="14">
        <f t="shared" si="16"/>
        <v>68</v>
      </c>
      <c r="F102" s="2" t="str">
        <f>IF(results!Y102&lt;&gt;"b","",results!B102)</f>
        <v/>
      </c>
      <c r="G102" s="2" t="str">
        <f>IF(results!$Y102&lt;&gt;"b","",results!W102)</f>
        <v/>
      </c>
      <c r="H102" s="35" t="str">
        <f>IF(results!$Y102&lt;&gt;"b","",V102)</f>
        <v/>
      </c>
      <c r="I102" s="35" t="str">
        <f>IF(results!$Y102&lt;&gt;"b","",IF(W102=V102,W102+0.0001,W102))</f>
        <v/>
      </c>
      <c r="J102" s="35" t="str">
        <f>IF(results!$Y102&lt;&gt;"b","",IF(OR(V102=X102,W102=X102),X102+0.0002,X102))</f>
        <v/>
      </c>
      <c r="K102" s="35" t="str">
        <f>IF(results!$Y102&lt;&gt;"b","",IF(OR(V102=Y102,W102=Y102,X102=Y102),Y102+0.0003,Y102))</f>
        <v/>
      </c>
      <c r="L102" s="35" t="str">
        <f>IF(results!$Y102&lt;&gt;"b","",IF(OR(V102=Z102,W102=Z102,X102=Z102,Y102=Z102),Z102+0.0004,Z102))</f>
        <v/>
      </c>
      <c r="M102" s="35" t="str">
        <f>IF(results!$Y102&lt;&gt;"b","",IF(OR(V102=AA102,W102=AA102,X102=AA102,Y102=AA102,Z102=AA102),AA102+0.0005,AA102))</f>
        <v/>
      </c>
      <c r="N102" s="35" t="str">
        <f>IF(results!$Y102&lt;&gt;"b","",IF(OR(V102=AB102,W102=AB102,X102=AB102,Y102=AB102,Z102=AB102,AA102=AB102),AB102+0.0006,AB102))</f>
        <v/>
      </c>
      <c r="O102" s="35" t="str">
        <f>IF(results!$Y102&lt;&gt;"b","",IF(OR(V102=AC102,W102=AC102,X102=AC102,Y102=AC102,Z102=AC102,AA102=AC102,AB102=AC102),AC102+0.0007,AC102))</f>
        <v/>
      </c>
      <c r="P102" s="35" t="str">
        <f>IF(results!$Y102&lt;&gt;"b","",IF(OR(V102=AD102,W102=AD102,X102=AD102,Y102=AD102,Z102=AD102,AA102=AD102,AB102=AD102,AC102=AD102),AD102+0.0008,AD102))</f>
        <v/>
      </c>
      <c r="Q102" s="35" t="str">
        <f>IF(results!$Y102&lt;&gt;"b","",AE102*2)</f>
        <v/>
      </c>
      <c r="R102" s="47">
        <f t="shared" si="13"/>
        <v>0</v>
      </c>
      <c r="S102" s="4">
        <f t="shared" si="14"/>
        <v>1.0199999999999999E-5</v>
      </c>
      <c r="T102" s="4" t="str">
        <f>IF(results!$Y102&lt;&gt;"b","",results!X102)</f>
        <v/>
      </c>
      <c r="U102" s="4">
        <f>IF(results!Y102="A",1,IF(results!Y102="B",2,IF(results!Y102="C",3,99)))</f>
        <v>1</v>
      </c>
      <c r="V102" s="34">
        <f>results!C102+results!D102</f>
        <v>0</v>
      </c>
      <c r="W102" s="34">
        <f>results!E102+results!F102</f>
        <v>0</v>
      </c>
      <c r="X102" s="34">
        <f>results!G102+results!H102</f>
        <v>51</v>
      </c>
      <c r="Y102" s="34">
        <f>results!I102+results!J102</f>
        <v>0</v>
      </c>
      <c r="Z102" s="34">
        <f>results!K102+results!L102</f>
        <v>0</v>
      </c>
      <c r="AA102" s="34">
        <f>results!M102+results!N102</f>
        <v>0</v>
      </c>
      <c r="AB102" s="34">
        <f>results!O102+results!P102</f>
        <v>0</v>
      </c>
      <c r="AC102" s="34">
        <f>results!Q102+results!R102</f>
        <v>0</v>
      </c>
      <c r="AD102" s="34">
        <f>results!S102+results!T102</f>
        <v>0</v>
      </c>
      <c r="AE102" s="34">
        <f>results!U102+results!V102</f>
        <v>0</v>
      </c>
      <c r="AF102" s="10" t="e">
        <f t="shared" si="15"/>
        <v>#NUM!</v>
      </c>
    </row>
    <row r="103" spans="1:32" x14ac:dyDescent="0.35">
      <c r="A103" s="18">
        <v>97</v>
      </c>
      <c r="B103" s="20">
        <f t="shared" ref="B103:B134" si="17">RANK($U103,$U$7:$U$160,1)</f>
        <v>1</v>
      </c>
      <c r="C103" s="20">
        <f t="shared" ref="C103:C134" si="18">RANK($S103,$S$7:$S$160,0)</f>
        <v>106</v>
      </c>
      <c r="D103" s="14">
        <f t="shared" si="16"/>
        <v>68</v>
      </c>
      <c r="E103" s="14">
        <f t="shared" si="16"/>
        <v>68</v>
      </c>
      <c r="F103" s="2" t="str">
        <f>IF(results!Y103&lt;&gt;"b","",results!B103)</f>
        <v/>
      </c>
      <c r="G103" s="2" t="str">
        <f>IF(results!$Y103&lt;&gt;"b","",results!W103)</f>
        <v/>
      </c>
      <c r="H103" s="35" t="str">
        <f>IF(results!$Y103&lt;&gt;"b","",V103)</f>
        <v/>
      </c>
      <c r="I103" s="35" t="str">
        <f>IF(results!$Y103&lt;&gt;"b","",IF(W103=V103,W103+0.0001,W103))</f>
        <v/>
      </c>
      <c r="J103" s="35" t="str">
        <f>IF(results!$Y103&lt;&gt;"b","",IF(OR(V103=X103,W103=X103),X103+0.0002,X103))</f>
        <v/>
      </c>
      <c r="K103" s="35" t="str">
        <f>IF(results!$Y103&lt;&gt;"b","",IF(OR(V103=Y103,W103=Y103,X103=Y103),Y103+0.0003,Y103))</f>
        <v/>
      </c>
      <c r="L103" s="35" t="str">
        <f>IF(results!$Y103&lt;&gt;"b","",IF(OR(V103=Z103,W103=Z103,X103=Z103,Y103=Z103),Z103+0.0004,Z103))</f>
        <v/>
      </c>
      <c r="M103" s="35" t="str">
        <f>IF(results!$Y103&lt;&gt;"b","",IF(OR(V103=AA103,W103=AA103,X103=AA103,Y103=AA103,Z103=AA103),AA103+0.0005,AA103))</f>
        <v/>
      </c>
      <c r="N103" s="35" t="str">
        <f>IF(results!$Y103&lt;&gt;"b","",IF(OR(V103=AB103,W103=AB103,X103=AB103,Y103=AB103,Z103=AB103,AA103=AB103),AB103+0.0006,AB103))</f>
        <v/>
      </c>
      <c r="O103" s="35" t="str">
        <f>IF(results!$Y103&lt;&gt;"b","",IF(OR(V103=AC103,W103=AC103,X103=AC103,Y103=AC103,Z103=AC103,AA103=AC103,AB103=AC103),AC103+0.0007,AC103))</f>
        <v/>
      </c>
      <c r="P103" s="35" t="str">
        <f>IF(results!$Y103&lt;&gt;"b","",IF(OR(V103=AD103,W103=AD103,X103=AD103,Y103=AD103,Z103=AD103,AA103=AD103,AB103=AD103,AC103=AD103),AD103+0.0008,AD103))</f>
        <v/>
      </c>
      <c r="Q103" s="35" t="str">
        <f>IF(results!$Y103&lt;&gt;"b","",AE103*2)</f>
        <v/>
      </c>
      <c r="R103" s="47">
        <f t="shared" si="13"/>
        <v>0</v>
      </c>
      <c r="S103" s="4">
        <f t="shared" si="14"/>
        <v>1.03E-5</v>
      </c>
      <c r="T103" s="4" t="str">
        <f>IF(results!$Y103&lt;&gt;"b","",results!X103)</f>
        <v/>
      </c>
      <c r="U103" s="4">
        <f>IF(results!Y103="A",1,IF(results!Y103="B",2,IF(results!Y103="C",3,99)))</f>
        <v>1</v>
      </c>
      <c r="V103" s="34">
        <f>results!C103+results!D103</f>
        <v>0</v>
      </c>
      <c r="W103" s="34">
        <f>results!E103+results!F103</f>
        <v>0</v>
      </c>
      <c r="X103" s="34">
        <f>results!G103+results!H103</f>
        <v>0</v>
      </c>
      <c r="Y103" s="34">
        <f>results!I103+results!J103</f>
        <v>55</v>
      </c>
      <c r="Z103" s="34">
        <f>results!K103+results!L103</f>
        <v>58</v>
      </c>
      <c r="AA103" s="34">
        <f>results!M103+results!N103</f>
        <v>60</v>
      </c>
      <c r="AB103" s="34">
        <f>results!O103+results!P103</f>
        <v>63</v>
      </c>
      <c r="AC103" s="34">
        <f>results!Q103+results!R103</f>
        <v>52</v>
      </c>
      <c r="AD103" s="34">
        <f>results!S103+results!T103</f>
        <v>0</v>
      </c>
      <c r="AE103" s="34">
        <f>results!U103+results!V103</f>
        <v>0</v>
      </c>
      <c r="AF103" s="10" t="e">
        <f t="shared" si="15"/>
        <v>#NUM!</v>
      </c>
    </row>
    <row r="104" spans="1:32" x14ac:dyDescent="0.35">
      <c r="A104" s="18">
        <v>98</v>
      </c>
      <c r="B104" s="20">
        <f t="shared" si="17"/>
        <v>34</v>
      </c>
      <c r="C104" s="20">
        <f t="shared" si="18"/>
        <v>45</v>
      </c>
      <c r="D104" s="14">
        <f t="shared" si="16"/>
        <v>45</v>
      </c>
      <c r="E104" s="14">
        <f t="shared" si="16"/>
        <v>45</v>
      </c>
      <c r="F104" s="2" t="str">
        <f>IF(results!Y104&lt;&gt;"b","",results!B104)</f>
        <v>SERGAN GREGOR</v>
      </c>
      <c r="G104" s="2">
        <f>IF(results!$Y104&lt;&gt;"b","",results!W104)</f>
        <v>1</v>
      </c>
      <c r="H104" s="35">
        <f>IF(results!$Y104&lt;&gt;"b","",V104)</f>
        <v>0</v>
      </c>
      <c r="I104" s="35">
        <f>IF(results!$Y104&lt;&gt;"b","",IF(W104=V104,W104+0.0001,W104))</f>
        <v>1E-4</v>
      </c>
      <c r="J104" s="35">
        <f>IF(results!$Y104&lt;&gt;"b","",IF(OR(V104=X104,W104=X104),X104+0.0002,X104))</f>
        <v>2.0000000000000001E-4</v>
      </c>
      <c r="K104" s="35">
        <f>IF(results!$Y104&lt;&gt;"b","",IF(OR(V104=Y104,W104=Y104,X104=Y104),Y104+0.0003,Y104))</f>
        <v>2.9999999999999997E-4</v>
      </c>
      <c r="L104" s="35">
        <f>IF(results!$Y104&lt;&gt;"b","",IF(OR(V104=Z104,W104=Z104,X104=Z104,Y104=Z104),Z104+0.0004,Z104))</f>
        <v>4.0000000000000002E-4</v>
      </c>
      <c r="M104" s="35">
        <f>IF(results!$Y104&lt;&gt;"b","",IF(OR(V104=AA104,W104=AA104,X104=AA104,Y104=AA104,Z104=AA104),AA104+0.0005,AA104))</f>
        <v>5.0000000000000001E-4</v>
      </c>
      <c r="N104" s="35">
        <f>IF(results!$Y104&lt;&gt;"b","",IF(OR(V104=AB104,W104=AB104,X104=AB104,Y104=AB104,Z104=AB104,AA104=AB104),AB104+0.0006,AB104))</f>
        <v>51</v>
      </c>
      <c r="O104" s="35">
        <f>IF(results!$Y104&lt;&gt;"b","",IF(OR(V104=AC104,W104=AC104,X104=AC104,Y104=AC104,Z104=AC104,AA104=AC104,AB104=AC104),AC104+0.0007,AC104))</f>
        <v>6.9999999999999999E-4</v>
      </c>
      <c r="P104" s="35">
        <f>IF(results!$Y104&lt;&gt;"b","",IF(OR(V104=AD104,W104=AD104,X104=AD104,Y104=AD104,Z104=AD104,AA104=AD104,AB104=AD104,AC104=AD104),AD104+0.0008,AD104))</f>
        <v>8.0000000000000004E-4</v>
      </c>
      <c r="Q104" s="35">
        <f>IF(results!$Y104&lt;&gt;"b","",AE104*2)</f>
        <v>0</v>
      </c>
      <c r="R104" s="47">
        <f t="shared" si="13"/>
        <v>51.002400000000002</v>
      </c>
      <c r="S104" s="4">
        <f t="shared" si="14"/>
        <v>51.002410400000002</v>
      </c>
      <c r="T104" s="4">
        <f>IF(results!$Y104&lt;&gt;"b","",results!X104)</f>
        <v>20</v>
      </c>
      <c r="U104" s="4">
        <f>IF(results!Y104="A",1,IF(results!Y104="B",2,IF(results!Y104="C",3,99)))</f>
        <v>2</v>
      </c>
      <c r="V104" s="34">
        <f>results!C104+results!D104</f>
        <v>0</v>
      </c>
      <c r="W104" s="34">
        <f>results!E104+results!F104</f>
        <v>0</v>
      </c>
      <c r="X104" s="34">
        <f>results!G104+results!H104</f>
        <v>0</v>
      </c>
      <c r="Y104" s="34">
        <f>results!I104+results!J104</f>
        <v>0</v>
      </c>
      <c r="Z104" s="34">
        <f>results!K104+results!L104</f>
        <v>0</v>
      </c>
      <c r="AA104" s="34">
        <f>results!M104+results!N104</f>
        <v>0</v>
      </c>
      <c r="AB104" s="34">
        <f>results!O104+results!P104</f>
        <v>51</v>
      </c>
      <c r="AC104" s="34">
        <f>results!Q104+results!R104</f>
        <v>0</v>
      </c>
      <c r="AD104" s="34">
        <f>results!S104+results!T104</f>
        <v>0</v>
      </c>
      <c r="AE104" s="34">
        <f>results!U104+results!V104</f>
        <v>0</v>
      </c>
      <c r="AF104" s="10">
        <f t="shared" si="15"/>
        <v>6.9999999999999999E-4</v>
      </c>
    </row>
    <row r="105" spans="1:32" x14ac:dyDescent="0.35">
      <c r="A105" s="18">
        <v>99</v>
      </c>
      <c r="B105" s="20">
        <f t="shared" si="17"/>
        <v>101</v>
      </c>
      <c r="C105" s="20">
        <f t="shared" si="18"/>
        <v>105</v>
      </c>
      <c r="D105" s="14">
        <f t="shared" si="16"/>
        <v>68</v>
      </c>
      <c r="E105" s="14">
        <f t="shared" si="16"/>
        <v>68</v>
      </c>
      <c r="F105" s="2" t="str">
        <f>IF(results!Y105&lt;&gt;"b","",results!B105)</f>
        <v/>
      </c>
      <c r="G105" s="2" t="str">
        <f>IF(results!$Y105&lt;&gt;"b","",results!W105)</f>
        <v/>
      </c>
      <c r="H105" s="35" t="str">
        <f>IF(results!$Y105&lt;&gt;"b","",V105)</f>
        <v/>
      </c>
      <c r="I105" s="35" t="str">
        <f>IF(results!$Y105&lt;&gt;"b","",IF(W105=V105,W105+0.0001,W105))</f>
        <v/>
      </c>
      <c r="J105" s="35" t="str">
        <f>IF(results!$Y105&lt;&gt;"b","",IF(OR(V105=X105,W105=X105),X105+0.0002,X105))</f>
        <v/>
      </c>
      <c r="K105" s="35" t="str">
        <f>IF(results!$Y105&lt;&gt;"b","",IF(OR(V105=Y105,W105=Y105,X105=Y105),Y105+0.0003,Y105))</f>
        <v/>
      </c>
      <c r="L105" s="35" t="str">
        <f>IF(results!$Y105&lt;&gt;"b","",IF(OR(V105=Z105,W105=Z105,X105=Z105,Y105=Z105),Z105+0.0004,Z105))</f>
        <v/>
      </c>
      <c r="M105" s="35" t="str">
        <f>IF(results!$Y105&lt;&gt;"b","",IF(OR(V105=AA105,W105=AA105,X105=AA105,Y105=AA105,Z105=AA105),AA105+0.0005,AA105))</f>
        <v/>
      </c>
      <c r="N105" s="35" t="str">
        <f>IF(results!$Y105&lt;&gt;"b","",IF(OR(V105=AB105,W105=AB105,X105=AB105,Y105=AB105,Z105=AB105,AA105=AB105),AB105+0.0006,AB105))</f>
        <v/>
      </c>
      <c r="O105" s="35" t="str">
        <f>IF(results!$Y105&lt;&gt;"b","",IF(OR(V105=AC105,W105=AC105,X105=AC105,Y105=AC105,Z105=AC105,AA105=AC105,AB105=AC105),AC105+0.0007,AC105))</f>
        <v/>
      </c>
      <c r="P105" s="35" t="str">
        <f>IF(results!$Y105&lt;&gt;"b","",IF(OR(V105=AD105,W105=AD105,X105=AD105,Y105=AD105,Z105=AD105,AA105=AD105,AB105=AD105,AC105=AD105),AD105+0.0008,AD105))</f>
        <v/>
      </c>
      <c r="Q105" s="35" t="str">
        <f>IF(results!$Y105&lt;&gt;"b","",AE105*2)</f>
        <v/>
      </c>
      <c r="R105" s="47">
        <f t="shared" si="13"/>
        <v>0</v>
      </c>
      <c r="S105" s="4">
        <f t="shared" si="14"/>
        <v>1.0499999999999999E-5</v>
      </c>
      <c r="T105" s="4" t="str">
        <f>IF(results!$Y105&lt;&gt;"b","",results!X105)</f>
        <v/>
      </c>
      <c r="U105" s="4">
        <f>IF(results!Y105="A",1,IF(results!Y105="B",2,IF(results!Y105="C",3,99)))</f>
        <v>3</v>
      </c>
      <c r="V105" s="34">
        <f>results!C105+results!D105</f>
        <v>0</v>
      </c>
      <c r="W105" s="34">
        <f>results!E105+results!F105</f>
        <v>0</v>
      </c>
      <c r="X105" s="34">
        <f>results!G105+results!H105</f>
        <v>0</v>
      </c>
      <c r="Y105" s="34">
        <f>results!I105+results!J105</f>
        <v>0</v>
      </c>
      <c r="Z105" s="34">
        <f>results!K105+results!L105</f>
        <v>0</v>
      </c>
      <c r="AA105" s="34">
        <f>results!M105+results!N105</f>
        <v>0</v>
      </c>
      <c r="AB105" s="34">
        <f>results!O105+results!P105</f>
        <v>0</v>
      </c>
      <c r="AC105" s="34">
        <f>results!Q105+results!R105</f>
        <v>28</v>
      </c>
      <c r="AD105" s="34">
        <f>results!S105+results!T105</f>
        <v>0</v>
      </c>
      <c r="AE105" s="34">
        <f>results!U105+results!V105</f>
        <v>0</v>
      </c>
      <c r="AF105" s="10" t="e">
        <f t="shared" si="15"/>
        <v>#NUM!</v>
      </c>
    </row>
    <row r="106" spans="1:32" x14ac:dyDescent="0.35">
      <c r="A106" s="18">
        <v>100</v>
      </c>
      <c r="B106" s="20">
        <f t="shared" si="17"/>
        <v>34</v>
      </c>
      <c r="C106" s="20">
        <f t="shared" si="18"/>
        <v>38</v>
      </c>
      <c r="D106" s="14">
        <f t="shared" si="16"/>
        <v>38</v>
      </c>
      <c r="E106" s="14">
        <f t="shared" si="16"/>
        <v>38</v>
      </c>
      <c r="F106" s="2" t="str">
        <f>IF(results!Y106&lt;&gt;"b","",results!B106)</f>
        <v>SINK MATJAZ</v>
      </c>
      <c r="G106" s="2">
        <f>IF(results!$Y106&lt;&gt;"b","",results!W106)</f>
        <v>1</v>
      </c>
      <c r="H106" s="35">
        <f>IF(results!$Y106&lt;&gt;"b","",V106)</f>
        <v>0</v>
      </c>
      <c r="I106" s="35">
        <f>IF(results!$Y106&lt;&gt;"b","",IF(W106=V106,W106+0.0001,W106))</f>
        <v>1E-4</v>
      </c>
      <c r="J106" s="35">
        <f>IF(results!$Y106&lt;&gt;"b","",IF(OR(V106=X106,W106=X106),X106+0.0002,X106))</f>
        <v>2.0000000000000001E-4</v>
      </c>
      <c r="K106" s="35">
        <f>IF(results!$Y106&lt;&gt;"b","",IF(OR(V106=Y106,W106=Y106,X106=Y106),Y106+0.0003,Y106))</f>
        <v>2.9999999999999997E-4</v>
      </c>
      <c r="L106" s="35">
        <f>IF(results!$Y106&lt;&gt;"b","",IF(OR(V106=Z106,W106=Z106,X106=Z106,Y106=Z106),Z106+0.0004,Z106))</f>
        <v>4.0000000000000002E-4</v>
      </c>
      <c r="M106" s="35">
        <f>IF(results!$Y106&lt;&gt;"b","",IF(OR(V106=AA106,W106=AA106,X106=AA106,Y106=AA106,Z106=AA106),AA106+0.0005,AA106))</f>
        <v>5.0000000000000001E-4</v>
      </c>
      <c r="N106" s="35">
        <f>IF(results!$Y106&lt;&gt;"b","",IF(OR(V106=AB106,W106=AB106,X106=AB106,Y106=AB106,Z106=AB106,AA106=AB106),AB106+0.0006,AB106))</f>
        <v>5.9999999999999995E-4</v>
      </c>
      <c r="O106" s="35">
        <f>IF(results!$Y106&lt;&gt;"b","",IF(OR(V106=AC106,W106=AC106,X106=AC106,Y106=AC106,Z106=AC106,AA106=AC106,AB106=AC106),AC106+0.0007,AC106))</f>
        <v>58</v>
      </c>
      <c r="P106" s="35">
        <f>IF(results!$Y106&lt;&gt;"b","",IF(OR(V106=AD106,W106=AD106,X106=AD106,Y106=AD106,Z106=AD106,AA106=AD106,AB106=AD106,AC106=AD106),AD106+0.0008,AD106))</f>
        <v>8.0000000000000004E-4</v>
      </c>
      <c r="Q106" s="35">
        <f>IF(results!$Y106&lt;&gt;"b","",AE106*2)</f>
        <v>0</v>
      </c>
      <c r="R106" s="47">
        <f t="shared" si="13"/>
        <v>58.002299999999998</v>
      </c>
      <c r="S106" s="4">
        <f t="shared" si="14"/>
        <v>58.002310600000001</v>
      </c>
      <c r="T106" s="4">
        <f>IF(results!$Y106&lt;&gt;"b","",results!X106)</f>
        <v>16.8</v>
      </c>
      <c r="U106" s="4">
        <f>IF(results!Y106="A",1,IF(results!Y106="B",2,IF(results!Y106="C",3,99)))</f>
        <v>2</v>
      </c>
      <c r="V106" s="34">
        <f>results!C106+results!D106</f>
        <v>0</v>
      </c>
      <c r="W106" s="34">
        <f>results!E106+results!F106</f>
        <v>0</v>
      </c>
      <c r="X106" s="34">
        <f>results!G106+results!H106</f>
        <v>0</v>
      </c>
      <c r="Y106" s="34">
        <f>results!I106+results!J106</f>
        <v>0</v>
      </c>
      <c r="Z106" s="34">
        <f>results!K106+results!L106</f>
        <v>0</v>
      </c>
      <c r="AA106" s="34">
        <f>results!M106+results!N106</f>
        <v>0</v>
      </c>
      <c r="AB106" s="34">
        <f>results!O106+results!P106</f>
        <v>0</v>
      </c>
      <c r="AC106" s="34">
        <f>results!Q106+results!R106</f>
        <v>58</v>
      </c>
      <c r="AD106" s="34">
        <f>results!S106+results!T106</f>
        <v>0</v>
      </c>
      <c r="AE106" s="34">
        <f>results!U106+results!V106</f>
        <v>0</v>
      </c>
      <c r="AF106" s="10">
        <f t="shared" si="15"/>
        <v>5.9999999999999995E-4</v>
      </c>
    </row>
    <row r="107" spans="1:32" x14ac:dyDescent="0.35">
      <c r="A107" s="18">
        <v>101</v>
      </c>
      <c r="B107" s="20">
        <f t="shared" si="17"/>
        <v>34</v>
      </c>
      <c r="C107" s="20">
        <f t="shared" si="18"/>
        <v>4</v>
      </c>
      <c r="D107" s="14">
        <f t="shared" ref="D107:E126" si="19">_xlfn.RANK.EQ($R107,$R$7:$R$160,0)</f>
        <v>4</v>
      </c>
      <c r="E107" s="14">
        <f t="shared" si="19"/>
        <v>4</v>
      </c>
      <c r="F107" s="2" t="str">
        <f>IF(results!Y107&lt;&gt;"b","",results!B107)</f>
        <v>SKERLJ PAVEL</v>
      </c>
      <c r="G107" s="2">
        <f>IF(results!$Y107&lt;&gt;"b","",results!W107)</f>
        <v>6</v>
      </c>
      <c r="H107" s="35">
        <f>IF(results!$Y107&lt;&gt;"b","",V107)</f>
        <v>0</v>
      </c>
      <c r="I107" s="35">
        <f>IF(results!$Y107&lt;&gt;"b","",IF(W107=V107,W107+0.0001,W107))</f>
        <v>51</v>
      </c>
      <c r="J107" s="35">
        <f>IF(results!$Y107&lt;&gt;"b","",IF(OR(V107=X107,W107=X107),X107+0.0002,X107))</f>
        <v>54</v>
      </c>
      <c r="K107" s="35">
        <f>IF(results!$Y107&lt;&gt;"b","",IF(OR(V107=Y107,W107=Y107,X107=Y107),Y107+0.0003,Y107))</f>
        <v>61</v>
      </c>
      <c r="L107" s="35">
        <f>IF(results!$Y107&lt;&gt;"b","",IF(OR(V107=Z107,W107=Z107,X107=Z107,Y107=Z107),Z107+0.0004,Z107))</f>
        <v>4.0000000000000002E-4</v>
      </c>
      <c r="M107" s="35">
        <f>IF(results!$Y107&lt;&gt;"b","",IF(OR(V107=AA107,W107=AA107,X107=AA107,Y107=AA107,Z107=AA107),AA107+0.0005,AA107))</f>
        <v>5.0000000000000001E-4</v>
      </c>
      <c r="N107" s="35">
        <f>IF(results!$Y107&lt;&gt;"b","",IF(OR(V107=AB107,W107=AB107,X107=AB107,Y107=AB107,Z107=AB107,AA107=AB107),AB107+0.0006,AB107))</f>
        <v>57</v>
      </c>
      <c r="O107" s="35">
        <f>IF(results!$Y107&lt;&gt;"b","",IF(OR(V107=AC107,W107=AC107,X107=AC107,Y107=AC107,Z107=AC107,AA107=AC107,AB107=AC107),AC107+0.0007,AC107))</f>
        <v>64</v>
      </c>
      <c r="P107" s="35">
        <f>IF(results!$Y107&lt;&gt;"b","",IF(OR(V107=AD107,W107=AD107,X107=AD107,Y107=AD107,Z107=AD107,AA107=AD107,AB107=AD107,AC107=AD107),AD107+0.0008,AD107))</f>
        <v>8.0000000000000004E-4</v>
      </c>
      <c r="Q107" s="35">
        <f>IF(results!$Y107&lt;&gt;"b","",AE107*2)</f>
        <v>98</v>
      </c>
      <c r="R107" s="47">
        <f t="shared" si="13"/>
        <v>334</v>
      </c>
      <c r="S107" s="4">
        <f t="shared" si="14"/>
        <v>334.00001070000002</v>
      </c>
      <c r="T107" s="4">
        <f>IF(results!$Y107&lt;&gt;"b","",results!X107)</f>
        <v>17.899999999999999</v>
      </c>
      <c r="U107" s="4">
        <f>IF(results!Y107="A",1,IF(results!Y107="B",2,IF(results!Y107="C",3,99)))</f>
        <v>2</v>
      </c>
      <c r="V107" s="34">
        <f>results!C107+results!D107</f>
        <v>0</v>
      </c>
      <c r="W107" s="34">
        <f>results!E107+results!F107</f>
        <v>51</v>
      </c>
      <c r="X107" s="34">
        <f>results!G107+results!H107</f>
        <v>54</v>
      </c>
      <c r="Y107" s="34">
        <f>results!I107+results!J107</f>
        <v>61</v>
      </c>
      <c r="Z107" s="34">
        <f>results!K107+results!L107</f>
        <v>0</v>
      </c>
      <c r="AA107" s="34">
        <f>results!M107+results!N107</f>
        <v>0</v>
      </c>
      <c r="AB107" s="34">
        <f>results!O107+results!P107</f>
        <v>57</v>
      </c>
      <c r="AC107" s="34">
        <f>results!Q107+results!R107</f>
        <v>64</v>
      </c>
      <c r="AD107" s="34">
        <f>results!S107+results!T107</f>
        <v>0</v>
      </c>
      <c r="AE107" s="34">
        <f>results!U107+results!V107</f>
        <v>49</v>
      </c>
      <c r="AF107" s="10">
        <f t="shared" si="15"/>
        <v>61</v>
      </c>
    </row>
    <row r="108" spans="1:32" x14ac:dyDescent="0.35">
      <c r="A108" s="18">
        <v>102</v>
      </c>
      <c r="B108" s="20">
        <f t="shared" si="17"/>
        <v>101</v>
      </c>
      <c r="C108" s="20">
        <f t="shared" si="18"/>
        <v>104</v>
      </c>
      <c r="D108" s="14">
        <f t="shared" si="19"/>
        <v>68</v>
      </c>
      <c r="E108" s="14">
        <f t="shared" si="19"/>
        <v>68</v>
      </c>
      <c r="F108" s="2" t="str">
        <f>IF(results!Y108&lt;&gt;"b","",results!B108)</f>
        <v/>
      </c>
      <c r="G108" s="2" t="str">
        <f>IF(results!$Y108&lt;&gt;"b","",results!W108)</f>
        <v/>
      </c>
      <c r="H108" s="35" t="str">
        <f>IF(results!$Y108&lt;&gt;"b","",V108)</f>
        <v/>
      </c>
      <c r="I108" s="35" t="str">
        <f>IF(results!$Y108&lt;&gt;"b","",IF(W108=V108,W108+0.0001,W108))</f>
        <v/>
      </c>
      <c r="J108" s="35" t="str">
        <f>IF(results!$Y108&lt;&gt;"b","",IF(OR(V108=X108,W108=X108),X108+0.0002,X108))</f>
        <v/>
      </c>
      <c r="K108" s="35" t="str">
        <f>IF(results!$Y108&lt;&gt;"b","",IF(OR(V108=Y108,W108=Y108,X108=Y108),Y108+0.0003,Y108))</f>
        <v/>
      </c>
      <c r="L108" s="35" t="str">
        <f>IF(results!$Y108&lt;&gt;"b","",IF(OR(V108=Z108,W108=Z108,X108=Z108,Y108=Z108),Z108+0.0004,Z108))</f>
        <v/>
      </c>
      <c r="M108" s="35" t="str">
        <f>IF(results!$Y108&lt;&gt;"b","",IF(OR(V108=AA108,W108=AA108,X108=AA108,Y108=AA108,Z108=AA108),AA108+0.0005,AA108))</f>
        <v/>
      </c>
      <c r="N108" s="35" t="str">
        <f>IF(results!$Y108&lt;&gt;"b","",IF(OR(V108=AB108,W108=AB108,X108=AB108,Y108=AB108,Z108=AB108,AA108=AB108),AB108+0.0006,AB108))</f>
        <v/>
      </c>
      <c r="O108" s="35" t="str">
        <f>IF(results!$Y108&lt;&gt;"b","",IF(OR(V108=AC108,W108=AC108,X108=AC108,Y108=AC108,Z108=AC108,AA108=AC108,AB108=AC108),AC108+0.0007,AC108))</f>
        <v/>
      </c>
      <c r="P108" s="35" t="str">
        <f>IF(results!$Y108&lt;&gt;"b","",IF(OR(V108=AD108,W108=AD108,X108=AD108,Y108=AD108,Z108=AD108,AA108=AD108,AB108=AD108,AC108=AD108),AD108+0.0008,AD108))</f>
        <v/>
      </c>
      <c r="Q108" s="35" t="str">
        <f>IF(results!$Y108&lt;&gt;"b","",AE108*2)</f>
        <v/>
      </c>
      <c r="R108" s="47">
        <f t="shared" si="13"/>
        <v>0</v>
      </c>
      <c r="S108" s="4">
        <f t="shared" si="14"/>
        <v>1.08E-5</v>
      </c>
      <c r="T108" s="4" t="str">
        <f>IF(results!$Y108&lt;&gt;"b","",results!X108)</f>
        <v/>
      </c>
      <c r="U108" s="4">
        <f>IF(results!Y108="A",1,IF(results!Y108="B",2,IF(results!Y108="C",3,99)))</f>
        <v>3</v>
      </c>
      <c r="V108" s="34">
        <f>results!C108+results!D108</f>
        <v>0</v>
      </c>
      <c r="W108" s="34">
        <f>results!E108+results!F108</f>
        <v>0</v>
      </c>
      <c r="X108" s="34">
        <f>results!G108+results!H108</f>
        <v>0</v>
      </c>
      <c r="Y108" s="34">
        <f>results!I108+results!J108</f>
        <v>0</v>
      </c>
      <c r="Z108" s="34">
        <f>results!K108+results!L108</f>
        <v>0</v>
      </c>
      <c r="AA108" s="34">
        <f>results!M108+results!N108</f>
        <v>0</v>
      </c>
      <c r="AB108" s="34">
        <f>results!O108+results!P108</f>
        <v>38</v>
      </c>
      <c r="AC108" s="34">
        <f>results!Q108+results!R108</f>
        <v>34</v>
      </c>
      <c r="AD108" s="34">
        <f>results!S108+results!T108</f>
        <v>0</v>
      </c>
      <c r="AE108" s="34">
        <f>results!U108+results!V108</f>
        <v>0</v>
      </c>
      <c r="AF108" s="10" t="e">
        <f t="shared" si="15"/>
        <v>#NUM!</v>
      </c>
    </row>
    <row r="109" spans="1:32" x14ac:dyDescent="0.35">
      <c r="A109" s="18">
        <v>103</v>
      </c>
      <c r="B109" s="20">
        <f t="shared" si="17"/>
        <v>101</v>
      </c>
      <c r="C109" s="20">
        <f t="shared" si="18"/>
        <v>103</v>
      </c>
      <c r="D109" s="14">
        <f t="shared" si="19"/>
        <v>68</v>
      </c>
      <c r="E109" s="14">
        <f t="shared" si="19"/>
        <v>68</v>
      </c>
      <c r="F109" s="2" t="str">
        <f>IF(results!Y109&lt;&gt;"b","",results!B109)</f>
        <v/>
      </c>
      <c r="G109" s="2" t="str">
        <f>IF(results!$Y109&lt;&gt;"b","",results!W109)</f>
        <v/>
      </c>
      <c r="H109" s="35" t="str">
        <f>IF(results!$Y109&lt;&gt;"b","",V109)</f>
        <v/>
      </c>
      <c r="I109" s="35" t="str">
        <f>IF(results!$Y109&lt;&gt;"b","",IF(W109=V109,W109+0.0001,W109))</f>
        <v/>
      </c>
      <c r="J109" s="35" t="str">
        <f>IF(results!$Y109&lt;&gt;"b","",IF(OR(V109=X109,W109=X109),X109+0.0002,X109))</f>
        <v/>
      </c>
      <c r="K109" s="35" t="str">
        <f>IF(results!$Y109&lt;&gt;"b","",IF(OR(V109=Y109,W109=Y109,X109=Y109),Y109+0.0003,Y109))</f>
        <v/>
      </c>
      <c r="L109" s="35" t="str">
        <f>IF(results!$Y109&lt;&gt;"b","",IF(OR(V109=Z109,W109=Z109,X109=Z109,Y109=Z109),Z109+0.0004,Z109))</f>
        <v/>
      </c>
      <c r="M109" s="35" t="str">
        <f>IF(results!$Y109&lt;&gt;"b","",IF(OR(V109=AA109,W109=AA109,X109=AA109,Y109=AA109,Z109=AA109),AA109+0.0005,AA109))</f>
        <v/>
      </c>
      <c r="N109" s="35" t="str">
        <f>IF(results!$Y109&lt;&gt;"b","",IF(OR(V109=AB109,W109=AB109,X109=AB109,Y109=AB109,Z109=AB109,AA109=AB109),AB109+0.0006,AB109))</f>
        <v/>
      </c>
      <c r="O109" s="35" t="str">
        <f>IF(results!$Y109&lt;&gt;"b","",IF(OR(V109=AC109,W109=AC109,X109=AC109,Y109=AC109,Z109=AC109,AA109=AC109,AB109=AC109),AC109+0.0007,AC109))</f>
        <v/>
      </c>
      <c r="P109" s="35" t="str">
        <f>IF(results!$Y109&lt;&gt;"b","",IF(OR(V109=AD109,W109=AD109,X109=AD109,Y109=AD109,Z109=AD109,AA109=AD109,AB109=AD109,AC109=AD109),AD109+0.0008,AD109))</f>
        <v/>
      </c>
      <c r="Q109" s="35" t="str">
        <f>IF(results!$Y109&lt;&gt;"b","",AE109*2)</f>
        <v/>
      </c>
      <c r="R109" s="47">
        <f t="shared" si="13"/>
        <v>0</v>
      </c>
      <c r="S109" s="4">
        <f t="shared" si="14"/>
        <v>1.0899999999999999E-5</v>
      </c>
      <c r="T109" s="4" t="str">
        <f>IF(results!$Y109&lt;&gt;"b","",results!X109)</f>
        <v/>
      </c>
      <c r="U109" s="4">
        <f>IF(results!Y109="A",1,IF(results!Y109="B",2,IF(results!Y109="C",3,99)))</f>
        <v>3</v>
      </c>
      <c r="V109" s="34">
        <f>results!C109+results!D109</f>
        <v>0</v>
      </c>
      <c r="W109" s="34">
        <f>results!E109+results!F109</f>
        <v>0</v>
      </c>
      <c r="X109" s="34">
        <f>results!G109+results!H109</f>
        <v>0</v>
      </c>
      <c r="Y109" s="34">
        <f>results!I109+results!J109</f>
        <v>0</v>
      </c>
      <c r="Z109" s="34">
        <f>results!K109+results!L109</f>
        <v>0</v>
      </c>
      <c r="AA109" s="34">
        <f>results!M109+results!N109</f>
        <v>63</v>
      </c>
      <c r="AB109" s="34">
        <f>results!O109+results!P109</f>
        <v>0</v>
      </c>
      <c r="AC109" s="34">
        <f>results!Q109+results!R109</f>
        <v>58</v>
      </c>
      <c r="AD109" s="34">
        <f>results!S109+results!T109</f>
        <v>0</v>
      </c>
      <c r="AE109" s="34">
        <f>results!U109+results!V109</f>
        <v>54</v>
      </c>
      <c r="AF109" s="10" t="e">
        <f t="shared" si="15"/>
        <v>#NUM!</v>
      </c>
    </row>
    <row r="110" spans="1:32" x14ac:dyDescent="0.35">
      <c r="A110" s="18">
        <v>104</v>
      </c>
      <c r="B110" s="20">
        <f t="shared" si="17"/>
        <v>34</v>
      </c>
      <c r="C110" s="20">
        <f t="shared" si="18"/>
        <v>25</v>
      </c>
      <c r="D110" s="14">
        <f t="shared" si="19"/>
        <v>25</v>
      </c>
      <c r="E110" s="14">
        <f t="shared" si="19"/>
        <v>25</v>
      </c>
      <c r="F110" s="2" t="str">
        <f>IF(results!Y110&lt;&gt;"b","",results!B110)</f>
        <v>SOSIC VASJA</v>
      </c>
      <c r="G110" s="2">
        <f>IF(results!$Y110&lt;&gt;"b","",results!W110)</f>
        <v>2</v>
      </c>
      <c r="H110" s="35">
        <f>IF(results!$Y110&lt;&gt;"b","",V110)</f>
        <v>0</v>
      </c>
      <c r="I110" s="35">
        <f>IF(results!$Y110&lt;&gt;"b","",IF(W110=V110,W110+0.0001,W110))</f>
        <v>1E-4</v>
      </c>
      <c r="J110" s="35">
        <f>IF(results!$Y110&lt;&gt;"b","",IF(OR(V110=X110,W110=X110),X110+0.0002,X110))</f>
        <v>2.0000000000000001E-4</v>
      </c>
      <c r="K110" s="35">
        <f>IF(results!$Y110&lt;&gt;"b","",IF(OR(V110=Y110,W110=Y110,X110=Y110),Y110+0.0003,Y110))</f>
        <v>2.9999999999999997E-4</v>
      </c>
      <c r="L110" s="35">
        <f>IF(results!$Y110&lt;&gt;"b","",IF(OR(V110=Z110,W110=Z110,X110=Z110,Y110=Z110),Z110+0.0004,Z110))</f>
        <v>4.0000000000000002E-4</v>
      </c>
      <c r="M110" s="35">
        <f>IF(results!$Y110&lt;&gt;"b","",IF(OR(V110=AA110,W110=AA110,X110=AA110,Y110=AA110,Z110=AA110),AA110+0.0005,AA110))</f>
        <v>5.0000000000000001E-4</v>
      </c>
      <c r="N110" s="35">
        <f>IF(results!$Y110&lt;&gt;"b","",IF(OR(V110=AB110,W110=AB110,X110=AB110,Y110=AB110,Z110=AB110,AA110=AB110),AB110+0.0006,AB110))</f>
        <v>5.9999999999999995E-4</v>
      </c>
      <c r="O110" s="35">
        <f>IF(results!$Y110&lt;&gt;"b","",IF(OR(V110=AC110,W110=AC110,X110=AC110,Y110=AC110,Z110=AC110,AA110=AC110,AB110=AC110),AC110+0.0007,AC110))</f>
        <v>45</v>
      </c>
      <c r="P110" s="35">
        <f>IF(results!$Y110&lt;&gt;"b","",IF(OR(V110=AD110,W110=AD110,X110=AD110,Y110=AD110,Z110=AD110,AA110=AD110,AB110=AD110,AC110=AD110),AD110+0.0008,AD110))</f>
        <v>8.0000000000000004E-4</v>
      </c>
      <c r="Q110" s="35">
        <f>IF(results!$Y110&lt;&gt;"b","",AE110*2)</f>
        <v>62</v>
      </c>
      <c r="R110" s="47">
        <f t="shared" si="13"/>
        <v>107.00190000000001</v>
      </c>
      <c r="S110" s="4">
        <f t="shared" si="14"/>
        <v>107.00191100000001</v>
      </c>
      <c r="T110" s="4">
        <f>IF(results!$Y110&lt;&gt;"b","",results!X110)</f>
        <v>20.100000000000001</v>
      </c>
      <c r="U110" s="4">
        <f>IF(results!Y110="A",1,IF(results!Y110="B",2,IF(results!Y110="C",3,99)))</f>
        <v>2</v>
      </c>
      <c r="V110" s="34">
        <f>results!C110+results!D110</f>
        <v>0</v>
      </c>
      <c r="W110" s="34">
        <f>results!E110+results!F110</f>
        <v>0</v>
      </c>
      <c r="X110" s="34">
        <f>results!G110+results!H110</f>
        <v>0</v>
      </c>
      <c r="Y110" s="34">
        <f>results!I110+results!J110</f>
        <v>0</v>
      </c>
      <c r="Z110" s="34">
        <f>results!K110+results!L110</f>
        <v>0</v>
      </c>
      <c r="AA110" s="34">
        <f>results!M110+results!N110</f>
        <v>0</v>
      </c>
      <c r="AB110" s="34">
        <f>results!O110+results!P110</f>
        <v>0</v>
      </c>
      <c r="AC110" s="34">
        <f>results!Q110+results!R110</f>
        <v>45</v>
      </c>
      <c r="AD110" s="34">
        <f>results!S110+results!T110</f>
        <v>0</v>
      </c>
      <c r="AE110" s="34">
        <f>results!U110+results!V110</f>
        <v>31</v>
      </c>
      <c r="AF110" s="10">
        <f t="shared" si="15"/>
        <v>8.0000000000000004E-4</v>
      </c>
    </row>
    <row r="111" spans="1:32" x14ac:dyDescent="0.35">
      <c r="A111" s="18">
        <v>105</v>
      </c>
      <c r="B111" s="20">
        <f t="shared" si="17"/>
        <v>101</v>
      </c>
      <c r="C111" s="20">
        <f t="shared" si="18"/>
        <v>102</v>
      </c>
      <c r="D111" s="14">
        <f t="shared" si="19"/>
        <v>68</v>
      </c>
      <c r="E111" s="14">
        <f t="shared" si="19"/>
        <v>68</v>
      </c>
      <c r="F111" s="2" t="str">
        <f>IF(results!Y111&lt;&gt;"b","",results!B111)</f>
        <v/>
      </c>
      <c r="G111" s="2" t="str">
        <f>IF(results!$Y111&lt;&gt;"b","",results!W111)</f>
        <v/>
      </c>
      <c r="H111" s="35" t="str">
        <f>IF(results!$Y111&lt;&gt;"b","",V111)</f>
        <v/>
      </c>
      <c r="I111" s="35" t="str">
        <f>IF(results!$Y111&lt;&gt;"b","",IF(W111=V111,W111+0.0001,W111))</f>
        <v/>
      </c>
      <c r="J111" s="35" t="str">
        <f>IF(results!$Y111&lt;&gt;"b","",IF(OR(V111=X111,W111=X111),X111+0.0002,X111))</f>
        <v/>
      </c>
      <c r="K111" s="35" t="str">
        <f>IF(results!$Y111&lt;&gt;"b","",IF(OR(V111=Y111,W111=Y111,X111=Y111),Y111+0.0003,Y111))</f>
        <v/>
      </c>
      <c r="L111" s="35" t="str">
        <f>IF(results!$Y111&lt;&gt;"b","",IF(OR(V111=Z111,W111=Z111,X111=Z111,Y111=Z111),Z111+0.0004,Z111))</f>
        <v/>
      </c>
      <c r="M111" s="35" t="str">
        <f>IF(results!$Y111&lt;&gt;"b","",IF(OR(V111=AA111,W111=AA111,X111=AA111,Y111=AA111,Z111=AA111),AA111+0.0005,AA111))</f>
        <v/>
      </c>
      <c r="N111" s="35" t="str">
        <f>IF(results!$Y111&lt;&gt;"b","",IF(OR(V111=AB111,W111=AB111,X111=AB111,Y111=AB111,Z111=AB111,AA111=AB111),AB111+0.0006,AB111))</f>
        <v/>
      </c>
      <c r="O111" s="35" t="str">
        <f>IF(results!$Y111&lt;&gt;"b","",IF(OR(V111=AC111,W111=AC111,X111=AC111,Y111=AC111,Z111=AC111,AA111=AC111,AB111=AC111),AC111+0.0007,AC111))</f>
        <v/>
      </c>
      <c r="P111" s="35" t="str">
        <f>IF(results!$Y111&lt;&gt;"b","",IF(OR(V111=AD111,W111=AD111,X111=AD111,Y111=AD111,Z111=AD111,AA111=AD111,AB111=AD111,AC111=AD111),AD111+0.0008,AD111))</f>
        <v/>
      </c>
      <c r="Q111" s="35" t="str">
        <f>IF(results!$Y111&lt;&gt;"b","",AE111*2)</f>
        <v/>
      </c>
      <c r="R111" s="47">
        <f t="shared" si="13"/>
        <v>0</v>
      </c>
      <c r="S111" s="4">
        <f t="shared" si="14"/>
        <v>1.1099999999999999E-5</v>
      </c>
      <c r="T111" s="4" t="str">
        <f>IF(results!$Y111&lt;&gt;"b","",results!X111)</f>
        <v/>
      </c>
      <c r="U111" s="4">
        <f>IF(results!Y111="A",1,IF(results!Y111="B",2,IF(results!Y111="C",3,99)))</f>
        <v>3</v>
      </c>
      <c r="V111" s="34">
        <f>results!C111+results!D111</f>
        <v>65</v>
      </c>
      <c r="W111" s="34">
        <f>results!E111+results!F111</f>
        <v>54</v>
      </c>
      <c r="X111" s="34">
        <f>results!G111+results!H111</f>
        <v>0</v>
      </c>
      <c r="Y111" s="34">
        <f>results!I111+results!J111</f>
        <v>0</v>
      </c>
      <c r="Z111" s="34">
        <f>results!K111+results!L111</f>
        <v>0</v>
      </c>
      <c r="AA111" s="34">
        <f>results!M111+results!N111</f>
        <v>0</v>
      </c>
      <c r="AB111" s="34">
        <f>results!O111+results!P111</f>
        <v>0</v>
      </c>
      <c r="AC111" s="34">
        <f>results!Q111+results!R111</f>
        <v>0</v>
      </c>
      <c r="AD111" s="34">
        <f>results!S111+results!T111</f>
        <v>0</v>
      </c>
      <c r="AE111" s="34">
        <f>results!U111+results!V111</f>
        <v>0</v>
      </c>
      <c r="AF111" s="10" t="e">
        <f t="shared" si="15"/>
        <v>#NUM!</v>
      </c>
    </row>
    <row r="112" spans="1:32" x14ac:dyDescent="0.35">
      <c r="A112" s="18">
        <v>106</v>
      </c>
      <c r="B112" s="20">
        <f t="shared" si="17"/>
        <v>101</v>
      </c>
      <c r="C112" s="20">
        <f t="shared" si="18"/>
        <v>101</v>
      </c>
      <c r="D112" s="14">
        <f t="shared" si="19"/>
        <v>68</v>
      </c>
      <c r="E112" s="14">
        <f t="shared" si="19"/>
        <v>68</v>
      </c>
      <c r="F112" s="2" t="str">
        <f>IF(results!Y112&lt;&gt;"b","",results!B112)</f>
        <v/>
      </c>
      <c r="G112" s="2" t="str">
        <f>IF(results!$Y112&lt;&gt;"b","",results!W112)</f>
        <v/>
      </c>
      <c r="H112" s="35" t="str">
        <f>IF(results!$Y112&lt;&gt;"b","",V112)</f>
        <v/>
      </c>
      <c r="I112" s="35" t="str">
        <f>IF(results!$Y112&lt;&gt;"b","",IF(W112=V112,W112+0.0001,W112))</f>
        <v/>
      </c>
      <c r="J112" s="35" t="str">
        <f>IF(results!$Y112&lt;&gt;"b","",IF(OR(V112=X112,W112=X112),X112+0.0002,X112))</f>
        <v/>
      </c>
      <c r="K112" s="35" t="str">
        <f>IF(results!$Y112&lt;&gt;"b","",IF(OR(V112=Y112,W112=Y112,X112=Y112),Y112+0.0003,Y112))</f>
        <v/>
      </c>
      <c r="L112" s="35" t="str">
        <f>IF(results!$Y112&lt;&gt;"b","",IF(OR(V112=Z112,W112=Z112,X112=Z112,Y112=Z112),Z112+0.0004,Z112))</f>
        <v/>
      </c>
      <c r="M112" s="35" t="str">
        <f>IF(results!$Y112&lt;&gt;"b","",IF(OR(V112=AA112,W112=AA112,X112=AA112,Y112=AA112,Z112=AA112),AA112+0.0005,AA112))</f>
        <v/>
      </c>
      <c r="N112" s="35" t="str">
        <f>IF(results!$Y112&lt;&gt;"b","",IF(OR(V112=AB112,W112=AB112,X112=AB112,Y112=AB112,Z112=AB112,AA112=AB112),AB112+0.0006,AB112))</f>
        <v/>
      </c>
      <c r="O112" s="35" t="str">
        <f>IF(results!$Y112&lt;&gt;"b","",IF(OR(V112=AC112,W112=AC112,X112=AC112,Y112=AC112,Z112=AC112,AA112=AC112,AB112=AC112),AC112+0.0007,AC112))</f>
        <v/>
      </c>
      <c r="P112" s="35" t="str">
        <f>IF(results!$Y112&lt;&gt;"b","",IF(OR(V112=AD112,W112=AD112,X112=AD112,Y112=AD112,Z112=AD112,AA112=AD112,AB112=AD112,AC112=AD112),AD112+0.0008,AD112))</f>
        <v/>
      </c>
      <c r="Q112" s="35" t="str">
        <f>IF(results!$Y112&lt;&gt;"b","",AE112*2)</f>
        <v/>
      </c>
      <c r="R112" s="47">
        <f t="shared" si="13"/>
        <v>0</v>
      </c>
      <c r="S112" s="4">
        <f t="shared" si="14"/>
        <v>1.1199999999999999E-5</v>
      </c>
      <c r="T112" s="4" t="str">
        <f>IF(results!$Y112&lt;&gt;"b","",results!X112)</f>
        <v/>
      </c>
      <c r="U112" s="4">
        <f>IF(results!Y112="A",1,IF(results!Y112="B",2,IF(results!Y112="C",3,99)))</f>
        <v>3</v>
      </c>
      <c r="V112" s="34">
        <f>results!C112+results!D112</f>
        <v>73</v>
      </c>
      <c r="W112" s="34">
        <f>results!E112+results!F112</f>
        <v>0</v>
      </c>
      <c r="X112" s="34">
        <f>results!G112+results!H112</f>
        <v>0</v>
      </c>
      <c r="Y112" s="34">
        <f>results!I112+results!J112</f>
        <v>0</v>
      </c>
      <c r="Z112" s="34">
        <f>results!K112+results!L112</f>
        <v>0</v>
      </c>
      <c r="AA112" s="34">
        <f>results!M112+results!N112</f>
        <v>0</v>
      </c>
      <c r="AB112" s="34">
        <f>results!O112+results!P112</f>
        <v>0</v>
      </c>
      <c r="AC112" s="34">
        <f>results!Q112+results!R112</f>
        <v>0</v>
      </c>
      <c r="AD112" s="34">
        <f>results!S112+results!T112</f>
        <v>0</v>
      </c>
      <c r="AE112" s="34">
        <f>results!U112+results!V112</f>
        <v>0</v>
      </c>
      <c r="AF112" s="10" t="e">
        <f t="shared" si="15"/>
        <v>#NUM!</v>
      </c>
    </row>
    <row r="113" spans="1:32" x14ac:dyDescent="0.35">
      <c r="A113" s="18">
        <v>107</v>
      </c>
      <c r="B113" s="20">
        <f t="shared" si="17"/>
        <v>34</v>
      </c>
      <c r="C113" s="20">
        <f t="shared" si="18"/>
        <v>36</v>
      </c>
      <c r="D113" s="14">
        <f t="shared" si="19"/>
        <v>36</v>
      </c>
      <c r="E113" s="14">
        <f t="shared" si="19"/>
        <v>36</v>
      </c>
      <c r="F113" s="2" t="str">
        <f>IF(results!Y113&lt;&gt;"b","",results!B113)</f>
        <v>SUC ALES</v>
      </c>
      <c r="G113" s="2">
        <f>IF(results!$Y113&lt;&gt;"b","",results!W113)</f>
        <v>1</v>
      </c>
      <c r="H113" s="35">
        <f>IF(results!$Y113&lt;&gt;"b","",V113)</f>
        <v>0</v>
      </c>
      <c r="I113" s="35">
        <f>IF(results!$Y113&lt;&gt;"b","",IF(W113=V113,W113+0.0001,W113))</f>
        <v>1E-4</v>
      </c>
      <c r="J113" s="35">
        <f>IF(results!$Y113&lt;&gt;"b","",IF(OR(V113=X113,W113=X113),X113+0.0002,X113))</f>
        <v>2.0000000000000001E-4</v>
      </c>
      <c r="K113" s="35">
        <f>IF(results!$Y113&lt;&gt;"b","",IF(OR(V113=Y113,W113=Y113,X113=Y113),Y113+0.0003,Y113))</f>
        <v>2.9999999999999997E-4</v>
      </c>
      <c r="L113" s="35">
        <f>IF(results!$Y113&lt;&gt;"b","",IF(OR(V113=Z113,W113=Z113,X113=Z113,Y113=Z113),Z113+0.0004,Z113))</f>
        <v>4.0000000000000002E-4</v>
      </c>
      <c r="M113" s="35">
        <f>IF(results!$Y113&lt;&gt;"b","",IF(OR(V113=AA113,W113=AA113,X113=AA113,Y113=AA113,Z113=AA113),AA113+0.0005,AA113))</f>
        <v>59</v>
      </c>
      <c r="N113" s="35">
        <f>IF(results!$Y113&lt;&gt;"b","",IF(OR(V113=AB113,W113=AB113,X113=AB113,Y113=AB113,Z113=AB113,AA113=AB113),AB113+0.0006,AB113))</f>
        <v>5.9999999999999995E-4</v>
      </c>
      <c r="O113" s="35">
        <f>IF(results!$Y113&lt;&gt;"b","",IF(OR(V113=AC113,W113=AC113,X113=AC113,Y113=AC113,Z113=AC113,AA113=AC113,AB113=AC113),AC113+0.0007,AC113))</f>
        <v>6.9999999999999999E-4</v>
      </c>
      <c r="P113" s="35">
        <f>IF(results!$Y113&lt;&gt;"b","",IF(OR(V113=AD113,W113=AD113,X113=AD113,Y113=AD113,Z113=AD113,AA113=AD113,AB113=AD113,AC113=AD113),AD113+0.0008,AD113))</f>
        <v>8.0000000000000004E-4</v>
      </c>
      <c r="Q113" s="35">
        <f>IF(results!$Y113&lt;&gt;"b","",AE113*2)</f>
        <v>0</v>
      </c>
      <c r="R113" s="47">
        <f t="shared" si="13"/>
        <v>59.002499999999998</v>
      </c>
      <c r="S113" s="4">
        <f t="shared" si="14"/>
        <v>59.002511299999995</v>
      </c>
      <c r="T113" s="4">
        <f>IF(results!$Y113&lt;&gt;"b","",results!X113)</f>
        <v>16.2</v>
      </c>
      <c r="U113" s="4">
        <f>IF(results!Y113="A",1,IF(results!Y113="B",2,IF(results!Y113="C",3,99)))</f>
        <v>2</v>
      </c>
      <c r="V113" s="34">
        <f>results!C113+results!D113</f>
        <v>0</v>
      </c>
      <c r="W113" s="34">
        <f>results!E113+results!F113</f>
        <v>0</v>
      </c>
      <c r="X113" s="34">
        <f>results!G113+results!H113</f>
        <v>0</v>
      </c>
      <c r="Y113" s="34">
        <f>results!I113+results!J113</f>
        <v>0</v>
      </c>
      <c r="Z113" s="34">
        <f>results!K113+results!L113</f>
        <v>0</v>
      </c>
      <c r="AA113" s="34">
        <f>results!M113+results!N113</f>
        <v>59</v>
      </c>
      <c r="AB113" s="34">
        <f>results!O113+results!P113</f>
        <v>0</v>
      </c>
      <c r="AC113" s="34">
        <f>results!Q113+results!R113</f>
        <v>0</v>
      </c>
      <c r="AD113" s="34">
        <f>results!S113+results!T113</f>
        <v>0</v>
      </c>
      <c r="AE113" s="34">
        <f>results!U113+results!V113</f>
        <v>0</v>
      </c>
      <c r="AF113" s="10">
        <f t="shared" si="15"/>
        <v>6.9999999999999999E-4</v>
      </c>
    </row>
    <row r="114" spans="1:32" x14ac:dyDescent="0.35">
      <c r="A114" s="18">
        <v>108</v>
      </c>
      <c r="B114" s="20">
        <f t="shared" si="17"/>
        <v>1</v>
      </c>
      <c r="C114" s="20">
        <f t="shared" si="18"/>
        <v>100</v>
      </c>
      <c r="D114" s="14">
        <f t="shared" si="19"/>
        <v>68</v>
      </c>
      <c r="E114" s="14">
        <f t="shared" si="19"/>
        <v>68</v>
      </c>
      <c r="F114" s="2" t="str">
        <f>IF(results!Y114&lt;&gt;"b","",results!B114)</f>
        <v/>
      </c>
      <c r="G114" s="2" t="str">
        <f>IF(results!$Y114&lt;&gt;"b","",results!W114)</f>
        <v/>
      </c>
      <c r="H114" s="35" t="str">
        <f>IF(results!$Y114&lt;&gt;"b","",V114)</f>
        <v/>
      </c>
      <c r="I114" s="35" t="str">
        <f>IF(results!$Y114&lt;&gt;"b","",IF(W114=V114,W114+0.0001,W114))</f>
        <v/>
      </c>
      <c r="J114" s="35" t="str">
        <f>IF(results!$Y114&lt;&gt;"b","",IF(OR(V114=X114,W114=X114),X114+0.0002,X114))</f>
        <v/>
      </c>
      <c r="K114" s="35" t="str">
        <f>IF(results!$Y114&lt;&gt;"b","",IF(OR(V114=Y114,W114=Y114,X114=Y114),Y114+0.0003,Y114))</f>
        <v/>
      </c>
      <c r="L114" s="35" t="str">
        <f>IF(results!$Y114&lt;&gt;"b","",IF(OR(V114=Z114,W114=Z114,X114=Z114,Y114=Z114),Z114+0.0004,Z114))</f>
        <v/>
      </c>
      <c r="M114" s="35" t="str">
        <f>IF(results!$Y114&lt;&gt;"b","",IF(OR(V114=AA114,W114=AA114,X114=AA114,Y114=AA114,Z114=AA114),AA114+0.0005,AA114))</f>
        <v/>
      </c>
      <c r="N114" s="35" t="str">
        <f>IF(results!$Y114&lt;&gt;"b","",IF(OR(V114=AB114,W114=AB114,X114=AB114,Y114=AB114,Z114=AB114,AA114=AB114),AB114+0.0006,AB114))</f>
        <v/>
      </c>
      <c r="O114" s="35" t="str">
        <f>IF(results!$Y114&lt;&gt;"b","",IF(OR(V114=AC114,W114=AC114,X114=AC114,Y114=AC114,Z114=AC114,AA114=AC114,AB114=AC114),AC114+0.0007,AC114))</f>
        <v/>
      </c>
      <c r="P114" s="35" t="str">
        <f>IF(results!$Y114&lt;&gt;"b","",IF(OR(V114=AD114,W114=AD114,X114=AD114,Y114=AD114,Z114=AD114,AA114=AD114,AB114=AD114,AC114=AD114),AD114+0.0008,AD114))</f>
        <v/>
      </c>
      <c r="Q114" s="35" t="str">
        <f>IF(results!$Y114&lt;&gt;"b","",AE114*2)</f>
        <v/>
      </c>
      <c r="R114" s="47">
        <f t="shared" si="13"/>
        <v>0</v>
      </c>
      <c r="S114" s="4">
        <f t="shared" si="14"/>
        <v>1.1399999999999999E-5</v>
      </c>
      <c r="T114" s="4" t="str">
        <f>IF(results!$Y114&lt;&gt;"b","",results!X114)</f>
        <v/>
      </c>
      <c r="U114" s="4">
        <f>IF(results!Y114="A",1,IF(results!Y114="B",2,IF(results!Y114="C",3,99)))</f>
        <v>1</v>
      </c>
      <c r="V114" s="34">
        <f>results!C114+results!D114</f>
        <v>0</v>
      </c>
      <c r="W114" s="34">
        <f>results!E114+results!F114</f>
        <v>0</v>
      </c>
      <c r="X114" s="34">
        <f>results!G114+results!H114</f>
        <v>0</v>
      </c>
      <c r="Y114" s="34">
        <f>results!I114+results!J114</f>
        <v>49</v>
      </c>
      <c r="Z114" s="34">
        <f>results!K114+results!L114</f>
        <v>0</v>
      </c>
      <c r="AA114" s="34">
        <f>results!M114+results!N114</f>
        <v>0</v>
      </c>
      <c r="AB114" s="34">
        <f>results!O114+results!P114</f>
        <v>0</v>
      </c>
      <c r="AC114" s="34">
        <f>results!Q114+results!R114</f>
        <v>0</v>
      </c>
      <c r="AD114" s="34">
        <f>results!S114+results!T114</f>
        <v>0</v>
      </c>
      <c r="AE114" s="34">
        <f>results!U114+results!V114</f>
        <v>0</v>
      </c>
      <c r="AF114" s="10" t="e">
        <f t="shared" si="15"/>
        <v>#NUM!</v>
      </c>
    </row>
    <row r="115" spans="1:32" x14ac:dyDescent="0.35">
      <c r="A115" s="18">
        <v>109</v>
      </c>
      <c r="B115" s="20">
        <f t="shared" si="17"/>
        <v>1</v>
      </c>
      <c r="C115" s="20">
        <f t="shared" si="18"/>
        <v>99</v>
      </c>
      <c r="D115" s="14">
        <f t="shared" si="19"/>
        <v>68</v>
      </c>
      <c r="E115" s="14">
        <f t="shared" si="19"/>
        <v>68</v>
      </c>
      <c r="F115" s="2" t="str">
        <f>IF(results!Y115&lt;&gt;"b","",results!B115)</f>
        <v/>
      </c>
      <c r="G115" s="2" t="str">
        <f>IF(results!$Y115&lt;&gt;"b","",results!W115)</f>
        <v/>
      </c>
      <c r="H115" s="35" t="str">
        <f>IF(results!$Y115&lt;&gt;"b","",V115)</f>
        <v/>
      </c>
      <c r="I115" s="35" t="str">
        <f>IF(results!$Y115&lt;&gt;"b","",IF(W115=V115,W115+0.0001,W115))</f>
        <v/>
      </c>
      <c r="J115" s="35" t="str">
        <f>IF(results!$Y115&lt;&gt;"b","",IF(OR(V115=X115,W115=X115),X115+0.0002,X115))</f>
        <v/>
      </c>
      <c r="K115" s="35" t="str">
        <f>IF(results!$Y115&lt;&gt;"b","",IF(OR(V115=Y115,W115=Y115,X115=Y115),Y115+0.0003,Y115))</f>
        <v/>
      </c>
      <c r="L115" s="35" t="str">
        <f>IF(results!$Y115&lt;&gt;"b","",IF(OR(V115=Z115,W115=Z115,X115=Z115,Y115=Z115),Z115+0.0004,Z115))</f>
        <v/>
      </c>
      <c r="M115" s="35" t="str">
        <f>IF(results!$Y115&lt;&gt;"b","",IF(OR(V115=AA115,W115=AA115,X115=AA115,Y115=AA115,Z115=AA115),AA115+0.0005,AA115))</f>
        <v/>
      </c>
      <c r="N115" s="35" t="str">
        <f>IF(results!$Y115&lt;&gt;"b","",IF(OR(V115=AB115,W115=AB115,X115=AB115,Y115=AB115,Z115=AB115,AA115=AB115),AB115+0.0006,AB115))</f>
        <v/>
      </c>
      <c r="O115" s="35" t="str">
        <f>IF(results!$Y115&lt;&gt;"b","",IF(OR(V115=AC115,W115=AC115,X115=AC115,Y115=AC115,Z115=AC115,AA115=AC115,AB115=AC115),AC115+0.0007,AC115))</f>
        <v/>
      </c>
      <c r="P115" s="35" t="str">
        <f>IF(results!$Y115&lt;&gt;"b","",IF(OR(V115=AD115,W115=AD115,X115=AD115,Y115=AD115,Z115=AD115,AA115=AD115,AB115=AD115,AC115=AD115),AD115+0.0008,AD115))</f>
        <v/>
      </c>
      <c r="Q115" s="35" t="str">
        <f>IF(results!$Y115&lt;&gt;"b","",AE115*2)</f>
        <v/>
      </c>
      <c r="R115" s="47">
        <f t="shared" si="13"/>
        <v>0</v>
      </c>
      <c r="S115" s="4">
        <f t="shared" si="14"/>
        <v>1.15E-5</v>
      </c>
      <c r="T115" s="4" t="str">
        <f>IF(results!$Y115&lt;&gt;"b","",results!X115)</f>
        <v/>
      </c>
      <c r="U115" s="4">
        <f>IF(results!Y115="A",1,IF(results!Y115="B",2,IF(results!Y115="C",3,99)))</f>
        <v>1</v>
      </c>
      <c r="V115" s="34">
        <f>results!C115+results!D115</f>
        <v>0</v>
      </c>
      <c r="W115" s="34">
        <f>results!E115+results!F115</f>
        <v>0</v>
      </c>
      <c r="X115" s="34">
        <f>results!G115+results!H115</f>
        <v>0</v>
      </c>
      <c r="Y115" s="34">
        <f>results!I115+results!J115</f>
        <v>0</v>
      </c>
      <c r="Z115" s="34">
        <f>results!K115+results!L115</f>
        <v>0</v>
      </c>
      <c r="AA115" s="34">
        <f>results!M115+results!N115</f>
        <v>0</v>
      </c>
      <c r="AB115" s="34">
        <f>results!O115+results!P115</f>
        <v>0</v>
      </c>
      <c r="AC115" s="34">
        <f>results!Q115+results!R115</f>
        <v>0</v>
      </c>
      <c r="AD115" s="34">
        <f>results!S115+results!T115</f>
        <v>0</v>
      </c>
      <c r="AE115" s="34">
        <f>results!U115+results!V115</f>
        <v>0</v>
      </c>
      <c r="AF115" s="10" t="e">
        <f t="shared" si="15"/>
        <v>#NUM!</v>
      </c>
    </row>
    <row r="116" spans="1:32" x14ac:dyDescent="0.35">
      <c r="A116" s="18">
        <v>110</v>
      </c>
      <c r="B116" s="20">
        <f t="shared" si="17"/>
        <v>101</v>
      </c>
      <c r="C116" s="20">
        <f t="shared" si="18"/>
        <v>98</v>
      </c>
      <c r="D116" s="14">
        <f t="shared" si="19"/>
        <v>68</v>
      </c>
      <c r="E116" s="14">
        <f t="shared" si="19"/>
        <v>68</v>
      </c>
      <c r="F116" s="2" t="str">
        <f>IF(results!Y116&lt;&gt;"b","",results!B116)</f>
        <v/>
      </c>
      <c r="G116" s="2" t="str">
        <f>IF(results!$Y116&lt;&gt;"b","",results!W116)</f>
        <v/>
      </c>
      <c r="H116" s="35" t="str">
        <f>IF(results!$Y116&lt;&gt;"b","",V116)</f>
        <v/>
      </c>
      <c r="I116" s="35" t="str">
        <f>IF(results!$Y116&lt;&gt;"b","",IF(W116=V116,W116+0.0001,W116))</f>
        <v/>
      </c>
      <c r="J116" s="35" t="str">
        <f>IF(results!$Y116&lt;&gt;"b","",IF(OR(V116=X116,W116=X116),X116+0.0002,X116))</f>
        <v/>
      </c>
      <c r="K116" s="35" t="str">
        <f>IF(results!$Y116&lt;&gt;"b","",IF(OR(V116=Y116,W116=Y116,X116=Y116),Y116+0.0003,Y116))</f>
        <v/>
      </c>
      <c r="L116" s="35" t="str">
        <f>IF(results!$Y116&lt;&gt;"b","",IF(OR(V116=Z116,W116=Z116,X116=Z116,Y116=Z116),Z116+0.0004,Z116))</f>
        <v/>
      </c>
      <c r="M116" s="35" t="str">
        <f>IF(results!$Y116&lt;&gt;"b","",IF(OR(V116=AA116,W116=AA116,X116=AA116,Y116=AA116,Z116=AA116),AA116+0.0005,AA116))</f>
        <v/>
      </c>
      <c r="N116" s="35" t="str">
        <f>IF(results!$Y116&lt;&gt;"b","",IF(OR(V116=AB116,W116=AB116,X116=AB116,Y116=AB116,Z116=AB116,AA116=AB116),AB116+0.0006,AB116))</f>
        <v/>
      </c>
      <c r="O116" s="35" t="str">
        <f>IF(results!$Y116&lt;&gt;"b","",IF(OR(V116=AC116,W116=AC116,X116=AC116,Y116=AC116,Z116=AC116,AA116=AC116,AB116=AC116),AC116+0.0007,AC116))</f>
        <v/>
      </c>
      <c r="P116" s="35" t="str">
        <f>IF(results!$Y116&lt;&gt;"b","",IF(OR(V116=AD116,W116=AD116,X116=AD116,Y116=AD116,Z116=AD116,AA116=AD116,AB116=AD116,AC116=AD116),AD116+0.0008,AD116))</f>
        <v/>
      </c>
      <c r="Q116" s="35" t="str">
        <f>IF(results!$Y116&lt;&gt;"b","",AE116*2)</f>
        <v/>
      </c>
      <c r="R116" s="47">
        <f t="shared" si="13"/>
        <v>0</v>
      </c>
      <c r="S116" s="4">
        <f t="shared" si="14"/>
        <v>1.1599999999999999E-5</v>
      </c>
      <c r="T116" s="4" t="str">
        <f>IF(results!$Y116&lt;&gt;"b","",results!X116)</f>
        <v/>
      </c>
      <c r="U116" s="4">
        <f>IF(results!Y116="A",1,IF(results!Y116="B",2,IF(results!Y116="C",3,99)))</f>
        <v>3</v>
      </c>
      <c r="V116" s="34">
        <f>results!C116+results!D116</f>
        <v>0</v>
      </c>
      <c r="W116" s="34">
        <f>results!E116+results!F116</f>
        <v>60</v>
      </c>
      <c r="X116" s="34">
        <f>results!G116+results!H116</f>
        <v>41</v>
      </c>
      <c r="Y116" s="34">
        <f>results!I116+results!J116</f>
        <v>35</v>
      </c>
      <c r="Z116" s="34">
        <f>results!K116+results!L116</f>
        <v>41</v>
      </c>
      <c r="AA116" s="34">
        <f>results!M116+results!N116</f>
        <v>48</v>
      </c>
      <c r="AB116" s="34">
        <f>results!O116+results!P116</f>
        <v>54</v>
      </c>
      <c r="AC116" s="34">
        <f>results!Q116+results!R116</f>
        <v>42</v>
      </c>
      <c r="AD116" s="34">
        <f>results!S116+results!T116</f>
        <v>46</v>
      </c>
      <c r="AE116" s="34">
        <f>results!U116+results!V116</f>
        <v>43</v>
      </c>
      <c r="AF116" s="10" t="e">
        <f t="shared" si="15"/>
        <v>#NUM!</v>
      </c>
    </row>
    <row r="117" spans="1:32" x14ac:dyDescent="0.35">
      <c r="A117" s="18">
        <v>111</v>
      </c>
      <c r="B117" s="20">
        <f t="shared" si="17"/>
        <v>101</v>
      </c>
      <c r="C117" s="20">
        <f t="shared" si="18"/>
        <v>97</v>
      </c>
      <c r="D117" s="14">
        <f t="shared" si="19"/>
        <v>68</v>
      </c>
      <c r="E117" s="14">
        <f t="shared" si="19"/>
        <v>68</v>
      </c>
      <c r="F117" s="2" t="str">
        <f>IF(results!Y117&lt;&gt;"b","",results!B117)</f>
        <v/>
      </c>
      <c r="G117" s="2" t="str">
        <f>IF(results!$Y117&lt;&gt;"b","",results!W117)</f>
        <v/>
      </c>
      <c r="H117" s="35" t="str">
        <f>IF(results!$Y117&lt;&gt;"b","",V117)</f>
        <v/>
      </c>
      <c r="I117" s="35" t="str">
        <f>IF(results!$Y117&lt;&gt;"b","",IF(W117=V117,W117+0.0001,W117))</f>
        <v/>
      </c>
      <c r="J117" s="35" t="str">
        <f>IF(results!$Y117&lt;&gt;"b","",IF(OR(V117=X117,W117=X117),X117+0.0002,X117))</f>
        <v/>
      </c>
      <c r="K117" s="35" t="str">
        <f>IF(results!$Y117&lt;&gt;"b","",IF(OR(V117=Y117,W117=Y117,X117=Y117),Y117+0.0003,Y117))</f>
        <v/>
      </c>
      <c r="L117" s="35" t="str">
        <f>IF(results!$Y117&lt;&gt;"b","",IF(OR(V117=Z117,W117=Z117,X117=Z117,Y117=Z117),Z117+0.0004,Z117))</f>
        <v/>
      </c>
      <c r="M117" s="35" t="str">
        <f>IF(results!$Y117&lt;&gt;"b","",IF(OR(V117=AA117,W117=AA117,X117=AA117,Y117=AA117,Z117=AA117),AA117+0.0005,AA117))</f>
        <v/>
      </c>
      <c r="N117" s="35" t="str">
        <f>IF(results!$Y117&lt;&gt;"b","",IF(OR(V117=AB117,W117=AB117,X117=AB117,Y117=AB117,Z117=AB117,AA117=AB117),AB117+0.0006,AB117))</f>
        <v/>
      </c>
      <c r="O117" s="35" t="str">
        <f>IF(results!$Y117&lt;&gt;"b","",IF(OR(V117=AC117,W117=AC117,X117=AC117,Y117=AC117,Z117=AC117,AA117=AC117,AB117=AC117),AC117+0.0007,AC117))</f>
        <v/>
      </c>
      <c r="P117" s="35" t="str">
        <f>IF(results!$Y117&lt;&gt;"b","",IF(OR(V117=AD117,W117=AD117,X117=AD117,Y117=AD117,Z117=AD117,AA117=AD117,AB117=AD117,AC117=AD117),AD117+0.0008,AD117))</f>
        <v/>
      </c>
      <c r="Q117" s="35" t="str">
        <f>IF(results!$Y117&lt;&gt;"b","",AE117*2)</f>
        <v/>
      </c>
      <c r="R117" s="47">
        <f t="shared" si="13"/>
        <v>0</v>
      </c>
      <c r="S117" s="4">
        <f t="shared" si="14"/>
        <v>1.17E-5</v>
      </c>
      <c r="T117" s="4" t="str">
        <f>IF(results!$Y117&lt;&gt;"b","",results!X117)</f>
        <v/>
      </c>
      <c r="U117" s="4">
        <f>IF(results!Y117="A",1,IF(results!Y117="B",2,IF(results!Y117="C",3,99)))</f>
        <v>3</v>
      </c>
      <c r="V117" s="34">
        <f>results!C117+results!D117</f>
        <v>32</v>
      </c>
      <c r="W117" s="34">
        <f>results!E117+results!F117</f>
        <v>44</v>
      </c>
      <c r="X117" s="34">
        <f>results!G117+results!H117</f>
        <v>51</v>
      </c>
      <c r="Y117" s="34">
        <f>results!I117+results!J117</f>
        <v>33</v>
      </c>
      <c r="Z117" s="34">
        <f>results!K117+results!L117</f>
        <v>25</v>
      </c>
      <c r="AA117" s="34">
        <f>results!M117+results!N117</f>
        <v>44</v>
      </c>
      <c r="AB117" s="34">
        <f>results!O117+results!P117</f>
        <v>55</v>
      </c>
      <c r="AC117" s="34">
        <f>results!Q117+results!R117</f>
        <v>0</v>
      </c>
      <c r="AD117" s="34">
        <f>results!S117+results!T117</f>
        <v>0</v>
      </c>
      <c r="AE117" s="34">
        <f>results!U117+results!V117</f>
        <v>37</v>
      </c>
      <c r="AF117" s="10" t="e">
        <f t="shared" si="15"/>
        <v>#NUM!</v>
      </c>
    </row>
    <row r="118" spans="1:32" x14ac:dyDescent="0.35">
      <c r="A118" s="18">
        <v>112</v>
      </c>
      <c r="B118" s="20">
        <f t="shared" si="17"/>
        <v>101</v>
      </c>
      <c r="C118" s="20">
        <f t="shared" si="18"/>
        <v>96</v>
      </c>
      <c r="D118" s="14">
        <f t="shared" si="19"/>
        <v>68</v>
      </c>
      <c r="E118" s="14">
        <f t="shared" si="19"/>
        <v>68</v>
      </c>
      <c r="F118" s="2" t="str">
        <f>IF(results!Y118&lt;&gt;"b","",results!B118)</f>
        <v/>
      </c>
      <c r="G118" s="2" t="str">
        <f>IF(results!$Y118&lt;&gt;"b","",results!W118)</f>
        <v/>
      </c>
      <c r="H118" s="35" t="str">
        <f>IF(results!$Y118&lt;&gt;"b","",V118)</f>
        <v/>
      </c>
      <c r="I118" s="35" t="str">
        <f>IF(results!$Y118&lt;&gt;"b","",IF(W118=V118,W118+0.0001,W118))</f>
        <v/>
      </c>
      <c r="J118" s="35" t="str">
        <f>IF(results!$Y118&lt;&gt;"b","",IF(OR(V118=X118,W118=X118),X118+0.0002,X118))</f>
        <v/>
      </c>
      <c r="K118" s="35" t="str">
        <f>IF(results!$Y118&lt;&gt;"b","",IF(OR(V118=Y118,W118=Y118,X118=Y118),Y118+0.0003,Y118))</f>
        <v/>
      </c>
      <c r="L118" s="35" t="str">
        <f>IF(results!$Y118&lt;&gt;"b","",IF(OR(V118=Z118,W118=Z118,X118=Z118,Y118=Z118),Z118+0.0004,Z118))</f>
        <v/>
      </c>
      <c r="M118" s="35" t="str">
        <f>IF(results!$Y118&lt;&gt;"b","",IF(OR(V118=AA118,W118=AA118,X118=AA118,Y118=AA118,Z118=AA118),AA118+0.0005,AA118))</f>
        <v/>
      </c>
      <c r="N118" s="35" t="str">
        <f>IF(results!$Y118&lt;&gt;"b","",IF(OR(V118=AB118,W118=AB118,X118=AB118,Y118=AB118,Z118=AB118,AA118=AB118),AB118+0.0006,AB118))</f>
        <v/>
      </c>
      <c r="O118" s="35" t="str">
        <f>IF(results!$Y118&lt;&gt;"b","",IF(OR(V118=AC118,W118=AC118,X118=AC118,Y118=AC118,Z118=AC118,AA118=AC118,AB118=AC118),AC118+0.0007,AC118))</f>
        <v/>
      </c>
      <c r="P118" s="35" t="str">
        <f>IF(results!$Y118&lt;&gt;"b","",IF(OR(V118=AD118,W118=AD118,X118=AD118,Y118=AD118,Z118=AD118,AA118=AD118,AB118=AD118,AC118=AD118),AD118+0.0008,AD118))</f>
        <v/>
      </c>
      <c r="Q118" s="35" t="str">
        <f>IF(results!$Y118&lt;&gt;"b","",AE118*2)</f>
        <v/>
      </c>
      <c r="R118" s="47">
        <f t="shared" si="13"/>
        <v>0</v>
      </c>
      <c r="S118" s="4">
        <f t="shared" si="14"/>
        <v>1.1799999999999999E-5</v>
      </c>
      <c r="T118" s="4" t="str">
        <f>IF(results!$Y118&lt;&gt;"b","",results!X118)</f>
        <v/>
      </c>
      <c r="U118" s="4">
        <f>IF(results!Y118="A",1,IF(results!Y118="B",2,IF(results!Y118="C",3,99)))</f>
        <v>3</v>
      </c>
      <c r="V118" s="34">
        <f>results!C118+results!D118</f>
        <v>0</v>
      </c>
      <c r="W118" s="34">
        <f>results!E118+results!F118</f>
        <v>53</v>
      </c>
      <c r="X118" s="34">
        <f>results!G118+results!H118</f>
        <v>34</v>
      </c>
      <c r="Y118" s="34">
        <f>results!I118+results!J118</f>
        <v>0</v>
      </c>
      <c r="Z118" s="34">
        <f>results!K118+results!L118</f>
        <v>33</v>
      </c>
      <c r="AA118" s="34">
        <f>results!M118+results!N118</f>
        <v>48</v>
      </c>
      <c r="AB118" s="34">
        <f>results!O118+results!P118</f>
        <v>41</v>
      </c>
      <c r="AC118" s="34">
        <f>results!Q118+results!R118</f>
        <v>43</v>
      </c>
      <c r="AD118" s="34">
        <f>results!S118+results!T118</f>
        <v>48</v>
      </c>
      <c r="AE118" s="34">
        <f>results!U118+results!V118</f>
        <v>37</v>
      </c>
      <c r="AF118" s="10" t="e">
        <f t="shared" si="15"/>
        <v>#NUM!</v>
      </c>
    </row>
    <row r="119" spans="1:32" x14ac:dyDescent="0.35">
      <c r="A119" s="18">
        <v>113</v>
      </c>
      <c r="B119" s="20">
        <f t="shared" si="17"/>
        <v>34</v>
      </c>
      <c r="C119" s="20">
        <f t="shared" si="18"/>
        <v>22</v>
      </c>
      <c r="D119" s="14">
        <f t="shared" si="19"/>
        <v>22</v>
      </c>
      <c r="E119" s="14">
        <f t="shared" si="19"/>
        <v>22</v>
      </c>
      <c r="F119" s="2" t="str">
        <f>IF(results!Y119&lt;&gt;"b","",results!B119)</f>
        <v>TRAMPUZ TOMISLAV</v>
      </c>
      <c r="G119" s="2">
        <f>IF(results!$Y119&lt;&gt;"b","",results!W119)</f>
        <v>3</v>
      </c>
      <c r="H119" s="35">
        <f>IF(results!$Y119&lt;&gt;"b","",V119)</f>
        <v>0</v>
      </c>
      <c r="I119" s="35">
        <f>IF(results!$Y119&lt;&gt;"b","",IF(W119=V119,W119+0.0001,W119))</f>
        <v>1E-4</v>
      </c>
      <c r="J119" s="35">
        <f>IF(results!$Y119&lt;&gt;"b","",IF(OR(V119=X119,W119=X119),X119+0.0002,X119))</f>
        <v>2.0000000000000001E-4</v>
      </c>
      <c r="K119" s="35">
        <f>IF(results!$Y119&lt;&gt;"b","",IF(OR(V119=Y119,W119=Y119,X119=Y119),Y119+0.0003,Y119))</f>
        <v>30</v>
      </c>
      <c r="L119" s="35">
        <f>IF(results!$Y119&lt;&gt;"b","",IF(OR(V119=Z119,W119=Z119,X119=Z119,Y119=Z119),Z119+0.0004,Z119))</f>
        <v>27</v>
      </c>
      <c r="M119" s="35">
        <f>IF(results!$Y119&lt;&gt;"b","",IF(OR(V119=AA119,W119=AA119,X119=AA119,Y119=AA119,Z119=AA119),AA119+0.0005,AA119))</f>
        <v>5.0000000000000001E-4</v>
      </c>
      <c r="N119" s="35">
        <f>IF(results!$Y119&lt;&gt;"b","",IF(OR(V119=AB119,W119=AB119,X119=AB119,Y119=AB119,Z119=AB119,AA119=AB119),AB119+0.0006,AB119))</f>
        <v>5.9999999999999995E-4</v>
      </c>
      <c r="O119" s="35">
        <f>IF(results!$Y119&lt;&gt;"b","",IF(OR(V119=AC119,W119=AC119,X119=AC119,Y119=AC119,Z119=AC119,AA119=AC119,AB119=AC119),AC119+0.0007,AC119))</f>
        <v>6.9999999999999999E-4</v>
      </c>
      <c r="P119" s="35">
        <f>IF(results!$Y119&lt;&gt;"b","",IF(OR(V119=AD119,W119=AD119,X119=AD119,Y119=AD119,Z119=AD119,AA119=AD119,AB119=AD119,AC119=AD119),AD119+0.0008,AD119))</f>
        <v>8.0000000000000004E-4</v>
      </c>
      <c r="Q119" s="35">
        <f>IF(results!$Y119&lt;&gt;"b","",AE119*2)</f>
        <v>82</v>
      </c>
      <c r="R119" s="47">
        <f t="shared" si="13"/>
        <v>139.00149999999999</v>
      </c>
      <c r="S119" s="4">
        <f t="shared" si="14"/>
        <v>139.0015119</v>
      </c>
      <c r="T119" s="4">
        <f>IF(results!$Y119&lt;&gt;"b","",results!X119)</f>
        <v>25</v>
      </c>
      <c r="U119" s="4">
        <f>IF(results!Y119="A",1,IF(results!Y119="B",2,IF(results!Y119="C",3,99)))</f>
        <v>2</v>
      </c>
      <c r="V119" s="34">
        <f>results!C119+results!D119</f>
        <v>0</v>
      </c>
      <c r="W119" s="34">
        <f>results!E119+results!F119</f>
        <v>0</v>
      </c>
      <c r="X119" s="34">
        <f>results!G119+results!H119</f>
        <v>0</v>
      </c>
      <c r="Y119" s="34">
        <f>results!I119+results!J119</f>
        <v>30</v>
      </c>
      <c r="Z119" s="34">
        <f>results!K119+results!L119</f>
        <v>27</v>
      </c>
      <c r="AA119" s="34">
        <f>results!M119+results!N119</f>
        <v>0</v>
      </c>
      <c r="AB119" s="34">
        <f>results!O119+results!P119</f>
        <v>0</v>
      </c>
      <c r="AC119" s="34">
        <f>results!Q119+results!R119</f>
        <v>0</v>
      </c>
      <c r="AD119" s="34">
        <f>results!S119+results!T119</f>
        <v>0</v>
      </c>
      <c r="AE119" s="34">
        <f>results!U119+results!V119</f>
        <v>41</v>
      </c>
      <c r="AF119" s="10">
        <f t="shared" si="15"/>
        <v>27</v>
      </c>
    </row>
    <row r="120" spans="1:32" x14ac:dyDescent="0.35">
      <c r="A120" s="18">
        <v>114</v>
      </c>
      <c r="B120" s="20">
        <f t="shared" si="17"/>
        <v>34</v>
      </c>
      <c r="C120" s="20">
        <f t="shared" si="18"/>
        <v>32</v>
      </c>
      <c r="D120" s="14">
        <f t="shared" si="19"/>
        <v>32</v>
      </c>
      <c r="E120" s="14">
        <f t="shared" si="19"/>
        <v>32</v>
      </c>
      <c r="F120" s="2" t="str">
        <f>IF(results!Y120&lt;&gt;"b","",results!B120)</f>
        <v>TRAVEN VINKO</v>
      </c>
      <c r="G120" s="2">
        <f>IF(results!$Y120&lt;&gt;"b","",results!W120)</f>
        <v>2</v>
      </c>
      <c r="H120" s="35">
        <f>IF(results!$Y120&lt;&gt;"b","",V120)</f>
        <v>0</v>
      </c>
      <c r="I120" s="35">
        <f>IF(results!$Y120&lt;&gt;"b","",IF(W120=V120,W120+0.0001,W120))</f>
        <v>1E-4</v>
      </c>
      <c r="J120" s="35">
        <f>IF(results!$Y120&lt;&gt;"b","",IF(OR(V120=X120,W120=X120),X120+0.0002,X120))</f>
        <v>2.0000000000000001E-4</v>
      </c>
      <c r="K120" s="35">
        <f>IF(results!$Y120&lt;&gt;"b","",IF(OR(V120=Y120,W120=Y120,X120=Y120),Y120+0.0003,Y120))</f>
        <v>29</v>
      </c>
      <c r="L120" s="35">
        <f>IF(results!$Y120&lt;&gt;"b","",IF(OR(V120=Z120,W120=Z120,X120=Z120,Y120=Z120),Z120+0.0004,Z120))</f>
        <v>45</v>
      </c>
      <c r="M120" s="35">
        <f>IF(results!$Y120&lt;&gt;"b","",IF(OR(V120=AA120,W120=AA120,X120=AA120,Y120=AA120,Z120=AA120),AA120+0.0005,AA120))</f>
        <v>5.0000000000000001E-4</v>
      </c>
      <c r="N120" s="35">
        <f>IF(results!$Y120&lt;&gt;"b","",IF(OR(V120=AB120,W120=AB120,X120=AB120,Y120=AB120,Z120=AB120,AA120=AB120),AB120+0.0006,AB120))</f>
        <v>5.9999999999999995E-4</v>
      </c>
      <c r="O120" s="35">
        <f>IF(results!$Y120&lt;&gt;"b","",IF(OR(V120=AC120,W120=AC120,X120=AC120,Y120=AC120,Z120=AC120,AA120=AC120,AB120=AC120),AC120+0.0007,AC120))</f>
        <v>6.9999999999999999E-4</v>
      </c>
      <c r="P120" s="35">
        <f>IF(results!$Y120&lt;&gt;"b","",IF(OR(V120=AD120,W120=AD120,X120=AD120,Y120=AD120,Z120=AD120,AA120=AD120,AB120=AD120,AC120=AD120),AD120+0.0008,AD120))</f>
        <v>8.0000000000000004E-4</v>
      </c>
      <c r="Q120" s="35">
        <f>IF(results!$Y120&lt;&gt;"b","",AE120*2)</f>
        <v>0</v>
      </c>
      <c r="R120" s="47">
        <f t="shared" si="13"/>
        <v>74.002099999999999</v>
      </c>
      <c r="S120" s="4">
        <f t="shared" si="14"/>
        <v>74.002111999999997</v>
      </c>
      <c r="T120" s="4">
        <f>IF(results!$Y120&lt;&gt;"b","",results!X120)</f>
        <v>23.1</v>
      </c>
      <c r="U120" s="4">
        <f>IF(results!Y120="A",1,IF(results!Y120="B",2,IF(results!Y120="C",3,99)))</f>
        <v>2</v>
      </c>
      <c r="V120" s="34">
        <f>results!C120+results!D120</f>
        <v>0</v>
      </c>
      <c r="W120" s="34">
        <f>results!E120+results!F120</f>
        <v>0</v>
      </c>
      <c r="X120" s="34">
        <f>results!G120+results!H120</f>
        <v>0</v>
      </c>
      <c r="Y120" s="34">
        <f>results!I120+results!J120</f>
        <v>29</v>
      </c>
      <c r="Z120" s="34">
        <f>results!K120+results!L120</f>
        <v>45</v>
      </c>
      <c r="AA120" s="34">
        <f>results!M120+results!N120</f>
        <v>0</v>
      </c>
      <c r="AB120" s="34">
        <f>results!O120+results!P120</f>
        <v>0</v>
      </c>
      <c r="AC120" s="34">
        <f>results!Q120+results!R120</f>
        <v>0</v>
      </c>
      <c r="AD120" s="34">
        <f>results!S120+results!T120</f>
        <v>0</v>
      </c>
      <c r="AE120" s="34">
        <f>results!U120+results!V120</f>
        <v>0</v>
      </c>
      <c r="AF120" s="10">
        <f t="shared" si="15"/>
        <v>8.0000000000000004E-4</v>
      </c>
    </row>
    <row r="121" spans="1:32" x14ac:dyDescent="0.35">
      <c r="A121" s="18">
        <v>115</v>
      </c>
      <c r="B121" s="20">
        <f t="shared" si="17"/>
        <v>34</v>
      </c>
      <c r="C121" s="20">
        <f t="shared" si="18"/>
        <v>23</v>
      </c>
      <c r="D121" s="14">
        <f t="shared" si="19"/>
        <v>23</v>
      </c>
      <c r="E121" s="14">
        <f t="shared" si="19"/>
        <v>23</v>
      </c>
      <c r="F121" s="2" t="str">
        <f>IF(results!Y121&lt;&gt;"b","",results!B121)</f>
        <v>VUCKOVIC GORAN</v>
      </c>
      <c r="G121" s="2">
        <f>IF(results!$Y121&lt;&gt;"b","",results!W121)</f>
        <v>2</v>
      </c>
      <c r="H121" s="35">
        <f>IF(results!$Y121&lt;&gt;"b","",V121)</f>
        <v>0</v>
      </c>
      <c r="I121" s="35">
        <f>IF(results!$Y121&lt;&gt;"b","",IF(W121=V121,W121+0.0001,W121))</f>
        <v>1E-4</v>
      </c>
      <c r="J121" s="35">
        <f>IF(results!$Y121&lt;&gt;"b","",IF(OR(V121=X121,W121=X121),X121+0.0002,X121))</f>
        <v>2.0000000000000001E-4</v>
      </c>
      <c r="K121" s="35">
        <f>IF(results!$Y121&lt;&gt;"b","",IF(OR(V121=Y121,W121=Y121,X121=Y121),Y121+0.0003,Y121))</f>
        <v>2.9999999999999997E-4</v>
      </c>
      <c r="L121" s="35">
        <f>IF(results!$Y121&lt;&gt;"b","",IF(OR(V121=Z121,W121=Z121,X121=Z121,Y121=Z121),Z121+0.0004,Z121))</f>
        <v>4.0000000000000002E-4</v>
      </c>
      <c r="M121" s="35">
        <f>IF(results!$Y121&lt;&gt;"b","",IF(OR(V121=AA121,W121=AA121,X121=AA121,Y121=AA121,Z121=AA121),AA121+0.0005,AA121))</f>
        <v>5.0000000000000001E-4</v>
      </c>
      <c r="N121" s="35">
        <f>IF(results!$Y121&lt;&gt;"b","",IF(OR(V121=AB121,W121=AB121,X121=AB121,Y121=AB121,Z121=AB121,AA121=AB121),AB121+0.0006,AB121))</f>
        <v>5.9999999999999995E-4</v>
      </c>
      <c r="O121" s="35">
        <f>IF(results!$Y121&lt;&gt;"b","",IF(OR(V121=AC121,W121=AC121,X121=AC121,Y121=AC121,Z121=AC121,AA121=AC121,AB121=AC121),AC121+0.0007,AC121))</f>
        <v>6.9999999999999999E-4</v>
      </c>
      <c r="P121" s="35">
        <f>IF(results!$Y121&lt;&gt;"b","",IF(OR(V121=AD121,W121=AD121,X121=AD121,Y121=AD121,Z121=AD121,AA121=AD121,AB121=AD121,AC121=AD121),AD121+0.0008,AD121))</f>
        <v>53</v>
      </c>
      <c r="Q121" s="35">
        <f>IF(results!$Y121&lt;&gt;"b","",AE121*2)</f>
        <v>76</v>
      </c>
      <c r="R121" s="47">
        <f t="shared" si="13"/>
        <v>129.00179999999997</v>
      </c>
      <c r="S121" s="4">
        <f t="shared" si="14"/>
        <v>129.00181209999997</v>
      </c>
      <c r="T121" s="4">
        <f>IF(results!$Y121&lt;&gt;"b","",results!X121)</f>
        <v>16</v>
      </c>
      <c r="U121" s="4">
        <f>IF(results!Y121="A",1,IF(results!Y121="B",2,IF(results!Y121="C",3,99)))</f>
        <v>2</v>
      </c>
      <c r="V121" s="34">
        <f>results!C121+results!D121</f>
        <v>0</v>
      </c>
      <c r="W121" s="34">
        <f>results!E121+results!F121</f>
        <v>0</v>
      </c>
      <c r="X121" s="34">
        <f>results!G121+results!H121</f>
        <v>0</v>
      </c>
      <c r="Y121" s="34">
        <f>results!I121+results!J121</f>
        <v>0</v>
      </c>
      <c r="Z121" s="34">
        <f>results!K121+results!L121</f>
        <v>0</v>
      </c>
      <c r="AA121" s="34">
        <f>results!M121+results!N121</f>
        <v>0</v>
      </c>
      <c r="AB121" s="34">
        <f>results!O121+results!P121</f>
        <v>0</v>
      </c>
      <c r="AC121" s="34">
        <f>results!Q121+results!R121</f>
        <v>0</v>
      </c>
      <c r="AD121" s="34">
        <f>results!S121+results!T121</f>
        <v>53</v>
      </c>
      <c r="AE121" s="34">
        <f>results!U121+results!V121</f>
        <v>38</v>
      </c>
      <c r="AF121" s="10">
        <f t="shared" si="15"/>
        <v>6.9999999999999999E-4</v>
      </c>
    </row>
    <row r="122" spans="1:32" x14ac:dyDescent="0.35">
      <c r="A122" s="18">
        <v>116</v>
      </c>
      <c r="B122" s="20">
        <f t="shared" si="17"/>
        <v>34</v>
      </c>
      <c r="C122" s="20">
        <f t="shared" si="18"/>
        <v>27</v>
      </c>
      <c r="D122" s="14">
        <f t="shared" si="19"/>
        <v>27</v>
      </c>
      <c r="E122" s="14">
        <f t="shared" si="19"/>
        <v>27</v>
      </c>
      <c r="F122" s="2" t="str">
        <f>IF(results!Y122&lt;&gt;"b","",results!B122)</f>
        <v>WASSERMANN CHRISTINE</v>
      </c>
      <c r="G122" s="2">
        <f>IF(results!$Y122&lt;&gt;"b","",results!W122)</f>
        <v>1</v>
      </c>
      <c r="H122" s="35">
        <f>IF(results!$Y122&lt;&gt;"b","",V122)</f>
        <v>0</v>
      </c>
      <c r="I122" s="35">
        <f>IF(results!$Y122&lt;&gt;"b","",IF(W122=V122,W122+0.0001,W122))</f>
        <v>1E-4</v>
      </c>
      <c r="J122" s="35">
        <f>IF(results!$Y122&lt;&gt;"b","",IF(OR(V122=X122,W122=X122),X122+0.0002,X122))</f>
        <v>2.0000000000000001E-4</v>
      </c>
      <c r="K122" s="35">
        <f>IF(results!$Y122&lt;&gt;"b","",IF(OR(V122=Y122,W122=Y122,X122=Y122),Y122+0.0003,Y122))</f>
        <v>2.9999999999999997E-4</v>
      </c>
      <c r="L122" s="35">
        <f>IF(results!$Y122&lt;&gt;"b","",IF(OR(V122=Z122,W122=Z122,X122=Z122,Y122=Z122),Z122+0.0004,Z122))</f>
        <v>4.0000000000000002E-4</v>
      </c>
      <c r="M122" s="35">
        <f>IF(results!$Y122&lt;&gt;"b","",IF(OR(V122=AA122,W122=AA122,X122=AA122,Y122=AA122,Z122=AA122),AA122+0.0005,AA122))</f>
        <v>5.0000000000000001E-4</v>
      </c>
      <c r="N122" s="35">
        <f>IF(results!$Y122&lt;&gt;"b","",IF(OR(V122=AB122,W122=AB122,X122=AB122,Y122=AB122,Z122=AB122,AA122=AB122),AB122+0.0006,AB122))</f>
        <v>5.9999999999999995E-4</v>
      </c>
      <c r="O122" s="35">
        <f>IF(results!$Y122&lt;&gt;"b","",IF(OR(V122=AC122,W122=AC122,X122=AC122,Y122=AC122,Z122=AC122,AA122=AC122,AB122=AC122),AC122+0.0007,AC122))</f>
        <v>6.9999999999999999E-4</v>
      </c>
      <c r="P122" s="35">
        <f>IF(results!$Y122&lt;&gt;"b","",IF(OR(V122=AD122,W122=AD122,X122=AD122,Y122=AD122,Z122=AD122,AA122=AD122,AB122=AD122,AC122=AD122),AD122+0.0008,AD122))</f>
        <v>8.0000000000000004E-4</v>
      </c>
      <c r="Q122" s="35">
        <f>IF(results!$Y122&lt;&gt;"b","",AE122*2)</f>
        <v>96</v>
      </c>
      <c r="R122" s="47">
        <f t="shared" si="13"/>
        <v>96.002600000000001</v>
      </c>
      <c r="S122" s="4">
        <f t="shared" si="14"/>
        <v>96.002612200000002</v>
      </c>
      <c r="T122" s="4">
        <f>IF(results!$Y122&lt;&gt;"b","",results!X122)</f>
        <v>17.5</v>
      </c>
      <c r="U122" s="4">
        <f>IF(results!Y122="A",1,IF(results!Y122="B",2,IF(results!Y122="C",3,99)))</f>
        <v>2</v>
      </c>
      <c r="V122" s="34">
        <f>results!C122+results!D122</f>
        <v>0</v>
      </c>
      <c r="W122" s="34">
        <f>results!E122+results!F122</f>
        <v>0</v>
      </c>
      <c r="X122" s="34">
        <f>results!G122+results!H122</f>
        <v>0</v>
      </c>
      <c r="Y122" s="34">
        <f>results!I122+results!J122</f>
        <v>0</v>
      </c>
      <c r="Z122" s="34">
        <f>results!K122+results!L122</f>
        <v>0</v>
      </c>
      <c r="AA122" s="34">
        <f>results!M122+results!N122</f>
        <v>0</v>
      </c>
      <c r="AB122" s="34">
        <f>results!O122+results!P122</f>
        <v>0</v>
      </c>
      <c r="AC122" s="34">
        <f>results!Q122+results!R122</f>
        <v>0</v>
      </c>
      <c r="AD122" s="34">
        <f>results!S122+results!T122</f>
        <v>0</v>
      </c>
      <c r="AE122" s="34">
        <f>results!U122+results!V122</f>
        <v>48</v>
      </c>
      <c r="AF122" s="10">
        <f t="shared" si="15"/>
        <v>6.9999999999999999E-4</v>
      </c>
    </row>
    <row r="123" spans="1:32" x14ac:dyDescent="0.35">
      <c r="A123" s="18">
        <v>117</v>
      </c>
      <c r="B123" s="20">
        <f t="shared" si="17"/>
        <v>1</v>
      </c>
      <c r="C123" s="20">
        <f t="shared" si="18"/>
        <v>95</v>
      </c>
      <c r="D123" s="14">
        <f t="shared" si="19"/>
        <v>68</v>
      </c>
      <c r="E123" s="14">
        <f t="shared" si="19"/>
        <v>68</v>
      </c>
      <c r="F123" s="2" t="str">
        <f>IF(results!Y123&lt;&gt;"b","",results!B123)</f>
        <v/>
      </c>
      <c r="G123" s="2" t="str">
        <f>IF(results!$Y123&lt;&gt;"b","",results!W123)</f>
        <v/>
      </c>
      <c r="H123" s="35" t="str">
        <f>IF(results!$Y123&lt;&gt;"b","",V123)</f>
        <v/>
      </c>
      <c r="I123" s="35" t="str">
        <f>IF(results!$Y123&lt;&gt;"b","",IF(W123=V123,W123+0.0001,W123))</f>
        <v/>
      </c>
      <c r="J123" s="35" t="str">
        <f>IF(results!$Y123&lt;&gt;"b","",IF(OR(V123=X123,W123=X123),X123+0.0002,X123))</f>
        <v/>
      </c>
      <c r="K123" s="35" t="str">
        <f>IF(results!$Y123&lt;&gt;"b","",IF(OR(V123=Y123,W123=Y123,X123=Y123),Y123+0.0003,Y123))</f>
        <v/>
      </c>
      <c r="L123" s="35" t="str">
        <f>IF(results!$Y123&lt;&gt;"b","",IF(OR(V123=Z123,W123=Z123,X123=Z123,Y123=Z123),Z123+0.0004,Z123))</f>
        <v/>
      </c>
      <c r="M123" s="35" t="str">
        <f>IF(results!$Y123&lt;&gt;"b","",IF(OR(V123=AA123,W123=AA123,X123=AA123,Y123=AA123,Z123=AA123),AA123+0.0005,AA123))</f>
        <v/>
      </c>
      <c r="N123" s="35" t="str">
        <f>IF(results!$Y123&lt;&gt;"b","",IF(OR(V123=AB123,W123=AB123,X123=AB123,Y123=AB123,Z123=AB123,AA123=AB123),AB123+0.0006,AB123))</f>
        <v/>
      </c>
      <c r="O123" s="35" t="str">
        <f>IF(results!$Y123&lt;&gt;"b","",IF(OR(V123=AC123,W123=AC123,X123=AC123,Y123=AC123,Z123=AC123,AA123=AC123,AB123=AC123),AC123+0.0007,AC123))</f>
        <v/>
      </c>
      <c r="P123" s="35" t="str">
        <f>IF(results!$Y123&lt;&gt;"b","",IF(OR(V123=AD123,W123=AD123,X123=AD123,Y123=AD123,Z123=AD123,AA123=AD123,AB123=AD123,AC123=AD123),AD123+0.0008,AD123))</f>
        <v/>
      </c>
      <c r="Q123" s="35" t="str">
        <f>IF(results!$Y123&lt;&gt;"b","",AE123*2)</f>
        <v/>
      </c>
      <c r="R123" s="47">
        <f t="shared" si="13"/>
        <v>0</v>
      </c>
      <c r="S123" s="4">
        <f t="shared" si="14"/>
        <v>1.2299999999999999E-5</v>
      </c>
      <c r="T123" s="4" t="str">
        <f>IF(results!$Y123&lt;&gt;"b","",results!X123)</f>
        <v/>
      </c>
      <c r="U123" s="4">
        <f>IF(results!Y123="A",1,IF(results!Y123="B",2,IF(results!Y123="C",3,99)))</f>
        <v>1</v>
      </c>
      <c r="V123" s="34">
        <f>results!C123+results!D123</f>
        <v>44</v>
      </c>
      <c r="W123" s="34">
        <f>results!E123+results!F123</f>
        <v>44</v>
      </c>
      <c r="X123" s="34">
        <f>results!G123+results!H123</f>
        <v>0</v>
      </c>
      <c r="Y123" s="34">
        <f>results!I123+results!J123</f>
        <v>0</v>
      </c>
      <c r="Z123" s="34">
        <f>results!K123+results!L123</f>
        <v>0</v>
      </c>
      <c r="AA123" s="34">
        <f>results!M123+results!N123</f>
        <v>39</v>
      </c>
      <c r="AB123" s="34">
        <f>results!O123+results!P123</f>
        <v>0</v>
      </c>
      <c r="AC123" s="34">
        <f>results!Q123+results!R123</f>
        <v>0</v>
      </c>
      <c r="AD123" s="34">
        <f>results!S123+results!T123</f>
        <v>0</v>
      </c>
      <c r="AE123" s="34">
        <f>results!U123+results!V123</f>
        <v>0</v>
      </c>
      <c r="AF123" s="10" t="e">
        <f t="shared" si="15"/>
        <v>#NUM!</v>
      </c>
    </row>
    <row r="124" spans="1:32" x14ac:dyDescent="0.35">
      <c r="A124" s="18">
        <v>118</v>
      </c>
      <c r="B124" s="20">
        <f t="shared" si="17"/>
        <v>34</v>
      </c>
      <c r="C124" s="20">
        <f t="shared" si="18"/>
        <v>9</v>
      </c>
      <c r="D124" s="14">
        <f t="shared" si="19"/>
        <v>9</v>
      </c>
      <c r="E124" s="14">
        <f t="shared" si="19"/>
        <v>9</v>
      </c>
      <c r="F124" s="2" t="str">
        <f>IF(results!Y124&lt;&gt;"b","",results!B124)</f>
        <v>WEDAM WALTER</v>
      </c>
      <c r="G124" s="2">
        <f>IF(results!$Y124&lt;&gt;"b","",results!W124)</f>
        <v>9</v>
      </c>
      <c r="H124" s="35">
        <f>IF(results!$Y124&lt;&gt;"b","",V124)</f>
        <v>34</v>
      </c>
      <c r="I124" s="35">
        <f>IF(results!$Y124&lt;&gt;"b","",IF(W124=V124,W124+0.0001,W124))</f>
        <v>56</v>
      </c>
      <c r="J124" s="35">
        <f>IF(results!$Y124&lt;&gt;"b","",IF(OR(V124=X124,W124=X124),X124+0.0002,X124))</f>
        <v>43</v>
      </c>
      <c r="K124" s="35">
        <f>IF(results!$Y124&lt;&gt;"b","",IF(OR(V124=Y124,W124=Y124,X124=Y124),Y124+0.0003,Y124))</f>
        <v>49</v>
      </c>
      <c r="L124" s="35">
        <f>IF(results!$Y124&lt;&gt;"b","",IF(OR(V124=Z124,W124=Z124,X124=Z124,Y124=Z124),Z124+0.0004,Z124))</f>
        <v>42</v>
      </c>
      <c r="M124" s="35">
        <f>IF(results!$Y124&lt;&gt;"b","",IF(OR(V124=AA124,W124=AA124,X124=AA124,Y124=AA124,Z124=AA124),AA124+0.0005,AA124))</f>
        <v>58</v>
      </c>
      <c r="N124" s="35">
        <f>IF(results!$Y124&lt;&gt;"b","",IF(OR(V124=AB124,W124=AB124,X124=AB124,Y124=AB124,Z124=AB124,AA124=AB124),AB124+0.0006,AB124))</f>
        <v>55</v>
      </c>
      <c r="O124" s="35">
        <f>IF(results!$Y124&lt;&gt;"b","",IF(OR(V124=AC124,W124=AC124,X124=AC124,Y124=AC124,Z124=AC124,AA124=AC124,AB124=AC124),AC124+0.0007,AC124))</f>
        <v>0</v>
      </c>
      <c r="P124" s="35">
        <f>IF(results!$Y124&lt;&gt;"b","",IF(OR(V124=AD124,W124=AD124,X124=AD124,Y124=AD124,Z124=AD124,AA124=AD124,AB124=AD124,AC124=AD124),AD124+0.0008,AD124))</f>
        <v>43.000799999999998</v>
      </c>
      <c r="Q124" s="35">
        <f>IF(results!$Y124&lt;&gt;"b","",AE124*2)</f>
        <v>78</v>
      </c>
      <c r="R124" s="47">
        <f t="shared" si="13"/>
        <v>296</v>
      </c>
      <c r="S124" s="4">
        <f t="shared" si="14"/>
        <v>296.0000124</v>
      </c>
      <c r="T124" s="4">
        <f>IF(results!$Y124&lt;&gt;"b","",results!X124)</f>
        <v>16.600000000000001</v>
      </c>
      <c r="U124" s="4">
        <f>IF(results!Y124="A",1,IF(results!Y124="B",2,IF(results!Y124="C",3,99)))</f>
        <v>2</v>
      </c>
      <c r="V124" s="34">
        <f>results!C124+results!D124</f>
        <v>34</v>
      </c>
      <c r="W124" s="34">
        <f>results!E124+results!F124</f>
        <v>56</v>
      </c>
      <c r="X124" s="34">
        <f>results!G124+results!H124</f>
        <v>43</v>
      </c>
      <c r="Y124" s="34">
        <f>results!I124+results!J124</f>
        <v>49</v>
      </c>
      <c r="Z124" s="34">
        <f>results!K124+results!L124</f>
        <v>42</v>
      </c>
      <c r="AA124" s="34">
        <f>results!M124+results!N124</f>
        <v>58</v>
      </c>
      <c r="AB124" s="34">
        <f>results!O124+results!P124</f>
        <v>55</v>
      </c>
      <c r="AC124" s="34">
        <f>results!Q124+results!R124</f>
        <v>0</v>
      </c>
      <c r="AD124" s="34">
        <f>results!S124+results!T124</f>
        <v>43</v>
      </c>
      <c r="AE124" s="34">
        <f>results!U124+results!V124</f>
        <v>39</v>
      </c>
      <c r="AF124" s="10">
        <f t="shared" si="15"/>
        <v>56</v>
      </c>
    </row>
    <row r="125" spans="1:32" x14ac:dyDescent="0.35">
      <c r="A125" s="18">
        <v>119</v>
      </c>
      <c r="B125" s="20">
        <f t="shared" si="17"/>
        <v>34</v>
      </c>
      <c r="C125" s="20">
        <f t="shared" si="18"/>
        <v>20</v>
      </c>
      <c r="D125" s="14">
        <f t="shared" si="19"/>
        <v>20</v>
      </c>
      <c r="E125" s="14">
        <f t="shared" si="19"/>
        <v>20</v>
      </c>
      <c r="F125" s="2" t="str">
        <f>IF(results!Y125&lt;&gt;"b","",results!B125)</f>
        <v>WURZER GERNOT</v>
      </c>
      <c r="G125" s="2">
        <f>IF(results!$Y125&lt;&gt;"b","",results!W125)</f>
        <v>3</v>
      </c>
      <c r="H125" s="35">
        <f>IF(results!$Y125&lt;&gt;"b","",V125)</f>
        <v>50</v>
      </c>
      <c r="I125" s="35">
        <f>IF(results!$Y125&lt;&gt;"b","",IF(W125=V125,W125+0.0001,W125))</f>
        <v>56</v>
      </c>
      <c r="J125" s="35">
        <f>IF(results!$Y125&lt;&gt;"b","",IF(OR(V125=X125,W125=X125),X125+0.0002,X125))</f>
        <v>0</v>
      </c>
      <c r="K125" s="35">
        <f>IF(results!$Y125&lt;&gt;"b","",IF(OR(V125=Y125,W125=Y125,X125=Y125),Y125+0.0003,Y125))</f>
        <v>2.9999999999999997E-4</v>
      </c>
      <c r="L125" s="35">
        <f>IF(results!$Y125&lt;&gt;"b","",IF(OR(V125=Z125,W125=Z125,X125=Z125,Y125=Z125),Z125+0.0004,Z125))</f>
        <v>4.0000000000000002E-4</v>
      </c>
      <c r="M125" s="35">
        <f>IF(results!$Y125&lt;&gt;"b","",IF(OR(V125=AA125,W125=AA125,X125=AA125,Y125=AA125,Z125=AA125),AA125+0.0005,AA125))</f>
        <v>5.0000000000000001E-4</v>
      </c>
      <c r="N125" s="35">
        <f>IF(results!$Y125&lt;&gt;"b","",IF(OR(V125=AB125,W125=AB125,X125=AB125,Y125=AB125,Z125=AB125,AA125=AB125),AB125+0.0006,AB125))</f>
        <v>39</v>
      </c>
      <c r="O125" s="35">
        <f>IF(results!$Y125&lt;&gt;"b","",IF(OR(V125=AC125,W125=AC125,X125=AC125,Y125=AC125,Z125=AC125,AA125=AC125,AB125=AC125),AC125+0.0007,AC125))</f>
        <v>6.9999999999999999E-4</v>
      </c>
      <c r="P125" s="35">
        <f>IF(results!$Y125&lt;&gt;"b","",IF(OR(V125=AD125,W125=AD125,X125=AD125,Y125=AD125,Z125=AD125,AA125=AD125,AB125=AD125,AC125=AD125),AD125+0.0008,AD125))</f>
        <v>8.0000000000000004E-4</v>
      </c>
      <c r="Q125" s="35">
        <f>IF(results!$Y125&lt;&gt;"b","",AE125*2)</f>
        <v>0</v>
      </c>
      <c r="R125" s="47">
        <f t="shared" si="13"/>
        <v>145.00149999999999</v>
      </c>
      <c r="S125" s="4">
        <f t="shared" si="14"/>
        <v>145.00151249999999</v>
      </c>
      <c r="T125" s="4">
        <f>IF(results!$Y125&lt;&gt;"b","",results!X125)</f>
        <v>21.3</v>
      </c>
      <c r="U125" s="4">
        <f>IF(results!Y125="A",1,IF(results!Y125="B",2,IF(results!Y125="C",3,99)))</f>
        <v>2</v>
      </c>
      <c r="V125" s="34">
        <f>results!C125+results!D125</f>
        <v>50</v>
      </c>
      <c r="W125" s="34">
        <f>results!E125+results!F125</f>
        <v>56</v>
      </c>
      <c r="X125" s="34">
        <f>results!G125+results!H125</f>
        <v>0</v>
      </c>
      <c r="Y125" s="34">
        <f>results!I125+results!J125</f>
        <v>0</v>
      </c>
      <c r="Z125" s="34">
        <f>results!K125+results!L125</f>
        <v>0</v>
      </c>
      <c r="AA125" s="34">
        <f>results!M125+results!N125</f>
        <v>0</v>
      </c>
      <c r="AB125" s="34">
        <f>results!O125+results!P125</f>
        <v>39</v>
      </c>
      <c r="AC125" s="34">
        <f>results!Q125+results!R125</f>
        <v>0</v>
      </c>
      <c r="AD125" s="34">
        <f>results!S125+results!T125</f>
        <v>0</v>
      </c>
      <c r="AE125" s="34">
        <f>results!U125+results!V125</f>
        <v>0</v>
      </c>
      <c r="AF125" s="10">
        <f t="shared" si="15"/>
        <v>39</v>
      </c>
    </row>
    <row r="126" spans="1:32" x14ac:dyDescent="0.35">
      <c r="A126" s="18">
        <v>120</v>
      </c>
      <c r="B126" s="20">
        <f t="shared" si="17"/>
        <v>34</v>
      </c>
      <c r="C126" s="20">
        <f t="shared" si="18"/>
        <v>35</v>
      </c>
      <c r="D126" s="14">
        <f t="shared" si="19"/>
        <v>35</v>
      </c>
      <c r="E126" s="14">
        <f t="shared" si="19"/>
        <v>35</v>
      </c>
      <c r="F126" s="2" t="str">
        <f>IF(results!Y126&lt;&gt;"b","",results!B126)</f>
        <v>WURZER ILSE</v>
      </c>
      <c r="G126" s="2">
        <f>IF(results!$Y126&lt;&gt;"b","",results!W126)</f>
        <v>2</v>
      </c>
      <c r="H126" s="35">
        <f>IF(results!$Y126&lt;&gt;"b","",V126)</f>
        <v>32</v>
      </c>
      <c r="I126" s="35">
        <f>IF(results!$Y126&lt;&gt;"b","",IF(W126=V126,W126+0.0001,W126))</f>
        <v>28</v>
      </c>
      <c r="J126" s="35">
        <f>IF(results!$Y126&lt;&gt;"b","",IF(OR(V126=X126,W126=X126),X126+0.0002,X126))</f>
        <v>0</v>
      </c>
      <c r="K126" s="35">
        <f>IF(results!$Y126&lt;&gt;"b","",IF(OR(V126=Y126,W126=Y126,X126=Y126),Y126+0.0003,Y126))</f>
        <v>2.9999999999999997E-4</v>
      </c>
      <c r="L126" s="35">
        <f>IF(results!$Y126&lt;&gt;"b","",IF(OR(V126=Z126,W126=Z126,X126=Z126,Y126=Z126),Z126+0.0004,Z126))</f>
        <v>4.0000000000000002E-4</v>
      </c>
      <c r="M126" s="35">
        <f>IF(results!$Y126&lt;&gt;"b","",IF(OR(V126=AA126,W126=AA126,X126=AA126,Y126=AA126,Z126=AA126),AA126+0.0005,AA126))</f>
        <v>5.0000000000000001E-4</v>
      </c>
      <c r="N126" s="35">
        <f>IF(results!$Y126&lt;&gt;"b","",IF(OR(V126=AB126,W126=AB126,X126=AB126,Y126=AB126,Z126=AB126,AA126=AB126),AB126+0.0006,AB126))</f>
        <v>5.9999999999999995E-4</v>
      </c>
      <c r="O126" s="35">
        <f>IF(results!$Y126&lt;&gt;"b","",IF(OR(V126=AC126,W126=AC126,X126=AC126,Y126=AC126,Z126=AC126,AA126=AC126,AB126=AC126),AC126+0.0007,AC126))</f>
        <v>6.9999999999999999E-4</v>
      </c>
      <c r="P126" s="35">
        <f>IF(results!$Y126&lt;&gt;"b","",IF(OR(V126=AD126,W126=AD126,X126=AD126,Y126=AD126,Z126=AD126,AA126=AD126,AB126=AD126,AC126=AD126),AD126+0.0008,AD126))</f>
        <v>8.0000000000000004E-4</v>
      </c>
      <c r="Q126" s="35">
        <f>IF(results!$Y126&lt;&gt;"b","",AE126*2)</f>
        <v>0</v>
      </c>
      <c r="R126" s="47">
        <f t="shared" si="13"/>
        <v>60.002099999999999</v>
      </c>
      <c r="S126" s="4">
        <f t="shared" si="14"/>
        <v>60.002112599999997</v>
      </c>
      <c r="T126" s="4">
        <f>IF(results!$Y126&lt;&gt;"b","",results!X126)</f>
        <v>15.7</v>
      </c>
      <c r="U126" s="4">
        <f>IF(results!Y126="A",1,IF(results!Y126="B",2,IF(results!Y126="C",3,99)))</f>
        <v>2</v>
      </c>
      <c r="V126" s="34">
        <f>results!C126+results!D126</f>
        <v>32</v>
      </c>
      <c r="W126" s="34">
        <f>results!E126+results!F126</f>
        <v>28</v>
      </c>
      <c r="X126" s="34">
        <f>results!G126+results!H126</f>
        <v>0</v>
      </c>
      <c r="Y126" s="34">
        <f>results!I126+results!J126</f>
        <v>0</v>
      </c>
      <c r="Z126" s="34">
        <f>results!K126+results!L126</f>
        <v>0</v>
      </c>
      <c r="AA126" s="34">
        <f>results!M126+results!N126</f>
        <v>0</v>
      </c>
      <c r="AB126" s="34">
        <f>results!O126+results!P126</f>
        <v>0</v>
      </c>
      <c r="AC126" s="34">
        <f>results!Q126+results!R126</f>
        <v>0</v>
      </c>
      <c r="AD126" s="34">
        <f>results!S126+results!T126</f>
        <v>0</v>
      </c>
      <c r="AE126" s="34">
        <f>results!U126+results!V126</f>
        <v>0</v>
      </c>
      <c r="AF126" s="10">
        <f t="shared" si="15"/>
        <v>8.0000000000000004E-4</v>
      </c>
    </row>
    <row r="127" spans="1:32" x14ac:dyDescent="0.35">
      <c r="A127" s="18">
        <v>121</v>
      </c>
      <c r="B127" s="20">
        <f t="shared" si="17"/>
        <v>34</v>
      </c>
      <c r="C127" s="20">
        <f t="shared" si="18"/>
        <v>64</v>
      </c>
      <c r="D127" s="14">
        <f t="shared" ref="D127:E146" si="20">_xlfn.RANK.EQ($R127,$R$7:$R$160,0)</f>
        <v>64</v>
      </c>
      <c r="E127" s="14">
        <f t="shared" si="20"/>
        <v>64</v>
      </c>
      <c r="F127" s="2" t="str">
        <f>IF(results!Y127&lt;&gt;"b","",results!B127)</f>
        <v>WURZER RAFFAEL</v>
      </c>
      <c r="G127" s="2">
        <f>IF(results!$Y127&lt;&gt;"b","",results!W127)</f>
        <v>1</v>
      </c>
      <c r="H127" s="35">
        <f>IF(results!$Y127&lt;&gt;"b","",V127)</f>
        <v>0</v>
      </c>
      <c r="I127" s="35">
        <f>IF(results!$Y127&lt;&gt;"b","",IF(W127=V127,W127+0.0001,W127))</f>
        <v>1E-4</v>
      </c>
      <c r="J127" s="35">
        <f>IF(results!$Y127&lt;&gt;"b","",IF(OR(V127=X127,W127=X127),X127+0.0002,X127))</f>
        <v>2.0000000000000001E-4</v>
      </c>
      <c r="K127" s="35">
        <f>IF(results!$Y127&lt;&gt;"b","",IF(OR(V127=Y127,W127=Y127,X127=Y127),Y127+0.0003,Y127))</f>
        <v>2.9999999999999997E-4</v>
      </c>
      <c r="L127" s="35">
        <f>IF(results!$Y127&lt;&gt;"b","",IF(OR(V127=Z127,W127=Z127,X127=Z127,Y127=Z127),Z127+0.0004,Z127))</f>
        <v>4.0000000000000002E-4</v>
      </c>
      <c r="M127" s="35">
        <f>IF(results!$Y127&lt;&gt;"b","",IF(OR(V127=AA127,W127=AA127,X127=AA127,Y127=AA127,Z127=AA127),AA127+0.0005,AA127))</f>
        <v>5.0000000000000001E-4</v>
      </c>
      <c r="N127" s="35">
        <f>IF(results!$Y127&lt;&gt;"b","",IF(OR(V127=AB127,W127=AB127,X127=AB127,Y127=AB127,Z127=AB127,AA127=AB127),AB127+0.0006,AB127))</f>
        <v>37</v>
      </c>
      <c r="O127" s="35">
        <f>IF(results!$Y127&lt;&gt;"b","",IF(OR(V127=AC127,W127=AC127,X127=AC127,Y127=AC127,Z127=AC127,AA127=AC127,AB127=AC127),AC127+0.0007,AC127))</f>
        <v>6.9999999999999999E-4</v>
      </c>
      <c r="P127" s="35">
        <f>IF(results!$Y127&lt;&gt;"b","",IF(OR(V127=AD127,W127=AD127,X127=AD127,Y127=AD127,Z127=AD127,AA127=AD127,AB127=AD127,AC127=AD127),AD127+0.0008,AD127))</f>
        <v>8.0000000000000004E-4</v>
      </c>
      <c r="Q127" s="35">
        <f>IF(results!$Y127&lt;&gt;"b","",AE127*2)</f>
        <v>0</v>
      </c>
      <c r="R127" s="47">
        <f t="shared" si="13"/>
        <v>37.002400000000002</v>
      </c>
      <c r="S127" s="4">
        <f t="shared" si="14"/>
        <v>37.002412700000001</v>
      </c>
      <c r="T127" s="4">
        <f>IF(results!$Y127&lt;&gt;"b","",results!X127)</f>
        <v>16.7</v>
      </c>
      <c r="U127" s="4">
        <f>IF(results!Y127="A",1,IF(results!Y127="B",2,IF(results!Y127="C",3,99)))</f>
        <v>2</v>
      </c>
      <c r="V127" s="34">
        <f>results!C127+results!D127</f>
        <v>0</v>
      </c>
      <c r="W127" s="34">
        <f>results!E127+results!F127</f>
        <v>0</v>
      </c>
      <c r="X127" s="34">
        <f>results!G127+results!H127</f>
        <v>0</v>
      </c>
      <c r="Y127" s="34">
        <f>results!I127+results!J127</f>
        <v>0</v>
      </c>
      <c r="Z127" s="34">
        <f>results!K127+results!L127</f>
        <v>0</v>
      </c>
      <c r="AA127" s="34">
        <f>results!M127+results!N127</f>
        <v>0</v>
      </c>
      <c r="AB127" s="34">
        <f>results!O127+results!P127</f>
        <v>37</v>
      </c>
      <c r="AC127" s="34">
        <f>results!Q127+results!R127</f>
        <v>0</v>
      </c>
      <c r="AD127" s="34">
        <f>results!S127+results!T127</f>
        <v>0</v>
      </c>
      <c r="AE127" s="34">
        <f>results!U127+results!V127</f>
        <v>0</v>
      </c>
      <c r="AF127" s="10">
        <f t="shared" si="15"/>
        <v>6.9999999999999999E-4</v>
      </c>
    </row>
    <row r="128" spans="1:32" x14ac:dyDescent="0.35">
      <c r="A128" s="18">
        <v>122</v>
      </c>
      <c r="B128" s="20">
        <f t="shared" si="17"/>
        <v>101</v>
      </c>
      <c r="C128" s="20">
        <f t="shared" si="18"/>
        <v>94</v>
      </c>
      <c r="D128" s="14">
        <f t="shared" si="20"/>
        <v>68</v>
      </c>
      <c r="E128" s="14">
        <f t="shared" si="20"/>
        <v>68</v>
      </c>
      <c r="F128" s="2" t="str">
        <f>IF(results!Y128&lt;&gt;"b","",results!B128)</f>
        <v/>
      </c>
      <c r="G128" s="2" t="str">
        <f>IF(results!$Y128&lt;&gt;"b","",results!W128)</f>
        <v/>
      </c>
      <c r="H128" s="35" t="str">
        <f>IF(results!$Y128&lt;&gt;"b","",V128)</f>
        <v/>
      </c>
      <c r="I128" s="35" t="str">
        <f>IF(results!$Y128&lt;&gt;"b","",IF(W128=V128,W128+0.0001,W128))</f>
        <v/>
      </c>
      <c r="J128" s="35" t="str">
        <f>IF(results!$Y128&lt;&gt;"b","",IF(OR(V128=X128,W128=X128),X128+0.0002,X128))</f>
        <v/>
      </c>
      <c r="K128" s="35" t="str">
        <f>IF(results!$Y128&lt;&gt;"b","",IF(OR(V128=Y128,W128=Y128,X128=Y128),Y128+0.0003,Y128))</f>
        <v/>
      </c>
      <c r="L128" s="35" t="str">
        <f>IF(results!$Y128&lt;&gt;"b","",IF(OR(V128=Z128,W128=Z128,X128=Z128,Y128=Z128),Z128+0.0004,Z128))</f>
        <v/>
      </c>
      <c r="M128" s="35" t="str">
        <f>IF(results!$Y128&lt;&gt;"b","",IF(OR(V128=AA128,W128=AA128,X128=AA128,Y128=AA128,Z128=AA128),AA128+0.0005,AA128))</f>
        <v/>
      </c>
      <c r="N128" s="35" t="str">
        <f>IF(results!$Y128&lt;&gt;"b","",IF(OR(V128=AB128,W128=AB128,X128=AB128,Y128=AB128,Z128=AB128,AA128=AB128),AB128+0.0006,AB128))</f>
        <v/>
      </c>
      <c r="O128" s="35" t="str">
        <f>IF(results!$Y128&lt;&gt;"b","",IF(OR(V128=AC128,W128=AC128,X128=AC128,Y128=AC128,Z128=AC128,AA128=AC128,AB128=AC128),AC128+0.0007,AC128))</f>
        <v/>
      </c>
      <c r="P128" s="35" t="str">
        <f>IF(results!$Y128&lt;&gt;"b","",IF(OR(V128=AD128,W128=AD128,X128=AD128,Y128=AD128,Z128=AD128,AA128=AD128,AB128=AD128,AC128=AD128),AD128+0.0008,AD128))</f>
        <v/>
      </c>
      <c r="Q128" s="35" t="str">
        <f>IF(results!$Y128&lt;&gt;"b","",AE128*2)</f>
        <v/>
      </c>
      <c r="R128" s="47">
        <f t="shared" si="13"/>
        <v>0</v>
      </c>
      <c r="S128" s="4">
        <f t="shared" si="14"/>
        <v>1.2799999999999999E-5</v>
      </c>
      <c r="T128" s="4" t="str">
        <f>IF(results!$Y128&lt;&gt;"b","",results!X128)</f>
        <v/>
      </c>
      <c r="U128" s="4">
        <f>IF(results!Y128="A",1,IF(results!Y128="B",2,IF(results!Y128="C",3,99)))</f>
        <v>3</v>
      </c>
      <c r="V128" s="34">
        <f>results!C128+results!D128</f>
        <v>0</v>
      </c>
      <c r="W128" s="34">
        <f>results!E128+results!F128</f>
        <v>0</v>
      </c>
      <c r="X128" s="34">
        <f>results!G128+results!H128</f>
        <v>0</v>
      </c>
      <c r="Y128" s="34">
        <f>results!I128+results!J128</f>
        <v>0</v>
      </c>
      <c r="Z128" s="34">
        <f>results!K128+results!L128</f>
        <v>0</v>
      </c>
      <c r="AA128" s="34">
        <f>results!M128+results!N128</f>
        <v>0</v>
      </c>
      <c r="AB128" s="34">
        <f>results!O128+results!P128</f>
        <v>0</v>
      </c>
      <c r="AC128" s="34">
        <f>results!Q128+results!R128</f>
        <v>0</v>
      </c>
      <c r="AD128" s="34">
        <f>results!S128+results!T128</f>
        <v>31</v>
      </c>
      <c r="AE128" s="34">
        <f>results!U128+results!V128</f>
        <v>0</v>
      </c>
      <c r="AF128" s="10" t="e">
        <f t="shared" si="15"/>
        <v>#NUM!</v>
      </c>
    </row>
    <row r="129" spans="1:32" x14ac:dyDescent="0.35">
      <c r="A129" s="18">
        <v>123</v>
      </c>
      <c r="B129" s="20">
        <f t="shared" si="17"/>
        <v>101</v>
      </c>
      <c r="C129" s="20">
        <f t="shared" si="18"/>
        <v>93</v>
      </c>
      <c r="D129" s="14">
        <f t="shared" si="20"/>
        <v>68</v>
      </c>
      <c r="E129" s="14">
        <f t="shared" si="20"/>
        <v>68</v>
      </c>
      <c r="F129" s="2" t="str">
        <f>IF(results!Y129&lt;&gt;"b","",results!B129)</f>
        <v/>
      </c>
      <c r="G129" s="2" t="str">
        <f>IF(results!$Y129&lt;&gt;"b","",results!W129)</f>
        <v/>
      </c>
      <c r="H129" s="35" t="str">
        <f>IF(results!$Y129&lt;&gt;"b","",V129)</f>
        <v/>
      </c>
      <c r="I129" s="35" t="str">
        <f>IF(results!$Y129&lt;&gt;"b","",IF(W129=V129,W129+0.0001,W129))</f>
        <v/>
      </c>
      <c r="J129" s="35" t="str">
        <f>IF(results!$Y129&lt;&gt;"b","",IF(OR(V129=X129,W129=X129),X129+0.0002,X129))</f>
        <v/>
      </c>
      <c r="K129" s="35" t="str">
        <f>IF(results!$Y129&lt;&gt;"b","",IF(OR(V129=Y129,W129=Y129,X129=Y129),Y129+0.0003,Y129))</f>
        <v/>
      </c>
      <c r="L129" s="35" t="str">
        <f>IF(results!$Y129&lt;&gt;"b","",IF(OR(V129=Z129,W129=Z129,X129=Z129,Y129=Z129),Z129+0.0004,Z129))</f>
        <v/>
      </c>
      <c r="M129" s="35" t="str">
        <f>IF(results!$Y129&lt;&gt;"b","",IF(OR(V129=AA129,W129=AA129,X129=AA129,Y129=AA129,Z129=AA129),AA129+0.0005,AA129))</f>
        <v/>
      </c>
      <c r="N129" s="35" t="str">
        <f>IF(results!$Y129&lt;&gt;"b","",IF(OR(V129=AB129,W129=AB129,X129=AB129,Y129=AB129,Z129=AB129,AA129=AB129),AB129+0.0006,AB129))</f>
        <v/>
      </c>
      <c r="O129" s="35" t="str">
        <f>IF(results!$Y129&lt;&gt;"b","",IF(OR(V129=AC129,W129=AC129,X129=AC129,Y129=AC129,Z129=AC129,AA129=AC129,AB129=AC129),AC129+0.0007,AC129))</f>
        <v/>
      </c>
      <c r="P129" s="35" t="str">
        <f>IF(results!$Y129&lt;&gt;"b","",IF(OR(V129=AD129,W129=AD129,X129=AD129,Y129=AD129,Z129=AD129,AA129=AD129,AB129=AD129,AC129=AD129),AD129+0.0008,AD129))</f>
        <v/>
      </c>
      <c r="Q129" s="35" t="str">
        <f>IF(results!$Y129&lt;&gt;"b","",AE129*2)</f>
        <v/>
      </c>
      <c r="R129" s="47">
        <f t="shared" si="13"/>
        <v>0</v>
      </c>
      <c r="S129" s="4">
        <f t="shared" si="14"/>
        <v>1.29E-5</v>
      </c>
      <c r="T129" s="4" t="str">
        <f>IF(results!$Y129&lt;&gt;"b","",results!X129)</f>
        <v/>
      </c>
      <c r="U129" s="4">
        <f>IF(results!Y129="A",1,IF(results!Y129="B",2,IF(results!Y129="C",3,99)))</f>
        <v>3</v>
      </c>
      <c r="V129" s="34">
        <f>results!C129+results!D129</f>
        <v>0</v>
      </c>
      <c r="W129" s="34">
        <f>results!E129+results!F129</f>
        <v>0</v>
      </c>
      <c r="X129" s="34">
        <f>results!G129+results!H129</f>
        <v>39</v>
      </c>
      <c r="Y129" s="34">
        <f>results!I129+results!J129</f>
        <v>0</v>
      </c>
      <c r="Z129" s="34">
        <f>results!K129+results!L129</f>
        <v>50</v>
      </c>
      <c r="AA129" s="34">
        <f>results!M129+results!N129</f>
        <v>0</v>
      </c>
      <c r="AB129" s="34">
        <f>results!O129+results!P129</f>
        <v>0</v>
      </c>
      <c r="AC129" s="34">
        <f>results!Q129+results!R129</f>
        <v>0</v>
      </c>
      <c r="AD129" s="34">
        <f>results!S129+results!T129</f>
        <v>0</v>
      </c>
      <c r="AE129" s="34">
        <f>results!U129+results!V129</f>
        <v>43</v>
      </c>
      <c r="AF129" s="10" t="e">
        <f t="shared" si="15"/>
        <v>#NUM!</v>
      </c>
    </row>
    <row r="130" spans="1:32" x14ac:dyDescent="0.35">
      <c r="A130" s="18">
        <v>124</v>
      </c>
      <c r="B130" s="20">
        <f t="shared" si="17"/>
        <v>34</v>
      </c>
      <c r="C130" s="20">
        <f t="shared" si="18"/>
        <v>8</v>
      </c>
      <c r="D130" s="14">
        <f t="shared" si="20"/>
        <v>8</v>
      </c>
      <c r="E130" s="14">
        <f t="shared" si="20"/>
        <v>8</v>
      </c>
      <c r="F130" s="2" t="str">
        <f>IF(results!Y130&lt;&gt;"b","",results!B130)</f>
        <v>ZALAZNIK RADO</v>
      </c>
      <c r="G130" s="2">
        <f>IF(results!$Y130&lt;&gt;"b","",results!W130)</f>
        <v>5</v>
      </c>
      <c r="H130" s="35">
        <f>IF(results!$Y130&lt;&gt;"b","",V130)</f>
        <v>0</v>
      </c>
      <c r="I130" s="35">
        <f>IF(results!$Y130&lt;&gt;"b","",IF(W130=V130,W130+0.0001,W130))</f>
        <v>45</v>
      </c>
      <c r="J130" s="35">
        <f>IF(results!$Y130&lt;&gt;"b","",IF(OR(V130=X130,W130=X130),X130+0.0002,X130))</f>
        <v>44</v>
      </c>
      <c r="K130" s="35">
        <f>IF(results!$Y130&lt;&gt;"b","",IF(OR(V130=Y130,W130=Y130,X130=Y130),Y130+0.0003,Y130))</f>
        <v>2.9999999999999997E-4</v>
      </c>
      <c r="L130" s="35">
        <f>IF(results!$Y130&lt;&gt;"b","",IF(OR(V130=Z130,W130=Z130,X130=Z130,Y130=Z130),Z130+0.0004,Z130))</f>
        <v>50</v>
      </c>
      <c r="M130" s="35">
        <f>IF(results!$Y130&lt;&gt;"b","",IF(OR(V130=AA130,W130=AA130,X130=AA130,Y130=AA130,Z130=AA130),AA130+0.0005,AA130))</f>
        <v>5.0000000000000001E-4</v>
      </c>
      <c r="N130" s="35">
        <f>IF(results!$Y130&lt;&gt;"b","",IF(OR(V130=AB130,W130=AB130,X130=AB130,Y130=AB130,Z130=AB130,AA130=AB130),AB130+0.0006,AB130))</f>
        <v>5.9999999999999995E-4</v>
      </c>
      <c r="O130" s="35">
        <f>IF(results!$Y130&lt;&gt;"b","",IF(OR(V130=AC130,W130=AC130,X130=AC130,Y130=AC130,Z130=AC130,AA130=AC130,AB130=AC130),AC130+0.0007,AC130))</f>
        <v>52</v>
      </c>
      <c r="P130" s="35">
        <f>IF(results!$Y130&lt;&gt;"b","",IF(OR(V130=AD130,W130=AD130,X130=AD130,Y130=AD130,Z130=AD130,AA130=AD130,AB130=AD130,AC130=AD130),AD130+0.0008,AD130))</f>
        <v>8.0000000000000004E-4</v>
      </c>
      <c r="Q130" s="35">
        <f>IF(results!$Y130&lt;&gt;"b","",AE130*2)</f>
        <v>108</v>
      </c>
      <c r="R130" s="47">
        <f t="shared" si="13"/>
        <v>299</v>
      </c>
      <c r="S130" s="4">
        <f t="shared" si="14"/>
        <v>299.00001300000002</v>
      </c>
      <c r="T130" s="4">
        <f>IF(results!$Y130&lt;&gt;"b","",results!X130)</f>
        <v>24.6</v>
      </c>
      <c r="U130" s="4">
        <f>IF(results!Y130="A",1,IF(results!Y130="B",2,IF(results!Y130="C",3,99)))</f>
        <v>2</v>
      </c>
      <c r="V130" s="34">
        <f>results!C130+results!D130</f>
        <v>0</v>
      </c>
      <c r="W130" s="34">
        <f>results!E130+results!F130</f>
        <v>45</v>
      </c>
      <c r="X130" s="34">
        <f>results!G130+results!H130</f>
        <v>44</v>
      </c>
      <c r="Y130" s="34">
        <f>results!I130+results!J130</f>
        <v>0</v>
      </c>
      <c r="Z130" s="34">
        <f>results!K130+results!L130</f>
        <v>50</v>
      </c>
      <c r="AA130" s="34">
        <f>results!M130+results!N130</f>
        <v>0</v>
      </c>
      <c r="AB130" s="34">
        <f>results!O130+results!P130</f>
        <v>0</v>
      </c>
      <c r="AC130" s="34">
        <f>results!Q130+results!R130</f>
        <v>52</v>
      </c>
      <c r="AD130" s="34">
        <f>results!S130+results!T130</f>
        <v>0</v>
      </c>
      <c r="AE130" s="34">
        <f>results!U130+results!V130</f>
        <v>54</v>
      </c>
      <c r="AF130" s="10">
        <f t="shared" si="15"/>
        <v>50</v>
      </c>
    </row>
    <row r="131" spans="1:32" x14ac:dyDescent="0.35">
      <c r="A131" s="18">
        <v>125</v>
      </c>
      <c r="B131" s="20">
        <f t="shared" si="17"/>
        <v>101</v>
      </c>
      <c r="C131" s="20">
        <f t="shared" si="18"/>
        <v>92</v>
      </c>
      <c r="D131" s="14">
        <f t="shared" si="20"/>
        <v>68</v>
      </c>
      <c r="E131" s="14">
        <f t="shared" si="20"/>
        <v>68</v>
      </c>
      <c r="F131" s="2" t="str">
        <f>IF(results!Y131&lt;&gt;"b","",results!B131)</f>
        <v/>
      </c>
      <c r="G131" s="2" t="str">
        <f>IF(results!$Y131&lt;&gt;"b","",results!W131)</f>
        <v/>
      </c>
      <c r="H131" s="35" t="str">
        <f>IF(results!$Y131&lt;&gt;"b","",V131)</f>
        <v/>
      </c>
      <c r="I131" s="35" t="str">
        <f>IF(results!$Y131&lt;&gt;"b","",IF(W131=V131,W131+0.0001,W131))</f>
        <v/>
      </c>
      <c r="J131" s="35" t="str">
        <f>IF(results!$Y131&lt;&gt;"b","",IF(OR(V131=X131,W131=X131),X131+0.0002,X131))</f>
        <v/>
      </c>
      <c r="K131" s="35" t="str">
        <f>IF(results!$Y131&lt;&gt;"b","",IF(OR(V131=Y131,W131=Y131,X131=Y131),Y131+0.0003,Y131))</f>
        <v/>
      </c>
      <c r="L131" s="35" t="str">
        <f>IF(results!$Y131&lt;&gt;"b","",IF(OR(V131=Z131,W131=Z131,X131=Z131,Y131=Z131),Z131+0.0004,Z131))</f>
        <v/>
      </c>
      <c r="M131" s="35" t="str">
        <f>IF(results!$Y131&lt;&gt;"b","",IF(OR(V131=AA131,W131=AA131,X131=AA131,Y131=AA131,Z131=AA131),AA131+0.0005,AA131))</f>
        <v/>
      </c>
      <c r="N131" s="35" t="str">
        <f>IF(results!$Y131&lt;&gt;"b","",IF(OR(V131=AB131,W131=AB131,X131=AB131,Y131=AB131,Z131=AB131,AA131=AB131),AB131+0.0006,AB131))</f>
        <v/>
      </c>
      <c r="O131" s="35" t="str">
        <f>IF(results!$Y131&lt;&gt;"b","",IF(OR(V131=AC131,W131=AC131,X131=AC131,Y131=AC131,Z131=AC131,AA131=AC131,AB131=AC131),AC131+0.0007,AC131))</f>
        <v/>
      </c>
      <c r="P131" s="35" t="str">
        <f>IF(results!$Y131&lt;&gt;"b","",IF(OR(V131=AD131,W131=AD131,X131=AD131,Y131=AD131,Z131=AD131,AA131=AD131,AB131=AD131,AC131=AD131),AD131+0.0008,AD131))</f>
        <v/>
      </c>
      <c r="Q131" s="35" t="str">
        <f>IF(results!$Y131&lt;&gt;"b","",AE131*2)</f>
        <v/>
      </c>
      <c r="R131" s="47">
        <f t="shared" si="13"/>
        <v>0</v>
      </c>
      <c r="S131" s="4">
        <f t="shared" si="14"/>
        <v>1.31E-5</v>
      </c>
      <c r="T131" s="4" t="str">
        <f>IF(results!$Y131&lt;&gt;"b","",results!X131)</f>
        <v/>
      </c>
      <c r="U131" s="4">
        <f>IF(results!Y131="A",1,IF(results!Y131="B",2,IF(results!Y131="C",3,99)))</f>
        <v>3</v>
      </c>
      <c r="V131" s="34">
        <f>results!C131+results!D131</f>
        <v>0</v>
      </c>
      <c r="W131" s="34">
        <f>results!E131+results!F131</f>
        <v>42</v>
      </c>
      <c r="X131" s="34">
        <f>results!G131+results!H131</f>
        <v>0</v>
      </c>
      <c r="Y131" s="34">
        <f>results!I131+results!J131</f>
        <v>0</v>
      </c>
      <c r="Z131" s="34">
        <f>results!K131+results!L131</f>
        <v>33</v>
      </c>
      <c r="AA131" s="34">
        <f>results!M131+results!N131</f>
        <v>41</v>
      </c>
      <c r="AB131" s="34">
        <f>results!O131+results!P131</f>
        <v>49</v>
      </c>
      <c r="AC131" s="34">
        <f>results!Q131+results!R131</f>
        <v>0</v>
      </c>
      <c r="AD131" s="34">
        <f>results!S131+results!T131</f>
        <v>0</v>
      </c>
      <c r="AE131" s="34">
        <f>results!U131+results!V131</f>
        <v>0</v>
      </c>
      <c r="AF131" s="10" t="e">
        <f t="shared" si="15"/>
        <v>#NUM!</v>
      </c>
    </row>
    <row r="132" spans="1:32" x14ac:dyDescent="0.35">
      <c r="A132" s="18">
        <v>126</v>
      </c>
      <c r="B132" s="20">
        <f t="shared" si="17"/>
        <v>1</v>
      </c>
      <c r="C132" s="20">
        <f t="shared" si="18"/>
        <v>91</v>
      </c>
      <c r="D132" s="14">
        <f t="shared" si="20"/>
        <v>68</v>
      </c>
      <c r="E132" s="14">
        <f t="shared" si="20"/>
        <v>68</v>
      </c>
      <c r="F132" s="2" t="str">
        <f>IF(results!Y132&lt;&gt;"b","",results!B132)</f>
        <v/>
      </c>
      <c r="G132" s="2" t="str">
        <f>IF(results!$Y132&lt;&gt;"b","",results!W132)</f>
        <v/>
      </c>
      <c r="H132" s="35" t="str">
        <f>IF(results!$Y132&lt;&gt;"b","",V132)</f>
        <v/>
      </c>
      <c r="I132" s="35" t="str">
        <f>IF(results!$Y132&lt;&gt;"b","",IF(W132=V132,W132+0.0001,W132))</f>
        <v/>
      </c>
      <c r="J132" s="35" t="str">
        <f>IF(results!$Y132&lt;&gt;"b","",IF(OR(V132=X132,W132=X132),X132+0.0002,X132))</f>
        <v/>
      </c>
      <c r="K132" s="35" t="str">
        <f>IF(results!$Y132&lt;&gt;"b","",IF(OR(V132=Y132,W132=Y132,X132=Y132),Y132+0.0003,Y132))</f>
        <v/>
      </c>
      <c r="L132" s="35" t="str">
        <f>IF(results!$Y132&lt;&gt;"b","",IF(OR(V132=Z132,W132=Z132,X132=Z132,Y132=Z132),Z132+0.0004,Z132))</f>
        <v/>
      </c>
      <c r="M132" s="35" t="str">
        <f>IF(results!$Y132&lt;&gt;"b","",IF(OR(V132=AA132,W132=AA132,X132=AA132,Y132=AA132,Z132=AA132),AA132+0.0005,AA132))</f>
        <v/>
      </c>
      <c r="N132" s="35" t="str">
        <f>IF(results!$Y132&lt;&gt;"b","",IF(OR(V132=AB132,W132=AB132,X132=AB132,Y132=AB132,Z132=AB132,AA132=AB132),AB132+0.0006,AB132))</f>
        <v/>
      </c>
      <c r="O132" s="35" t="str">
        <f>IF(results!$Y132&lt;&gt;"b","",IF(OR(V132=AC132,W132=AC132,X132=AC132,Y132=AC132,Z132=AC132,AA132=AC132,AB132=AC132),AC132+0.0007,AC132))</f>
        <v/>
      </c>
      <c r="P132" s="35" t="str">
        <f>IF(results!$Y132&lt;&gt;"b","",IF(OR(V132=AD132,W132=AD132,X132=AD132,Y132=AD132,Z132=AD132,AA132=AD132,AB132=AD132,AC132=AD132),AD132+0.0008,AD132))</f>
        <v/>
      </c>
      <c r="Q132" s="35" t="str">
        <f>IF(results!$Y132&lt;&gt;"b","",AE132*2)</f>
        <v/>
      </c>
      <c r="R132" s="47">
        <f t="shared" si="13"/>
        <v>0</v>
      </c>
      <c r="S132" s="4">
        <f t="shared" si="14"/>
        <v>1.3199999999999999E-5</v>
      </c>
      <c r="T132" s="4" t="str">
        <f>IF(results!$Y132&lt;&gt;"b","",results!X132)</f>
        <v/>
      </c>
      <c r="U132" s="4">
        <f>IF(results!Y132="A",1,IF(results!Y132="B",2,IF(results!Y132="C",3,99)))</f>
        <v>1</v>
      </c>
      <c r="V132" s="34">
        <f>results!C132+results!D132</f>
        <v>0</v>
      </c>
      <c r="W132" s="34">
        <f>results!E132+results!F132</f>
        <v>0</v>
      </c>
      <c r="X132" s="34">
        <f>results!G132+results!H132</f>
        <v>0</v>
      </c>
      <c r="Y132" s="34">
        <f>results!I132+results!J132</f>
        <v>0</v>
      </c>
      <c r="Z132" s="34">
        <f>results!K132+results!L132</f>
        <v>0</v>
      </c>
      <c r="AA132" s="34">
        <f>results!M132+results!N132</f>
        <v>0</v>
      </c>
      <c r="AB132" s="34">
        <f>results!O132+results!P132</f>
        <v>0</v>
      </c>
      <c r="AC132" s="34">
        <f>results!Q132+results!R132</f>
        <v>55</v>
      </c>
      <c r="AD132" s="34">
        <f>results!S132+results!T132</f>
        <v>0</v>
      </c>
      <c r="AE132" s="34">
        <f>results!U132+results!V132</f>
        <v>0</v>
      </c>
      <c r="AF132" s="10" t="e">
        <f t="shared" si="15"/>
        <v>#NUM!</v>
      </c>
    </row>
    <row r="133" spans="1:32" x14ac:dyDescent="0.35">
      <c r="A133" s="18">
        <v>127</v>
      </c>
      <c r="B133" s="20">
        <f t="shared" si="17"/>
        <v>34</v>
      </c>
      <c r="C133" s="20">
        <f t="shared" si="18"/>
        <v>50</v>
      </c>
      <c r="D133" s="14">
        <f t="shared" si="20"/>
        <v>50</v>
      </c>
      <c r="E133" s="14">
        <f t="shared" si="20"/>
        <v>50</v>
      </c>
      <c r="F133" s="2" t="str">
        <f>IF(results!Y133&lt;&gt;"b","",results!B133)</f>
        <v>ZEBIC IRENA</v>
      </c>
      <c r="G133" s="2">
        <f>IF(results!$Y133&lt;&gt;"b","",results!W133)</f>
        <v>1</v>
      </c>
      <c r="H133" s="35">
        <f>IF(results!$Y133&lt;&gt;"b","",V133)</f>
        <v>0</v>
      </c>
      <c r="I133" s="35">
        <f>IF(results!$Y133&lt;&gt;"b","",IF(W133=V133,W133+0.0001,W133))</f>
        <v>1E-4</v>
      </c>
      <c r="J133" s="35">
        <f>IF(results!$Y133&lt;&gt;"b","",IF(OR(V133=X133,W133=X133),X133+0.0002,X133))</f>
        <v>2.0000000000000001E-4</v>
      </c>
      <c r="K133" s="35">
        <f>IF(results!$Y133&lt;&gt;"b","",IF(OR(V133=Y133,W133=Y133,X133=Y133),Y133+0.0003,Y133))</f>
        <v>2.9999999999999997E-4</v>
      </c>
      <c r="L133" s="35">
        <f>IF(results!$Y133&lt;&gt;"b","",IF(OR(V133=Z133,W133=Z133,X133=Z133,Y133=Z133),Z133+0.0004,Z133))</f>
        <v>4.0000000000000002E-4</v>
      </c>
      <c r="M133" s="35">
        <f>IF(results!$Y133&lt;&gt;"b","",IF(OR(V133=AA133,W133=AA133,X133=AA133,Y133=AA133,Z133=AA133),AA133+0.0005,AA133))</f>
        <v>47</v>
      </c>
      <c r="N133" s="35">
        <f>IF(results!$Y133&lt;&gt;"b","",IF(OR(V133=AB133,W133=AB133,X133=AB133,Y133=AB133,Z133=AB133,AA133=AB133),AB133+0.0006,AB133))</f>
        <v>5.9999999999999995E-4</v>
      </c>
      <c r="O133" s="35">
        <f>IF(results!$Y133&lt;&gt;"b","",IF(OR(V133=AC133,W133=AC133,X133=AC133,Y133=AC133,Z133=AC133,AA133=AC133,AB133=AC133),AC133+0.0007,AC133))</f>
        <v>6.9999999999999999E-4</v>
      </c>
      <c r="P133" s="35">
        <f>IF(results!$Y133&lt;&gt;"b","",IF(OR(V133=AD133,W133=AD133,X133=AD133,Y133=AD133,Z133=AD133,AA133=AD133,AB133=AD133,AC133=AD133),AD133+0.0008,AD133))</f>
        <v>8.0000000000000004E-4</v>
      </c>
      <c r="Q133" s="35">
        <f>IF(results!$Y133&lt;&gt;"b","",AE133*2)</f>
        <v>0</v>
      </c>
      <c r="R133" s="47">
        <f t="shared" si="13"/>
        <v>47.002499999999998</v>
      </c>
      <c r="S133" s="4">
        <f t="shared" si="14"/>
        <v>47.002513299999997</v>
      </c>
      <c r="T133" s="4">
        <f>IF(results!$Y133&lt;&gt;"b","",results!X133)</f>
        <v>23.4</v>
      </c>
      <c r="U133" s="4">
        <f>IF(results!Y133="A",1,IF(results!Y133="B",2,IF(results!Y133="C",3,99)))</f>
        <v>2</v>
      </c>
      <c r="V133" s="34">
        <f>results!C133+results!D133</f>
        <v>0</v>
      </c>
      <c r="W133" s="34">
        <f>results!E133+results!F133</f>
        <v>0</v>
      </c>
      <c r="X133" s="34">
        <f>results!G133+results!H133</f>
        <v>0</v>
      </c>
      <c r="Y133" s="34">
        <f>results!I133+results!J133</f>
        <v>0</v>
      </c>
      <c r="Z133" s="34">
        <f>results!K133+results!L133</f>
        <v>0</v>
      </c>
      <c r="AA133" s="34">
        <f>results!M133+results!N133</f>
        <v>47</v>
      </c>
      <c r="AB133" s="34">
        <f>results!O133+results!P133</f>
        <v>0</v>
      </c>
      <c r="AC133" s="34">
        <f>results!Q133+results!R133</f>
        <v>0</v>
      </c>
      <c r="AD133" s="34">
        <f>results!S133+results!T133</f>
        <v>0</v>
      </c>
      <c r="AE133" s="34">
        <f>results!U133+results!V133</f>
        <v>0</v>
      </c>
      <c r="AF133" s="10">
        <f t="shared" si="15"/>
        <v>6.9999999999999999E-4</v>
      </c>
    </row>
    <row r="134" spans="1:32" x14ac:dyDescent="0.35">
      <c r="A134" s="18">
        <v>128</v>
      </c>
      <c r="B134" s="20">
        <f t="shared" si="17"/>
        <v>34</v>
      </c>
      <c r="C134" s="20">
        <f t="shared" si="18"/>
        <v>61</v>
      </c>
      <c r="D134" s="14">
        <f t="shared" si="20"/>
        <v>61</v>
      </c>
      <c r="E134" s="14">
        <f t="shared" si="20"/>
        <v>61</v>
      </c>
      <c r="F134" s="2" t="str">
        <f>IF(results!Y134&lt;&gt;"b","",results!B134)</f>
        <v>ZINUTTI ANGELO</v>
      </c>
      <c r="G134" s="2">
        <f>IF(results!$Y134&lt;&gt;"b","",results!W134)</f>
        <v>1</v>
      </c>
      <c r="H134" s="35">
        <f>IF(results!$Y134&lt;&gt;"b","",V134)</f>
        <v>0</v>
      </c>
      <c r="I134" s="35">
        <f>IF(results!$Y134&lt;&gt;"b","",IF(W134=V134,W134+0.0001,W134))</f>
        <v>1E-4</v>
      </c>
      <c r="J134" s="35">
        <f>IF(results!$Y134&lt;&gt;"b","",IF(OR(V134=X134,W134=X134),X134+0.0002,X134))</f>
        <v>2.0000000000000001E-4</v>
      </c>
      <c r="K134" s="35">
        <f>IF(results!$Y134&lt;&gt;"b","",IF(OR(V134=Y134,W134=Y134,X134=Y134),Y134+0.0003,Y134))</f>
        <v>2.9999999999999997E-4</v>
      </c>
      <c r="L134" s="35">
        <f>IF(results!$Y134&lt;&gt;"b","",IF(OR(V134=Z134,W134=Z134,X134=Z134,Y134=Z134),Z134+0.0004,Z134))</f>
        <v>4.0000000000000002E-4</v>
      </c>
      <c r="M134" s="35">
        <f>IF(results!$Y134&lt;&gt;"b","",IF(OR(V134=AA134,W134=AA134,X134=AA134,Y134=AA134,Z134=AA134),AA134+0.0005,AA134))</f>
        <v>5.0000000000000001E-4</v>
      </c>
      <c r="N134" s="35">
        <f>IF(results!$Y134&lt;&gt;"b","",IF(OR(V134=AB134,W134=AB134,X134=AB134,Y134=AB134,Z134=AB134,AA134=AB134),AB134+0.0006,AB134))</f>
        <v>42</v>
      </c>
      <c r="O134" s="35">
        <f>IF(results!$Y134&lt;&gt;"b","",IF(OR(V134=AC134,W134=AC134,X134=AC134,Y134=AC134,Z134=AC134,AA134=AC134,AB134=AC134),AC134+0.0007,AC134))</f>
        <v>6.9999999999999999E-4</v>
      </c>
      <c r="P134" s="35">
        <f>IF(results!$Y134&lt;&gt;"b","",IF(OR(V134=AD134,W134=AD134,X134=AD134,Y134=AD134,Z134=AD134,AA134=AD134,AB134=AD134,AC134=AD134),AD134+0.0008,AD134))</f>
        <v>8.0000000000000004E-4</v>
      </c>
      <c r="Q134" s="35">
        <f>IF(results!$Y134&lt;&gt;"b","",AE134*2)</f>
        <v>0</v>
      </c>
      <c r="R134" s="47">
        <f t="shared" si="13"/>
        <v>42.002400000000002</v>
      </c>
      <c r="S134" s="4">
        <f t="shared" si="14"/>
        <v>42.002413400000002</v>
      </c>
      <c r="T134" s="4">
        <f>IF(results!$Y134&lt;&gt;"b","",results!X134)</f>
        <v>15.4</v>
      </c>
      <c r="U134" s="4">
        <f>IF(results!Y134="A",1,IF(results!Y134="B",2,IF(results!Y134="C",3,99)))</f>
        <v>2</v>
      </c>
      <c r="V134" s="34">
        <f>results!C134+results!D134</f>
        <v>0</v>
      </c>
      <c r="W134" s="34">
        <f>results!E134+results!F134</f>
        <v>0</v>
      </c>
      <c r="X134" s="34">
        <f>results!G134+results!H134</f>
        <v>0</v>
      </c>
      <c r="Y134" s="34">
        <f>results!I134+results!J134</f>
        <v>0</v>
      </c>
      <c r="Z134" s="34">
        <f>results!K134+results!L134</f>
        <v>0</v>
      </c>
      <c r="AA134" s="34">
        <f>results!M134+results!N134</f>
        <v>0</v>
      </c>
      <c r="AB134" s="34">
        <f>results!O134+results!P134</f>
        <v>42</v>
      </c>
      <c r="AC134" s="34">
        <f>results!Q134+results!R134</f>
        <v>0</v>
      </c>
      <c r="AD134" s="34">
        <f>results!S134+results!T134</f>
        <v>0</v>
      </c>
      <c r="AE134" s="34">
        <f>results!U134+results!V134</f>
        <v>0</v>
      </c>
      <c r="AF134" s="10">
        <f t="shared" si="15"/>
        <v>6.9999999999999999E-4</v>
      </c>
    </row>
    <row r="135" spans="1:32" x14ac:dyDescent="0.35">
      <c r="A135" s="18">
        <v>129</v>
      </c>
      <c r="B135" s="20">
        <f t="shared" ref="B135:B160" si="21">RANK($U135,$U$7:$U$160,1)</f>
        <v>101</v>
      </c>
      <c r="C135" s="20">
        <f t="shared" ref="C135:C160" si="22">RANK($S135,$S$7:$S$160,0)</f>
        <v>90</v>
      </c>
      <c r="D135" s="14">
        <f t="shared" si="20"/>
        <v>68</v>
      </c>
      <c r="E135" s="14">
        <f t="shared" si="20"/>
        <v>68</v>
      </c>
      <c r="F135" s="2" t="str">
        <f>IF(results!Y135&lt;&gt;"b","",results!B135)</f>
        <v/>
      </c>
      <c r="G135" s="2" t="str">
        <f>IF(results!$Y135&lt;&gt;"b","",results!W135)</f>
        <v/>
      </c>
      <c r="H135" s="35" t="str">
        <f>IF(results!$Y135&lt;&gt;"b","",V135)</f>
        <v/>
      </c>
      <c r="I135" s="35" t="str">
        <f>IF(results!$Y135&lt;&gt;"b","",IF(W135=V135,W135+0.0001,W135))</f>
        <v/>
      </c>
      <c r="J135" s="35" t="str">
        <f>IF(results!$Y135&lt;&gt;"b","",IF(OR(V135=X135,W135=X135),X135+0.0002,X135))</f>
        <v/>
      </c>
      <c r="K135" s="35" t="str">
        <f>IF(results!$Y135&lt;&gt;"b","",IF(OR(V135=Y135,W135=Y135,X135=Y135),Y135+0.0003,Y135))</f>
        <v/>
      </c>
      <c r="L135" s="35" t="str">
        <f>IF(results!$Y135&lt;&gt;"b","",IF(OR(V135=Z135,W135=Z135,X135=Z135,Y135=Z135),Z135+0.0004,Z135))</f>
        <v/>
      </c>
      <c r="M135" s="35" t="str">
        <f>IF(results!$Y135&lt;&gt;"b","",IF(OR(V135=AA135,W135=AA135,X135=AA135,Y135=AA135,Z135=AA135),AA135+0.0005,AA135))</f>
        <v/>
      </c>
      <c r="N135" s="35" t="str">
        <f>IF(results!$Y135&lt;&gt;"b","",IF(OR(V135=AB135,W135=AB135,X135=AB135,Y135=AB135,Z135=AB135,AA135=AB135),AB135+0.0006,AB135))</f>
        <v/>
      </c>
      <c r="O135" s="35" t="str">
        <f>IF(results!$Y135&lt;&gt;"b","",IF(OR(V135=AC135,W135=AC135,X135=AC135,Y135=AC135,Z135=AC135,AA135=AC135,AB135=AC135),AC135+0.0007,AC135))</f>
        <v/>
      </c>
      <c r="P135" s="35" t="str">
        <f>IF(results!$Y135&lt;&gt;"b","",IF(OR(V135=AD135,W135=AD135,X135=AD135,Y135=AD135,Z135=AD135,AA135=AD135,AB135=AD135,AC135=AD135),AD135+0.0008,AD135))</f>
        <v/>
      </c>
      <c r="Q135" s="35" t="str">
        <f>IF(results!$Y135&lt;&gt;"b","",AE135*2)</f>
        <v/>
      </c>
      <c r="R135" s="47">
        <f t="shared" si="13"/>
        <v>0</v>
      </c>
      <c r="S135" s="4">
        <f t="shared" si="14"/>
        <v>1.3499999999999999E-5</v>
      </c>
      <c r="T135" s="4" t="str">
        <f>IF(results!$Y135&lt;&gt;"b","",results!X135)</f>
        <v/>
      </c>
      <c r="U135" s="4">
        <f>IF(results!Y135="A",1,IF(results!Y135="B",2,IF(results!Y135="C",3,99)))</f>
        <v>3</v>
      </c>
      <c r="V135" s="34">
        <f>results!C135+results!D135</f>
        <v>0</v>
      </c>
      <c r="W135" s="34">
        <f>results!E135+results!F135</f>
        <v>0</v>
      </c>
      <c r="X135" s="34">
        <f>results!G135+results!H135</f>
        <v>39</v>
      </c>
      <c r="Y135" s="34">
        <f>results!I135+results!J135</f>
        <v>0</v>
      </c>
      <c r="Z135" s="34">
        <f>results!K135+results!L135</f>
        <v>0</v>
      </c>
      <c r="AA135" s="34">
        <f>results!M135+results!N135</f>
        <v>0</v>
      </c>
      <c r="AB135" s="34">
        <f>results!O135+results!P135</f>
        <v>0</v>
      </c>
      <c r="AC135" s="34">
        <f>results!Q135+results!R135</f>
        <v>0</v>
      </c>
      <c r="AD135" s="34">
        <f>results!S135+results!T135</f>
        <v>0</v>
      </c>
      <c r="AE135" s="34">
        <f>results!U135+results!V135</f>
        <v>0</v>
      </c>
      <c r="AF135" s="10" t="e">
        <f t="shared" si="15"/>
        <v>#NUM!</v>
      </c>
    </row>
    <row r="136" spans="1:32" x14ac:dyDescent="0.35">
      <c r="A136" s="18">
        <v>130</v>
      </c>
      <c r="B136" s="20">
        <f t="shared" si="21"/>
        <v>34</v>
      </c>
      <c r="C136" s="20">
        <f t="shared" si="22"/>
        <v>46</v>
      </c>
      <c r="D136" s="14">
        <f t="shared" si="20"/>
        <v>46</v>
      </c>
      <c r="E136" s="14">
        <f t="shared" si="20"/>
        <v>46</v>
      </c>
      <c r="F136" s="2" t="str">
        <f>IF(results!Y136&lt;&gt;"b","",results!B136)</f>
        <v>ZITNIK JOZE</v>
      </c>
      <c r="G136" s="2">
        <f>IF(results!$Y136&lt;&gt;"b","",results!W136)</f>
        <v>1</v>
      </c>
      <c r="H136" s="35">
        <f>IF(results!$Y136&lt;&gt;"b","",V136)</f>
        <v>0</v>
      </c>
      <c r="I136" s="35">
        <f>IF(results!$Y136&lt;&gt;"b","",IF(W136=V136,W136+0.0001,W136))</f>
        <v>1E-4</v>
      </c>
      <c r="J136" s="35">
        <f>IF(results!$Y136&lt;&gt;"b","",IF(OR(V136=X136,W136=X136),X136+0.0002,X136))</f>
        <v>50</v>
      </c>
      <c r="K136" s="35">
        <f>IF(results!$Y136&lt;&gt;"b","",IF(OR(V136=Y136,W136=Y136,X136=Y136),Y136+0.0003,Y136))</f>
        <v>2.9999999999999997E-4</v>
      </c>
      <c r="L136" s="35">
        <f>IF(results!$Y136&lt;&gt;"b","",IF(OR(V136=Z136,W136=Z136,X136=Z136,Y136=Z136),Z136+0.0004,Z136))</f>
        <v>4.0000000000000002E-4</v>
      </c>
      <c r="M136" s="35">
        <f>IF(results!$Y136&lt;&gt;"b","",IF(OR(V136=AA136,W136=AA136,X136=AA136,Y136=AA136,Z136=AA136),AA136+0.0005,AA136))</f>
        <v>5.0000000000000001E-4</v>
      </c>
      <c r="N136" s="35">
        <f>IF(results!$Y136&lt;&gt;"b","",IF(OR(V136=AB136,W136=AB136,X136=AB136,Y136=AB136,Z136=AB136,AA136=AB136),AB136+0.0006,AB136))</f>
        <v>5.9999999999999995E-4</v>
      </c>
      <c r="O136" s="35">
        <f>IF(results!$Y136&lt;&gt;"b","",IF(OR(V136=AC136,W136=AC136,X136=AC136,Y136=AC136,Z136=AC136,AA136=AC136,AB136=AC136),AC136+0.0007,AC136))</f>
        <v>6.9999999999999999E-4</v>
      </c>
      <c r="P136" s="35">
        <f>IF(results!$Y136&lt;&gt;"b","",IF(OR(V136=AD136,W136=AD136,X136=AD136,Y136=AD136,Z136=AD136,AA136=AD136,AB136=AD136,AC136=AD136),AD136+0.0008,AD136))</f>
        <v>8.0000000000000004E-4</v>
      </c>
      <c r="Q136" s="35">
        <f>IF(results!$Y136&lt;&gt;"b","",AE136*2)</f>
        <v>0</v>
      </c>
      <c r="R136" s="47">
        <f t="shared" ref="R136:R160" si="23">IF(F136&lt;&gt;"",(MAX(H136:Q136)+LARGE(H136:Q136,2)+LARGE(H136:Q136,3)+LARGE(H136:Q136,4)+LARGE(H136:Q136,5)),0)</f>
        <v>50.002600000000001</v>
      </c>
      <c r="S136" s="4">
        <f t="shared" ref="S136:S146" si="24">R136+0.0000001*ROW()</f>
        <v>50.002613600000004</v>
      </c>
      <c r="T136" s="4">
        <f>IF(results!$Y136&lt;&gt;"b","",results!X136)</f>
        <v>17.899999999999999</v>
      </c>
      <c r="U136" s="4">
        <f>IF(results!Y136="A",1,IF(results!Y136="B",2,IF(results!Y136="C",3,99)))</f>
        <v>2</v>
      </c>
      <c r="V136" s="34">
        <f>results!C136+results!D136</f>
        <v>0</v>
      </c>
      <c r="W136" s="34">
        <f>results!E136+results!F136</f>
        <v>0</v>
      </c>
      <c r="X136" s="34">
        <f>results!G136+results!H136</f>
        <v>50</v>
      </c>
      <c r="Y136" s="34">
        <f>results!I136+results!J136</f>
        <v>0</v>
      </c>
      <c r="Z136" s="34">
        <f>results!K136+results!L136</f>
        <v>0</v>
      </c>
      <c r="AA136" s="34">
        <f>results!M136+results!N136</f>
        <v>0</v>
      </c>
      <c r="AB136" s="34">
        <f>results!O136+results!P136</f>
        <v>0</v>
      </c>
      <c r="AC136" s="34">
        <f>results!Q136+results!R136</f>
        <v>0</v>
      </c>
      <c r="AD136" s="34">
        <f>results!S136+results!T136</f>
        <v>0</v>
      </c>
      <c r="AE136" s="34">
        <f>results!U136+results!V136</f>
        <v>0</v>
      </c>
      <c r="AF136" s="10">
        <f t="shared" ref="AF136:AF160" si="25">LARGE(H136:Q136,3)</f>
        <v>6.9999999999999999E-4</v>
      </c>
    </row>
    <row r="137" spans="1:32" x14ac:dyDescent="0.35">
      <c r="A137" s="18">
        <v>131</v>
      </c>
      <c r="B137" s="20">
        <f t="shared" si="21"/>
        <v>34</v>
      </c>
      <c r="C137" s="20">
        <f t="shared" si="22"/>
        <v>1</v>
      </c>
      <c r="D137" s="14">
        <f t="shared" si="20"/>
        <v>1</v>
      </c>
      <c r="E137" s="14">
        <f t="shared" si="20"/>
        <v>1</v>
      </c>
      <c r="F137" s="2" t="str">
        <f>IF(results!Y137&lt;&gt;"b","",results!B137)</f>
        <v>ZUPANCIC BOJAN</v>
      </c>
      <c r="G137" s="2">
        <f>IF(results!$Y137&lt;&gt;"b","",results!W137)</f>
        <v>6</v>
      </c>
      <c r="H137" s="35">
        <f>IF(results!$Y137&lt;&gt;"b","",V137)</f>
        <v>0</v>
      </c>
      <c r="I137" s="35">
        <f>IF(results!$Y137&lt;&gt;"b","",IF(W137=V137,W137+0.0001,W137))</f>
        <v>1E-4</v>
      </c>
      <c r="J137" s="35">
        <f>IF(results!$Y137&lt;&gt;"b","",IF(OR(V137=X137,W137=X137),X137+0.0002,X137))</f>
        <v>51</v>
      </c>
      <c r="K137" s="35">
        <f>IF(results!$Y137&lt;&gt;"b","",IF(OR(V137=Y137,W137=Y137,X137=Y137),Y137+0.0003,Y137))</f>
        <v>69</v>
      </c>
      <c r="L137" s="35">
        <f>IF(results!$Y137&lt;&gt;"b","",IF(OR(V137=Z137,W137=Z137,X137=Z137,Y137=Z137),Z137+0.0004,Z137))</f>
        <v>51.000399999999999</v>
      </c>
      <c r="M137" s="35">
        <f>IF(results!$Y137&lt;&gt;"b","",IF(OR(V137=AA137,W137=AA137,X137=AA137,Y137=AA137,Z137=AA137),AA137+0.0005,AA137))</f>
        <v>66</v>
      </c>
      <c r="N137" s="35">
        <f>IF(results!$Y137&lt;&gt;"b","",IF(OR(V137=AB137,W137=AB137,X137=AB137,Y137=AB137,Z137=AB137,AA137=AB137),AB137+0.0006,AB137))</f>
        <v>5.9999999999999995E-4</v>
      </c>
      <c r="O137" s="35">
        <f>IF(results!$Y137&lt;&gt;"b","",IF(OR(V137=AC137,W137=AC137,X137=AC137,Y137=AC137,Z137=AC137,AA137=AC137,AB137=AC137),AC137+0.0007,AC137))</f>
        <v>54</v>
      </c>
      <c r="P137" s="35">
        <f>IF(results!$Y137&lt;&gt;"b","",IF(OR(V137=AD137,W137=AD137,X137=AD137,Y137=AD137,Z137=AD137,AA137=AD137,AB137=AD137,AC137=AD137),AD137+0.0008,AD137))</f>
        <v>8.0000000000000004E-4</v>
      </c>
      <c r="Q137" s="35">
        <f>IF(results!$Y137&lt;&gt;"b","",AE137*2)</f>
        <v>124</v>
      </c>
      <c r="R137" s="47">
        <f t="shared" si="23"/>
        <v>364.00040000000001</v>
      </c>
      <c r="S137" s="4">
        <f t="shared" si="24"/>
        <v>364.00041370000002</v>
      </c>
      <c r="T137" s="4">
        <f>IF(results!$Y137&lt;&gt;"b","",results!X137)</f>
        <v>17</v>
      </c>
      <c r="U137" s="4">
        <f>IF(results!Y137="A",1,IF(results!Y137="B",2,IF(results!Y137="C",3,99)))</f>
        <v>2</v>
      </c>
      <c r="V137" s="34">
        <f>results!C137+results!D137</f>
        <v>0</v>
      </c>
      <c r="W137" s="34">
        <f>results!E137+results!F137</f>
        <v>0</v>
      </c>
      <c r="X137" s="34">
        <f>results!G137+results!H137</f>
        <v>51</v>
      </c>
      <c r="Y137" s="34">
        <f>results!I137+results!J137</f>
        <v>69</v>
      </c>
      <c r="Z137" s="34">
        <f>results!K137+results!L137</f>
        <v>51</v>
      </c>
      <c r="AA137" s="34">
        <f>results!M137+results!N137</f>
        <v>66</v>
      </c>
      <c r="AB137" s="34">
        <f>results!O137+results!P137</f>
        <v>0</v>
      </c>
      <c r="AC137" s="34">
        <f>results!Q137+results!R137</f>
        <v>54</v>
      </c>
      <c r="AD137" s="34">
        <f>results!S137+results!T137</f>
        <v>0</v>
      </c>
      <c r="AE137" s="34">
        <f>results!U137+results!V137</f>
        <v>62</v>
      </c>
      <c r="AF137" s="10">
        <f t="shared" si="25"/>
        <v>66</v>
      </c>
    </row>
    <row r="138" spans="1:32" x14ac:dyDescent="0.35">
      <c r="A138" s="18">
        <v>132</v>
      </c>
      <c r="B138" s="20">
        <f t="shared" si="21"/>
        <v>34</v>
      </c>
      <c r="C138" s="20">
        <f t="shared" si="22"/>
        <v>26</v>
      </c>
      <c r="D138" s="14">
        <f t="shared" si="20"/>
        <v>26</v>
      </c>
      <c r="E138" s="14">
        <f t="shared" si="20"/>
        <v>26</v>
      </c>
      <c r="F138" s="2" t="str">
        <f>IF(results!Y138&lt;&gt;"b","",results!B138)</f>
        <v>ZUPIN MATJAZ</v>
      </c>
      <c r="G138" s="2">
        <f>IF(results!$Y138&lt;&gt;"b","",results!W138)</f>
        <v>2</v>
      </c>
      <c r="H138" s="35">
        <f>IF(results!$Y138&lt;&gt;"b","",V138)</f>
        <v>49</v>
      </c>
      <c r="I138" s="35">
        <f>IF(results!$Y138&lt;&gt;"b","",IF(W138=V138,W138+0.0001,W138))</f>
        <v>0</v>
      </c>
      <c r="J138" s="35">
        <f>IF(results!$Y138&lt;&gt;"b","",IF(OR(V138=X138,W138=X138),X138+0.0002,X138))</f>
        <v>2.0000000000000001E-4</v>
      </c>
      <c r="K138" s="35">
        <f>IF(results!$Y138&lt;&gt;"b","",IF(OR(V138=Y138,W138=Y138,X138=Y138),Y138+0.0003,Y138))</f>
        <v>2.9999999999999997E-4</v>
      </c>
      <c r="L138" s="35">
        <f>IF(results!$Y138&lt;&gt;"b","",IF(OR(V138=Z138,W138=Z138,X138=Z138,Y138=Z138),Z138+0.0004,Z138))</f>
        <v>4.0000000000000002E-4</v>
      </c>
      <c r="M138" s="35">
        <f>IF(results!$Y138&lt;&gt;"b","",IF(OR(V138=AA138,W138=AA138,X138=AA138,Y138=AA138,Z138=AA138),AA138+0.0005,AA138))</f>
        <v>51</v>
      </c>
      <c r="N138" s="35">
        <f>IF(results!$Y138&lt;&gt;"b","",IF(OR(V138=AB138,W138=AB138,X138=AB138,Y138=AB138,Z138=AB138,AA138=AB138),AB138+0.0006,AB138))</f>
        <v>5.9999999999999995E-4</v>
      </c>
      <c r="O138" s="35">
        <f>IF(results!$Y138&lt;&gt;"b","",IF(OR(V138=AC138,W138=AC138,X138=AC138,Y138=AC138,Z138=AC138,AA138=AC138,AB138=AC138),AC138+0.0007,AC138))</f>
        <v>6.9999999999999999E-4</v>
      </c>
      <c r="P138" s="35">
        <f>IF(results!$Y138&lt;&gt;"b","",IF(OR(V138=AD138,W138=AD138,X138=AD138,Y138=AD138,Z138=AD138,AA138=AD138,AB138=AD138,AC138=AD138),AD138+0.0008,AD138))</f>
        <v>8.0000000000000004E-4</v>
      </c>
      <c r="Q138" s="35">
        <f>IF(results!$Y138&lt;&gt;"b","",AE138*2)</f>
        <v>0</v>
      </c>
      <c r="R138" s="47">
        <f t="shared" si="23"/>
        <v>100.0021</v>
      </c>
      <c r="S138" s="4">
        <f t="shared" si="24"/>
        <v>100.0021138</v>
      </c>
      <c r="T138" s="4">
        <f>IF(results!$Y138&lt;&gt;"b","",results!X138)</f>
        <v>18.600000000000001</v>
      </c>
      <c r="U138" s="4">
        <f>IF(results!Y138="A",1,IF(results!Y138="B",2,IF(results!Y138="C",3,99)))</f>
        <v>2</v>
      </c>
      <c r="V138" s="34">
        <f>results!C138+results!D138</f>
        <v>49</v>
      </c>
      <c r="W138" s="34">
        <f>results!E138+results!F138</f>
        <v>0</v>
      </c>
      <c r="X138" s="34">
        <f>results!G138+results!H138</f>
        <v>0</v>
      </c>
      <c r="Y138" s="34">
        <f>results!I138+results!J138</f>
        <v>0</v>
      </c>
      <c r="Z138" s="34">
        <f>results!K138+results!L138</f>
        <v>0</v>
      </c>
      <c r="AA138" s="34">
        <f>results!M138+results!N138</f>
        <v>51</v>
      </c>
      <c r="AB138" s="34">
        <f>results!O138+results!P138</f>
        <v>0</v>
      </c>
      <c r="AC138" s="34">
        <f>results!Q138+results!R138</f>
        <v>0</v>
      </c>
      <c r="AD138" s="34">
        <f>results!S138+results!T138</f>
        <v>0</v>
      </c>
      <c r="AE138" s="34">
        <f>results!U138+results!V138</f>
        <v>0</v>
      </c>
      <c r="AF138" s="10">
        <f t="shared" si="25"/>
        <v>8.0000000000000004E-4</v>
      </c>
    </row>
    <row r="139" spans="1:32" x14ac:dyDescent="0.35">
      <c r="A139" s="18">
        <v>133</v>
      </c>
      <c r="B139" s="20">
        <f t="shared" si="21"/>
        <v>133</v>
      </c>
      <c r="C139" s="20">
        <f t="shared" si="22"/>
        <v>89</v>
      </c>
      <c r="D139" s="14">
        <f t="shared" si="20"/>
        <v>68</v>
      </c>
      <c r="E139" s="14">
        <f t="shared" si="20"/>
        <v>68</v>
      </c>
      <c r="F139" s="2" t="str">
        <f>IF(results!Y139&lt;&gt;"b","",results!B139)</f>
        <v/>
      </c>
      <c r="G139" s="2" t="str">
        <f>IF(results!$Y139&lt;&gt;"b","",results!W139)</f>
        <v/>
      </c>
      <c r="H139" s="35" t="str">
        <f>IF(results!$Y139&lt;&gt;"b","",V139)</f>
        <v/>
      </c>
      <c r="I139" s="35" t="str">
        <f>IF(results!$Y139&lt;&gt;"b","",IF(W139=V139,W139+0.0001,W139))</f>
        <v/>
      </c>
      <c r="J139" s="35" t="str">
        <f>IF(results!$Y139&lt;&gt;"b","",IF(OR(V139=X139,W139=X139),X139+0.0002,X139))</f>
        <v/>
      </c>
      <c r="K139" s="35" t="str">
        <f>IF(results!$Y139&lt;&gt;"b","",IF(OR(V139=Y139,W139=Y139,X139=Y139),Y139+0.0003,Y139))</f>
        <v/>
      </c>
      <c r="L139" s="35" t="str">
        <f>IF(results!$Y139&lt;&gt;"b","",IF(OR(V139=Z139,W139=Z139,X139=Z139,Y139=Z139),Z139+0.0004,Z139))</f>
        <v/>
      </c>
      <c r="M139" s="35" t="str">
        <f>IF(results!$Y139&lt;&gt;"b","",IF(OR(V139=AA139,W139=AA139,X139=AA139,Y139=AA139,Z139=AA139),AA139+0.0005,AA139))</f>
        <v/>
      </c>
      <c r="N139" s="35" t="str">
        <f>IF(results!$Y139&lt;&gt;"b","",IF(OR(V139=AB139,W139=AB139,X139=AB139,Y139=AB139,Z139=AB139,AA139=AB139),AB139+0.0006,AB139))</f>
        <v/>
      </c>
      <c r="O139" s="35" t="str">
        <f>IF(results!$Y139&lt;&gt;"b","",IF(OR(V139=AC139,W139=AC139,X139=AC139,Y139=AC139,Z139=AC139,AA139=AC139,AB139=AC139),AC139+0.0007,AC139))</f>
        <v/>
      </c>
      <c r="P139" s="35" t="str">
        <f>IF(results!$Y139&lt;&gt;"b","",IF(OR(V139=AD139,W139=AD139,X139=AD139,Y139=AD139,Z139=AD139,AA139=AD139,AB139=AD139,AC139=AD139),AD139+0.0008,AD139))</f>
        <v/>
      </c>
      <c r="Q139" s="35" t="str">
        <f>IF(results!$Y139&lt;&gt;"b","",AE139*2)</f>
        <v/>
      </c>
      <c r="R139" s="47">
        <f t="shared" si="23"/>
        <v>0</v>
      </c>
      <c r="S139" s="4">
        <f t="shared" si="24"/>
        <v>1.3899999999999999E-5</v>
      </c>
      <c r="T139" s="4" t="str">
        <f>IF(results!$Y139&lt;&gt;"b","",results!X139)</f>
        <v/>
      </c>
      <c r="U139" s="4">
        <f>IF(results!Y139="A",1,IF(results!Y139="B",2,IF(results!Y139="C",3,99)))</f>
        <v>99</v>
      </c>
      <c r="V139" s="34">
        <f>results!C139+results!D139</f>
        <v>0</v>
      </c>
      <c r="W139" s="34">
        <f>results!E139+results!F139</f>
        <v>0</v>
      </c>
      <c r="X139" s="34">
        <f>results!G139+results!H139</f>
        <v>0</v>
      </c>
      <c r="Y139" s="34">
        <f>results!I139+results!J139</f>
        <v>0</v>
      </c>
      <c r="Z139" s="34">
        <f>results!K139+results!L139</f>
        <v>0</v>
      </c>
      <c r="AA139" s="34">
        <f>results!M139+results!N139</f>
        <v>0</v>
      </c>
      <c r="AB139" s="34">
        <f>results!O139+results!P139</f>
        <v>0</v>
      </c>
      <c r="AC139" s="34">
        <f>results!Q139+results!R139</f>
        <v>0</v>
      </c>
      <c r="AD139" s="34">
        <f>results!S139+results!T139</f>
        <v>0</v>
      </c>
      <c r="AE139" s="34">
        <f>results!U139+results!V139</f>
        <v>0</v>
      </c>
      <c r="AF139" s="10" t="e">
        <f t="shared" si="25"/>
        <v>#NUM!</v>
      </c>
    </row>
    <row r="140" spans="1:32" x14ac:dyDescent="0.35">
      <c r="A140" s="18">
        <v>134</v>
      </c>
      <c r="B140" s="20">
        <f t="shared" si="21"/>
        <v>133</v>
      </c>
      <c r="C140" s="20">
        <f t="shared" si="22"/>
        <v>88</v>
      </c>
      <c r="D140" s="14">
        <f t="shared" si="20"/>
        <v>68</v>
      </c>
      <c r="E140" s="14">
        <f t="shared" si="20"/>
        <v>68</v>
      </c>
      <c r="F140" s="2" t="str">
        <f>IF(results!Y140&lt;&gt;"b","",results!B140)</f>
        <v/>
      </c>
      <c r="G140" s="2" t="str">
        <f>IF(results!$Y140&lt;&gt;"b","",results!W140)</f>
        <v/>
      </c>
      <c r="H140" s="35" t="str">
        <f>IF(results!$Y140&lt;&gt;"b","",V140)</f>
        <v/>
      </c>
      <c r="I140" s="35" t="str">
        <f>IF(results!$Y140&lt;&gt;"b","",IF(W140=V140,W140+0.0001,W140))</f>
        <v/>
      </c>
      <c r="J140" s="35" t="str">
        <f>IF(results!$Y140&lt;&gt;"b","",IF(OR(V140=X140,W140=X140),X140+0.0002,X140))</f>
        <v/>
      </c>
      <c r="K140" s="35" t="str">
        <f>IF(results!$Y140&lt;&gt;"b","",IF(OR(V140=Y140,W140=Y140,X140=Y140),Y140+0.0003,Y140))</f>
        <v/>
      </c>
      <c r="L140" s="35" t="str">
        <f>IF(results!$Y140&lt;&gt;"b","",IF(OR(V140=Z140,W140=Z140,X140=Z140,Y140=Z140),Z140+0.0004,Z140))</f>
        <v/>
      </c>
      <c r="M140" s="35" t="str">
        <f>IF(results!$Y140&lt;&gt;"b","",IF(OR(V140=AA140,W140=AA140,X140=AA140,Y140=AA140,Z140=AA140),AA140+0.0005,AA140))</f>
        <v/>
      </c>
      <c r="N140" s="35" t="str">
        <f>IF(results!$Y140&lt;&gt;"b","",IF(OR(V140=AB140,W140=AB140,X140=AB140,Y140=AB140,Z140=AB140,AA140=AB140),AB140+0.0006,AB140))</f>
        <v/>
      </c>
      <c r="O140" s="35" t="str">
        <f>IF(results!$Y140&lt;&gt;"b","",IF(OR(V140=AC140,W140=AC140,X140=AC140,Y140=AC140,Z140=AC140,AA140=AC140,AB140=AC140),AC140+0.0007,AC140))</f>
        <v/>
      </c>
      <c r="P140" s="35" t="str">
        <f>IF(results!$Y140&lt;&gt;"b","",IF(OR(V140=AD140,W140=AD140,X140=AD140,Y140=AD140,Z140=AD140,AA140=AD140,AB140=AD140,AC140=AD140),AD140+0.0008,AD140))</f>
        <v/>
      </c>
      <c r="Q140" s="35" t="str">
        <f>IF(results!$Y140&lt;&gt;"b","",AE140*2)</f>
        <v/>
      </c>
      <c r="R140" s="47">
        <f t="shared" si="23"/>
        <v>0</v>
      </c>
      <c r="S140" s="4">
        <f t="shared" si="24"/>
        <v>1.4E-5</v>
      </c>
      <c r="T140" s="4" t="str">
        <f>IF(results!$Y140&lt;&gt;"b","",results!X140)</f>
        <v/>
      </c>
      <c r="U140" s="4">
        <f>IF(results!Y140="A",1,IF(results!Y140="B",2,IF(results!Y140="C",3,99)))</f>
        <v>99</v>
      </c>
      <c r="V140" s="34">
        <f>results!C140+results!D140</f>
        <v>0</v>
      </c>
      <c r="W140" s="34">
        <f>results!E140+results!F140</f>
        <v>0</v>
      </c>
      <c r="X140" s="34">
        <f>results!G140+results!H140</f>
        <v>0</v>
      </c>
      <c r="Y140" s="34">
        <f>results!I140+results!J140</f>
        <v>0</v>
      </c>
      <c r="Z140" s="34">
        <f>results!K140+results!L140</f>
        <v>0</v>
      </c>
      <c r="AA140" s="34">
        <f>results!M140+results!N140</f>
        <v>0</v>
      </c>
      <c r="AB140" s="34">
        <f>results!O140+results!P140</f>
        <v>0</v>
      </c>
      <c r="AC140" s="34">
        <f>results!Q140+results!R140</f>
        <v>0</v>
      </c>
      <c r="AD140" s="34">
        <f>results!S140+results!T140</f>
        <v>0</v>
      </c>
      <c r="AE140" s="34">
        <f>results!U140+results!V140</f>
        <v>0</v>
      </c>
      <c r="AF140" s="10" t="e">
        <f t="shared" si="25"/>
        <v>#NUM!</v>
      </c>
    </row>
    <row r="141" spans="1:32" x14ac:dyDescent="0.35">
      <c r="A141" s="18">
        <v>135</v>
      </c>
      <c r="B141" s="20">
        <f t="shared" si="21"/>
        <v>133</v>
      </c>
      <c r="C141" s="20">
        <f t="shared" si="22"/>
        <v>87</v>
      </c>
      <c r="D141" s="14">
        <f t="shared" si="20"/>
        <v>68</v>
      </c>
      <c r="E141" s="14">
        <f t="shared" si="20"/>
        <v>68</v>
      </c>
      <c r="F141" s="2" t="str">
        <f>IF(results!Y141&lt;&gt;"b","",results!B141)</f>
        <v/>
      </c>
      <c r="G141" s="2" t="str">
        <f>IF(results!$Y141&lt;&gt;"b","",results!W141)</f>
        <v/>
      </c>
      <c r="H141" s="35" t="str">
        <f>IF(results!$Y141&lt;&gt;"b","",V141)</f>
        <v/>
      </c>
      <c r="I141" s="35" t="str">
        <f>IF(results!$Y141&lt;&gt;"b","",IF(W141=V141,W141+0.0001,W141))</f>
        <v/>
      </c>
      <c r="J141" s="35" t="str">
        <f>IF(results!$Y141&lt;&gt;"b","",IF(OR(V141=X141,W141=X141),X141+0.0002,X141))</f>
        <v/>
      </c>
      <c r="K141" s="35" t="str">
        <f>IF(results!$Y141&lt;&gt;"b","",IF(OR(V141=Y141,W141=Y141,X141=Y141),Y141+0.0003,Y141))</f>
        <v/>
      </c>
      <c r="L141" s="35" t="str">
        <f>IF(results!$Y141&lt;&gt;"b","",IF(OR(V141=Z141,W141=Z141,X141=Z141,Y141=Z141),Z141+0.0004,Z141))</f>
        <v/>
      </c>
      <c r="M141" s="35" t="str">
        <f>IF(results!$Y141&lt;&gt;"b","",IF(OR(V141=AA141,W141=AA141,X141=AA141,Y141=AA141,Z141=AA141),AA141+0.0005,AA141))</f>
        <v/>
      </c>
      <c r="N141" s="35" t="str">
        <f>IF(results!$Y141&lt;&gt;"b","",IF(OR(V141=AB141,W141=AB141,X141=AB141,Y141=AB141,Z141=AB141,AA141=AB141),AB141+0.0006,AB141))</f>
        <v/>
      </c>
      <c r="O141" s="35" t="str">
        <f>IF(results!$Y141&lt;&gt;"b","",IF(OR(V141=AC141,W141=AC141,X141=AC141,Y141=AC141,Z141=AC141,AA141=AC141,AB141=AC141),AC141+0.0007,AC141))</f>
        <v/>
      </c>
      <c r="P141" s="35" t="str">
        <f>IF(results!$Y141&lt;&gt;"b","",IF(OR(V141=AD141,W141=AD141,X141=AD141,Y141=AD141,Z141=AD141,AA141=AD141,AB141=AD141,AC141=AD141),AD141+0.0008,AD141))</f>
        <v/>
      </c>
      <c r="Q141" s="35" t="str">
        <f>IF(results!$Y141&lt;&gt;"b","",AE141*2)</f>
        <v/>
      </c>
      <c r="R141" s="47">
        <f t="shared" si="23"/>
        <v>0</v>
      </c>
      <c r="S141" s="4">
        <f t="shared" si="24"/>
        <v>1.4099999999999999E-5</v>
      </c>
      <c r="T141" s="4" t="str">
        <f>IF(results!$Y141&lt;&gt;"b","",results!X141)</f>
        <v/>
      </c>
      <c r="U141" s="4">
        <f>IF(results!Y141="A",1,IF(results!Y141="B",2,IF(results!Y141="C",3,99)))</f>
        <v>99</v>
      </c>
      <c r="V141" s="34">
        <f>results!C141+results!D141</f>
        <v>0</v>
      </c>
      <c r="W141" s="34">
        <f>results!E141+results!F141</f>
        <v>0</v>
      </c>
      <c r="X141" s="34">
        <f>results!G141+results!H141</f>
        <v>0</v>
      </c>
      <c r="Y141" s="34">
        <f>results!I141+results!J141</f>
        <v>0</v>
      </c>
      <c r="Z141" s="34">
        <f>results!K141+results!L141</f>
        <v>0</v>
      </c>
      <c r="AA141" s="34">
        <f>results!M141+results!N141</f>
        <v>0</v>
      </c>
      <c r="AB141" s="34">
        <f>results!O141+results!P141</f>
        <v>0</v>
      </c>
      <c r="AC141" s="34">
        <f>results!Q141+results!R141</f>
        <v>0</v>
      </c>
      <c r="AD141" s="34">
        <f>results!S141+results!T141</f>
        <v>0</v>
      </c>
      <c r="AE141" s="34">
        <f>results!U141+results!V141</f>
        <v>0</v>
      </c>
      <c r="AF141" s="10" t="e">
        <f t="shared" si="25"/>
        <v>#NUM!</v>
      </c>
    </row>
    <row r="142" spans="1:32" x14ac:dyDescent="0.35">
      <c r="A142" s="18">
        <v>136</v>
      </c>
      <c r="B142" s="20">
        <f t="shared" si="21"/>
        <v>133</v>
      </c>
      <c r="C142" s="20">
        <f t="shared" si="22"/>
        <v>86</v>
      </c>
      <c r="D142" s="14">
        <f t="shared" si="20"/>
        <v>68</v>
      </c>
      <c r="E142" s="14">
        <f t="shared" si="20"/>
        <v>68</v>
      </c>
      <c r="F142" s="2" t="str">
        <f>IF(results!Y142&lt;&gt;"b","",results!B142)</f>
        <v/>
      </c>
      <c r="G142" s="2" t="str">
        <f>IF(results!$Y142&lt;&gt;"b","",results!W142)</f>
        <v/>
      </c>
      <c r="H142" s="35" t="str">
        <f>IF(results!$Y142&lt;&gt;"b","",V142)</f>
        <v/>
      </c>
      <c r="I142" s="35" t="str">
        <f>IF(results!$Y142&lt;&gt;"b","",IF(W142=V142,W142+0.0001,W142))</f>
        <v/>
      </c>
      <c r="J142" s="35" t="str">
        <f>IF(results!$Y142&lt;&gt;"b","",IF(OR(V142=X142,W142=X142),X142+0.0002,X142))</f>
        <v/>
      </c>
      <c r="K142" s="35" t="str">
        <f>IF(results!$Y142&lt;&gt;"b","",IF(OR(V142=Y142,W142=Y142,X142=Y142),Y142+0.0003,Y142))</f>
        <v/>
      </c>
      <c r="L142" s="35" t="str">
        <f>IF(results!$Y142&lt;&gt;"b","",IF(OR(V142=Z142,W142=Z142,X142=Z142,Y142=Z142),Z142+0.0004,Z142))</f>
        <v/>
      </c>
      <c r="M142" s="35" t="str">
        <f>IF(results!$Y142&lt;&gt;"b","",IF(OR(V142=AA142,W142=AA142,X142=AA142,Y142=AA142,Z142=AA142),AA142+0.0005,AA142))</f>
        <v/>
      </c>
      <c r="N142" s="35" t="str">
        <f>IF(results!$Y142&lt;&gt;"b","",IF(OR(V142=AB142,W142=AB142,X142=AB142,Y142=AB142,Z142=AB142,AA142=AB142),AB142+0.0006,AB142))</f>
        <v/>
      </c>
      <c r="O142" s="35" t="str">
        <f>IF(results!$Y142&lt;&gt;"b","",IF(OR(V142=AC142,W142=AC142,X142=AC142,Y142=AC142,Z142=AC142,AA142=AC142,AB142=AC142),AC142+0.0007,AC142))</f>
        <v/>
      </c>
      <c r="P142" s="35" t="str">
        <f>IF(results!$Y142&lt;&gt;"b","",IF(OR(V142=AD142,W142=AD142,X142=AD142,Y142=AD142,Z142=AD142,AA142=AD142,AB142=AD142,AC142=AD142),AD142+0.0008,AD142))</f>
        <v/>
      </c>
      <c r="Q142" s="35" t="str">
        <f>IF(results!$Y142&lt;&gt;"b","",AE142*2)</f>
        <v/>
      </c>
      <c r="R142" s="47">
        <f t="shared" si="23"/>
        <v>0</v>
      </c>
      <c r="S142" s="4">
        <f t="shared" si="24"/>
        <v>1.42E-5</v>
      </c>
      <c r="T142" s="4" t="str">
        <f>IF(results!$Y142&lt;&gt;"b","",results!X142)</f>
        <v/>
      </c>
      <c r="U142" s="4">
        <f>IF(results!Y142="A",1,IF(results!Y142="B",2,IF(results!Y142="C",3,99)))</f>
        <v>99</v>
      </c>
      <c r="V142" s="34">
        <f>results!C142+results!D142</f>
        <v>0</v>
      </c>
      <c r="W142" s="34">
        <f>results!E142+results!F142</f>
        <v>0</v>
      </c>
      <c r="X142" s="34">
        <f>results!G142+results!H142</f>
        <v>0</v>
      </c>
      <c r="Y142" s="34">
        <f>results!I142+results!J142</f>
        <v>0</v>
      </c>
      <c r="Z142" s="34">
        <f>results!K142+results!L142</f>
        <v>0</v>
      </c>
      <c r="AA142" s="34">
        <f>results!M142+results!N142</f>
        <v>0</v>
      </c>
      <c r="AB142" s="34">
        <f>results!O142+results!P142</f>
        <v>0</v>
      </c>
      <c r="AC142" s="34">
        <f>results!Q142+results!R142</f>
        <v>0</v>
      </c>
      <c r="AD142" s="34">
        <f>results!S142+results!T142</f>
        <v>0</v>
      </c>
      <c r="AE142" s="34">
        <f>results!U142+results!V142</f>
        <v>0</v>
      </c>
      <c r="AF142" s="10" t="e">
        <f t="shared" si="25"/>
        <v>#NUM!</v>
      </c>
    </row>
    <row r="143" spans="1:32" x14ac:dyDescent="0.35">
      <c r="A143" s="18">
        <v>137</v>
      </c>
      <c r="B143" s="20">
        <f t="shared" si="21"/>
        <v>133</v>
      </c>
      <c r="C143" s="20">
        <f t="shared" si="22"/>
        <v>85</v>
      </c>
      <c r="D143" s="14">
        <f t="shared" si="20"/>
        <v>68</v>
      </c>
      <c r="E143" s="14">
        <f t="shared" si="20"/>
        <v>68</v>
      </c>
      <c r="F143" s="2" t="str">
        <f>IF(results!Y143&lt;&gt;"b","",results!B143)</f>
        <v/>
      </c>
      <c r="G143" s="2" t="str">
        <f>IF(results!$Y143&lt;&gt;"b","",results!W143)</f>
        <v/>
      </c>
      <c r="H143" s="35" t="str">
        <f>IF(results!$Y143&lt;&gt;"b","",V143)</f>
        <v/>
      </c>
      <c r="I143" s="35" t="str">
        <f>IF(results!$Y143&lt;&gt;"b","",IF(W143=V143,W143+0.0001,W143))</f>
        <v/>
      </c>
      <c r="J143" s="35" t="str">
        <f>IF(results!$Y143&lt;&gt;"b","",IF(OR(V143=X143,W143=X143),X143+0.0002,X143))</f>
        <v/>
      </c>
      <c r="K143" s="35" t="str">
        <f>IF(results!$Y143&lt;&gt;"b","",IF(OR(V143=Y143,W143=Y143,X143=Y143),Y143+0.0003,Y143))</f>
        <v/>
      </c>
      <c r="L143" s="35" t="str">
        <f>IF(results!$Y143&lt;&gt;"b","",IF(OR(V143=Z143,W143=Z143,X143=Z143,Y143=Z143),Z143+0.0004,Z143))</f>
        <v/>
      </c>
      <c r="M143" s="35" t="str">
        <f>IF(results!$Y143&lt;&gt;"b","",IF(OR(V143=AA143,W143=AA143,X143=AA143,Y143=AA143,Z143=AA143),AA143+0.0005,AA143))</f>
        <v/>
      </c>
      <c r="N143" s="35" t="str">
        <f>IF(results!$Y143&lt;&gt;"b","",IF(OR(V143=AB143,W143=AB143,X143=AB143,Y143=AB143,Z143=AB143,AA143=AB143),AB143+0.0006,AB143))</f>
        <v/>
      </c>
      <c r="O143" s="35" t="str">
        <f>IF(results!$Y143&lt;&gt;"b","",IF(OR(V143=AC143,W143=AC143,X143=AC143,Y143=AC143,Z143=AC143,AA143=AC143,AB143=AC143),AC143+0.0007,AC143))</f>
        <v/>
      </c>
      <c r="P143" s="35" t="str">
        <f>IF(results!$Y143&lt;&gt;"b","",IF(OR(V143=AD143,W143=AD143,X143=AD143,Y143=AD143,Z143=AD143,AA143=AD143,AB143=AD143,AC143=AD143),AD143+0.0008,AD143))</f>
        <v/>
      </c>
      <c r="Q143" s="35" t="str">
        <f>IF(results!$Y143&lt;&gt;"b","",AE143*2)</f>
        <v/>
      </c>
      <c r="R143" s="47">
        <f t="shared" si="23"/>
        <v>0</v>
      </c>
      <c r="S143" s="4">
        <f t="shared" si="24"/>
        <v>1.4299999999999999E-5</v>
      </c>
      <c r="T143" s="4" t="str">
        <f>IF(results!$Y143&lt;&gt;"b","",results!X143)</f>
        <v/>
      </c>
      <c r="U143" s="4">
        <f>IF(results!Y143="A",1,IF(results!Y143="B",2,IF(results!Y143="C",3,99)))</f>
        <v>99</v>
      </c>
      <c r="V143" s="34">
        <f>results!C143+results!D143</f>
        <v>0</v>
      </c>
      <c r="W143" s="34">
        <f>results!E143+results!F143</f>
        <v>0</v>
      </c>
      <c r="X143" s="34">
        <f>results!G143+results!H143</f>
        <v>0</v>
      </c>
      <c r="Y143" s="34">
        <f>results!I143+results!J143</f>
        <v>0</v>
      </c>
      <c r="Z143" s="34">
        <f>results!K143+results!L143</f>
        <v>0</v>
      </c>
      <c r="AA143" s="34">
        <f>results!M143+results!N143</f>
        <v>0</v>
      </c>
      <c r="AB143" s="34">
        <f>results!O143+results!P143</f>
        <v>0</v>
      </c>
      <c r="AC143" s="34">
        <f>results!Q143+results!R143</f>
        <v>0</v>
      </c>
      <c r="AD143" s="34">
        <f>results!S143+results!T143</f>
        <v>0</v>
      </c>
      <c r="AE143" s="34">
        <f>results!U143+results!V143</f>
        <v>0</v>
      </c>
      <c r="AF143" s="10" t="e">
        <f t="shared" si="25"/>
        <v>#NUM!</v>
      </c>
    </row>
    <row r="144" spans="1:32" x14ac:dyDescent="0.35">
      <c r="A144" s="18">
        <v>138</v>
      </c>
      <c r="B144" s="20">
        <f t="shared" si="21"/>
        <v>133</v>
      </c>
      <c r="C144" s="20">
        <f t="shared" si="22"/>
        <v>84</v>
      </c>
      <c r="D144" s="14">
        <f t="shared" si="20"/>
        <v>68</v>
      </c>
      <c r="E144" s="14">
        <f t="shared" si="20"/>
        <v>68</v>
      </c>
      <c r="F144" s="2" t="str">
        <f>IF(results!Y144&lt;&gt;"b","",results!B144)</f>
        <v/>
      </c>
      <c r="G144" s="2" t="str">
        <f>IF(results!$Y144&lt;&gt;"b","",results!W144)</f>
        <v/>
      </c>
      <c r="H144" s="35" t="str">
        <f>IF(results!$Y144&lt;&gt;"b","",V144)</f>
        <v/>
      </c>
      <c r="I144" s="35" t="str">
        <f>IF(results!$Y144&lt;&gt;"b","",IF(W144=V144,W144+0.0001,W144))</f>
        <v/>
      </c>
      <c r="J144" s="35" t="str">
        <f>IF(results!$Y144&lt;&gt;"b","",IF(OR(V144=X144,W144=X144),X144+0.0002,X144))</f>
        <v/>
      </c>
      <c r="K144" s="35" t="str">
        <f>IF(results!$Y144&lt;&gt;"b","",IF(OR(V144=Y144,W144=Y144,X144=Y144),Y144+0.0003,Y144))</f>
        <v/>
      </c>
      <c r="L144" s="35" t="str">
        <f>IF(results!$Y144&lt;&gt;"b","",IF(OR(V144=Z144,W144=Z144,X144=Z144,Y144=Z144),Z144+0.0004,Z144))</f>
        <v/>
      </c>
      <c r="M144" s="35" t="str">
        <f>IF(results!$Y144&lt;&gt;"b","",IF(OR(V144=AA144,W144=AA144,X144=AA144,Y144=AA144,Z144=AA144),AA144+0.0005,AA144))</f>
        <v/>
      </c>
      <c r="N144" s="35" t="str">
        <f>IF(results!$Y144&lt;&gt;"b","",IF(OR(V144=AB144,W144=AB144,X144=AB144,Y144=AB144,Z144=AB144,AA144=AB144),AB144+0.0006,AB144))</f>
        <v/>
      </c>
      <c r="O144" s="35" t="str">
        <f>IF(results!$Y144&lt;&gt;"b","",IF(OR(V144=AC144,W144=AC144,X144=AC144,Y144=AC144,Z144=AC144,AA144=AC144,AB144=AC144),AC144+0.0007,AC144))</f>
        <v/>
      </c>
      <c r="P144" s="35" t="str">
        <f>IF(results!$Y144&lt;&gt;"b","",IF(OR(V144=AD144,W144=AD144,X144=AD144,Y144=AD144,Z144=AD144,AA144=AD144,AB144=AD144,AC144=AD144),AD144+0.0008,AD144))</f>
        <v/>
      </c>
      <c r="Q144" s="35" t="str">
        <f>IF(results!$Y144&lt;&gt;"b","",AE144*2)</f>
        <v/>
      </c>
      <c r="R144" s="47">
        <f t="shared" si="23"/>
        <v>0</v>
      </c>
      <c r="S144" s="4">
        <f t="shared" si="24"/>
        <v>1.4399999999999999E-5</v>
      </c>
      <c r="T144" s="4" t="str">
        <f>IF(results!$Y144&lt;&gt;"b","",results!X144)</f>
        <v/>
      </c>
      <c r="U144" s="4">
        <f>IF(results!Y144="A",1,IF(results!Y144="B",2,IF(results!Y144="C",3,99)))</f>
        <v>99</v>
      </c>
      <c r="V144" s="34">
        <f>results!C144+results!D144</f>
        <v>0</v>
      </c>
      <c r="W144" s="34">
        <f>results!E144+results!F144</f>
        <v>0</v>
      </c>
      <c r="X144" s="34">
        <f>results!G144+results!H144</f>
        <v>0</v>
      </c>
      <c r="Y144" s="34">
        <f>results!I144+results!J144</f>
        <v>0</v>
      </c>
      <c r="Z144" s="34">
        <f>results!K144+results!L144</f>
        <v>0</v>
      </c>
      <c r="AA144" s="34">
        <f>results!M144+results!N144</f>
        <v>0</v>
      </c>
      <c r="AB144" s="34">
        <f>results!O144+results!P144</f>
        <v>0</v>
      </c>
      <c r="AC144" s="34">
        <f>results!Q144+results!R144</f>
        <v>0</v>
      </c>
      <c r="AD144" s="34">
        <f>results!S144+results!T144</f>
        <v>0</v>
      </c>
      <c r="AE144" s="34">
        <f>results!U144+results!V144</f>
        <v>0</v>
      </c>
      <c r="AF144" s="10" t="e">
        <f t="shared" si="25"/>
        <v>#NUM!</v>
      </c>
    </row>
    <row r="145" spans="1:32" x14ac:dyDescent="0.35">
      <c r="A145" s="18">
        <v>139</v>
      </c>
      <c r="B145" s="20">
        <f t="shared" si="21"/>
        <v>133</v>
      </c>
      <c r="C145" s="20">
        <f t="shared" si="22"/>
        <v>83</v>
      </c>
      <c r="D145" s="14">
        <f t="shared" si="20"/>
        <v>68</v>
      </c>
      <c r="E145" s="14">
        <f t="shared" si="20"/>
        <v>68</v>
      </c>
      <c r="F145" s="2" t="str">
        <f>IF(results!Y145&lt;&gt;"b","",results!B145)</f>
        <v/>
      </c>
      <c r="G145" s="2" t="str">
        <f>IF(results!$Y145&lt;&gt;"b","",results!W145)</f>
        <v/>
      </c>
      <c r="H145" s="35" t="str">
        <f>IF(results!$Y145&lt;&gt;"b","",V145)</f>
        <v/>
      </c>
      <c r="I145" s="35" t="str">
        <f>IF(results!$Y145&lt;&gt;"b","",IF(W145=V145,W145+0.0001,W145))</f>
        <v/>
      </c>
      <c r="J145" s="35" t="str">
        <f>IF(results!$Y145&lt;&gt;"b","",IF(OR(V145=X145,W145=X145),X145+0.0002,X145))</f>
        <v/>
      </c>
      <c r="K145" s="35" t="str">
        <f>IF(results!$Y145&lt;&gt;"b","",IF(OR(V145=Y145,W145=Y145,X145=Y145),Y145+0.0003,Y145))</f>
        <v/>
      </c>
      <c r="L145" s="35" t="str">
        <f>IF(results!$Y145&lt;&gt;"b","",IF(OR(V145=Z145,W145=Z145,X145=Z145,Y145=Z145),Z145+0.0004,Z145))</f>
        <v/>
      </c>
      <c r="M145" s="35" t="str">
        <f>IF(results!$Y145&lt;&gt;"b","",IF(OR(V145=AA145,W145=AA145,X145=AA145,Y145=AA145,Z145=AA145),AA145+0.0005,AA145))</f>
        <v/>
      </c>
      <c r="N145" s="35" t="str">
        <f>IF(results!$Y145&lt;&gt;"b","",IF(OR(V145=AB145,W145=AB145,X145=AB145,Y145=AB145,Z145=AB145,AA145=AB145),AB145+0.0006,AB145))</f>
        <v/>
      </c>
      <c r="O145" s="35" t="str">
        <f>IF(results!$Y145&lt;&gt;"b","",IF(OR(V145=AC145,W145=AC145,X145=AC145,Y145=AC145,Z145=AC145,AA145=AC145,AB145=AC145),AC145+0.0007,AC145))</f>
        <v/>
      </c>
      <c r="P145" s="35" t="str">
        <f>IF(results!$Y145&lt;&gt;"b","",IF(OR(V145=AD145,W145=AD145,X145=AD145,Y145=AD145,Z145=AD145,AA145=AD145,AB145=AD145,AC145=AD145),AD145+0.0008,AD145))</f>
        <v/>
      </c>
      <c r="Q145" s="35" t="str">
        <f>IF(results!$Y145&lt;&gt;"b","",AE145*2)</f>
        <v/>
      </c>
      <c r="R145" s="47">
        <f t="shared" si="23"/>
        <v>0</v>
      </c>
      <c r="S145" s="4">
        <f t="shared" si="24"/>
        <v>1.45E-5</v>
      </c>
      <c r="T145" s="4" t="str">
        <f>IF(results!$Y145&lt;&gt;"b","",results!X145)</f>
        <v/>
      </c>
      <c r="U145" s="4">
        <f>IF(results!Y145="A",1,IF(results!Y145="B",2,IF(results!Y145="C",3,99)))</f>
        <v>99</v>
      </c>
      <c r="V145" s="34">
        <f>results!C145+results!D145</f>
        <v>0</v>
      </c>
      <c r="W145" s="34">
        <f>results!E145+results!F145</f>
        <v>0</v>
      </c>
      <c r="X145" s="34">
        <f>results!G145+results!H145</f>
        <v>0</v>
      </c>
      <c r="Y145" s="34">
        <f>results!I145+results!J145</f>
        <v>0</v>
      </c>
      <c r="Z145" s="34">
        <f>results!K145+results!L145</f>
        <v>0</v>
      </c>
      <c r="AA145" s="34">
        <f>results!M145+results!N145</f>
        <v>0</v>
      </c>
      <c r="AB145" s="34">
        <f>results!O145+results!P145</f>
        <v>0</v>
      </c>
      <c r="AC145" s="34">
        <f>results!Q145+results!R145</f>
        <v>0</v>
      </c>
      <c r="AD145" s="34">
        <f>results!S145+results!T145</f>
        <v>0</v>
      </c>
      <c r="AE145" s="34">
        <f>results!U145+results!V145</f>
        <v>0</v>
      </c>
      <c r="AF145" s="10" t="e">
        <f t="shared" si="25"/>
        <v>#NUM!</v>
      </c>
    </row>
    <row r="146" spans="1:32" x14ac:dyDescent="0.35">
      <c r="A146" s="18">
        <v>140</v>
      </c>
      <c r="B146" s="20">
        <f t="shared" si="21"/>
        <v>133</v>
      </c>
      <c r="C146" s="20">
        <f t="shared" si="22"/>
        <v>82</v>
      </c>
      <c r="D146" s="14">
        <f t="shared" si="20"/>
        <v>68</v>
      </c>
      <c r="E146" s="14">
        <f t="shared" si="20"/>
        <v>68</v>
      </c>
      <c r="F146" s="2" t="str">
        <f>IF(results!Y146&lt;&gt;"b","",results!B146)</f>
        <v/>
      </c>
      <c r="G146" s="2" t="str">
        <f>IF(results!$Y146&lt;&gt;"b","",results!W146)</f>
        <v/>
      </c>
      <c r="H146" s="35" t="str">
        <f>IF(results!$Y146&lt;&gt;"b","",V146)</f>
        <v/>
      </c>
      <c r="I146" s="35" t="str">
        <f>IF(results!$Y146&lt;&gt;"b","",IF(W146=V146,W146+0.0001,W146))</f>
        <v/>
      </c>
      <c r="J146" s="35" t="str">
        <f>IF(results!$Y146&lt;&gt;"b","",IF(OR(V146=X146,W146=X146),X146+0.0002,X146))</f>
        <v/>
      </c>
      <c r="K146" s="35" t="str">
        <f>IF(results!$Y146&lt;&gt;"b","",IF(OR(V146=Y146,W146=Y146,X146=Y146),Y146+0.0003,Y146))</f>
        <v/>
      </c>
      <c r="L146" s="35" t="str">
        <f>IF(results!$Y146&lt;&gt;"b","",IF(OR(V146=Z146,W146=Z146,X146=Z146,Y146=Z146),Z146+0.0004,Z146))</f>
        <v/>
      </c>
      <c r="M146" s="35" t="str">
        <f>IF(results!$Y146&lt;&gt;"b","",IF(OR(V146=AA146,W146=AA146,X146=AA146,Y146=AA146,Z146=AA146),AA146+0.0005,AA146))</f>
        <v/>
      </c>
      <c r="N146" s="35" t="str">
        <f>IF(results!$Y146&lt;&gt;"b","",IF(OR(V146=AB146,W146=AB146,X146=AB146,Y146=AB146,Z146=AB146,AA146=AB146),AB146+0.0006,AB146))</f>
        <v/>
      </c>
      <c r="O146" s="35" t="str">
        <f>IF(results!$Y146&lt;&gt;"b","",IF(OR(V146=AC146,W146=AC146,X146=AC146,Y146=AC146,Z146=AC146,AA146=AC146,AB146=AC146),AC146+0.0007,AC146))</f>
        <v/>
      </c>
      <c r="P146" s="35" t="str">
        <f>IF(results!$Y146&lt;&gt;"b","",IF(OR(V146=AD146,W146=AD146,X146=AD146,Y146=AD146,Z146=AD146,AA146=AD146,AB146=AD146,AC146=AD146),AD146+0.0008,AD146))</f>
        <v/>
      </c>
      <c r="Q146" s="35" t="str">
        <f>IF(results!$Y146&lt;&gt;"b","",AE146*2)</f>
        <v/>
      </c>
      <c r="R146" s="47">
        <f t="shared" si="23"/>
        <v>0</v>
      </c>
      <c r="S146" s="4">
        <f t="shared" si="24"/>
        <v>1.4599999999999999E-5</v>
      </c>
      <c r="T146" s="4" t="str">
        <f>IF(results!$Y146&lt;&gt;"b","",results!X146)</f>
        <v/>
      </c>
      <c r="U146" s="4">
        <f>IF(results!Y146="A",1,IF(results!Y146="B",2,IF(results!Y146="C",3,99)))</f>
        <v>99</v>
      </c>
      <c r="V146" s="34">
        <f>results!C146+results!D146</f>
        <v>0</v>
      </c>
      <c r="W146" s="34">
        <f>results!E146+results!F146</f>
        <v>0</v>
      </c>
      <c r="X146" s="34">
        <f>results!G146+results!H146</f>
        <v>0</v>
      </c>
      <c r="Y146" s="34">
        <f>results!I146+results!J146</f>
        <v>0</v>
      </c>
      <c r="Z146" s="34">
        <f>results!K146+results!L146</f>
        <v>0</v>
      </c>
      <c r="AA146" s="34">
        <f>results!M146+results!N146</f>
        <v>0</v>
      </c>
      <c r="AB146" s="34">
        <f>results!O146+results!P146</f>
        <v>0</v>
      </c>
      <c r="AC146" s="34">
        <f>results!Q146+results!R146</f>
        <v>0</v>
      </c>
      <c r="AD146" s="34">
        <f>results!S146+results!T146</f>
        <v>0</v>
      </c>
      <c r="AE146" s="34">
        <f>results!U146+results!V146</f>
        <v>0</v>
      </c>
      <c r="AF146" s="10" t="e">
        <f t="shared" si="25"/>
        <v>#NUM!</v>
      </c>
    </row>
    <row r="147" spans="1:32" x14ac:dyDescent="0.35">
      <c r="A147" s="18">
        <v>141</v>
      </c>
      <c r="B147" s="20">
        <f t="shared" si="21"/>
        <v>133</v>
      </c>
      <c r="C147" s="20">
        <f t="shared" si="22"/>
        <v>81</v>
      </c>
      <c r="D147" s="14">
        <f t="shared" ref="D147:E155" si="26">_xlfn.RANK.EQ($R147,$R$7:$R$160,0)</f>
        <v>68</v>
      </c>
      <c r="E147" s="14">
        <f t="shared" si="26"/>
        <v>68</v>
      </c>
      <c r="F147" s="2" t="str">
        <f>IF(results!Y147&lt;&gt;"b","",results!B147)</f>
        <v/>
      </c>
      <c r="G147" s="2" t="str">
        <f>IF(results!$Y147&lt;&gt;"b","",results!W147)</f>
        <v/>
      </c>
      <c r="H147" s="35" t="str">
        <f>IF(results!$Y147&lt;&gt;"b","",V147)</f>
        <v/>
      </c>
      <c r="I147" s="35" t="str">
        <f>IF(results!$Y147&lt;&gt;"b","",IF(W147=V147,W147+0.0001,W147))</f>
        <v/>
      </c>
      <c r="J147" s="35" t="str">
        <f>IF(results!$Y147&lt;&gt;"b","",IF(OR(V147=X147,W147=X147),X147+0.0002,X147))</f>
        <v/>
      </c>
      <c r="K147" s="35" t="str">
        <f>IF(results!$Y147&lt;&gt;"b","",IF(OR(V147=Y147,W147=Y147,X147=Y147),Y147+0.0003,Y147))</f>
        <v/>
      </c>
      <c r="L147" s="35" t="str">
        <f>IF(results!$Y147&lt;&gt;"b","",IF(OR(V147=Z147,W147=Z147,X147=Z147,Y147=Z147),Z147+0.0004,Z147))</f>
        <v/>
      </c>
      <c r="M147" s="35" t="str">
        <f>IF(results!$Y147&lt;&gt;"b","",IF(OR(V147=AA147,W147=AA147,X147=AA147,Y147=AA147,Z147=AA147),AA147+0.0005,AA147))</f>
        <v/>
      </c>
      <c r="N147" s="35" t="str">
        <f>IF(results!$Y147&lt;&gt;"b","",IF(OR(V147=AB147,W147=AB147,X147=AB147,Y147=AB147,Z147=AB147,AA147=AB147),AB147+0.0006,AB147))</f>
        <v/>
      </c>
      <c r="O147" s="35" t="str">
        <f>IF(results!$Y147&lt;&gt;"b","",IF(OR(V147=AC147,W147=AC147,X147=AC147,Y147=AC147,Z147=AC147,AA147=AC147,AB147=AC147),AC147+0.0007,AC147))</f>
        <v/>
      </c>
      <c r="P147" s="35" t="str">
        <f>IF(results!$Y147&lt;&gt;"b","",IF(OR(V147=AD147,W147=AD147,X147=AD147,Y147=AD147,Z147=AD147,AA147=AD147,AB147=AD147,AC147=AD147),AD147+0.0008,AD147))</f>
        <v/>
      </c>
      <c r="Q147" s="35" t="str">
        <f>IF(results!$Y147&lt;&gt;"b","",AE147*2)</f>
        <v/>
      </c>
      <c r="R147" s="47">
        <f t="shared" si="23"/>
        <v>0</v>
      </c>
      <c r="S147" s="4">
        <f t="shared" ref="S147:S155" si="27">R147+0.0000001*ROW()</f>
        <v>1.47E-5</v>
      </c>
      <c r="T147" s="4" t="str">
        <f>IF(results!$Y147&lt;&gt;"b","",results!X147)</f>
        <v/>
      </c>
      <c r="U147" s="4">
        <f>IF(results!Y147="A",1,IF(results!Y147="B",2,IF(results!Y147="C",3,99)))</f>
        <v>99</v>
      </c>
      <c r="V147" s="34">
        <f>results!C147+results!D147</f>
        <v>0</v>
      </c>
      <c r="W147" s="34">
        <f>results!E147+results!F147</f>
        <v>0</v>
      </c>
      <c r="X147" s="34">
        <f>results!G147+results!H147</f>
        <v>0</v>
      </c>
      <c r="Y147" s="34">
        <f>results!I147+results!J147</f>
        <v>0</v>
      </c>
      <c r="Z147" s="34">
        <f>results!K147+results!L147</f>
        <v>0</v>
      </c>
      <c r="AA147" s="34">
        <f>results!M147+results!N147</f>
        <v>0</v>
      </c>
      <c r="AB147" s="34">
        <f>results!O147+results!P147</f>
        <v>0</v>
      </c>
      <c r="AC147" s="34">
        <f>results!Q147+results!R147</f>
        <v>0</v>
      </c>
      <c r="AD147" s="34">
        <f>results!S147+results!T147</f>
        <v>0</v>
      </c>
      <c r="AE147" s="34">
        <f>results!U147+results!V147</f>
        <v>0</v>
      </c>
      <c r="AF147" s="10" t="e">
        <f t="shared" si="25"/>
        <v>#NUM!</v>
      </c>
    </row>
    <row r="148" spans="1:32" x14ac:dyDescent="0.35">
      <c r="A148" s="18">
        <v>142</v>
      </c>
      <c r="B148" s="20">
        <f t="shared" si="21"/>
        <v>133</v>
      </c>
      <c r="C148" s="20">
        <f t="shared" si="22"/>
        <v>80</v>
      </c>
      <c r="D148" s="14">
        <f t="shared" si="26"/>
        <v>68</v>
      </c>
      <c r="E148" s="14">
        <f t="shared" si="26"/>
        <v>68</v>
      </c>
      <c r="F148" s="2" t="str">
        <f>IF(results!Y148&lt;&gt;"b","",results!B148)</f>
        <v/>
      </c>
      <c r="G148" s="2" t="str">
        <f>IF(results!$Y148&lt;&gt;"b","",results!W148)</f>
        <v/>
      </c>
      <c r="H148" s="35" t="str">
        <f>IF(results!$Y148&lt;&gt;"b","",V148)</f>
        <v/>
      </c>
      <c r="I148" s="35" t="str">
        <f>IF(results!$Y148&lt;&gt;"b","",IF(W148=V148,W148+0.0001,W148))</f>
        <v/>
      </c>
      <c r="J148" s="35" t="str">
        <f>IF(results!$Y148&lt;&gt;"b","",IF(OR(V148=X148,W148=X148),X148+0.0002,X148))</f>
        <v/>
      </c>
      <c r="K148" s="35" t="str">
        <f>IF(results!$Y148&lt;&gt;"b","",IF(OR(V148=Y148,W148=Y148,X148=Y148),Y148+0.0003,Y148))</f>
        <v/>
      </c>
      <c r="L148" s="35" t="str">
        <f>IF(results!$Y148&lt;&gt;"b","",IF(OR(V148=Z148,W148=Z148,X148=Z148,Y148=Z148),Z148+0.0004,Z148))</f>
        <v/>
      </c>
      <c r="M148" s="35" t="str">
        <f>IF(results!$Y148&lt;&gt;"b","",IF(OR(V148=AA148,W148=AA148,X148=AA148,Y148=AA148,Z148=AA148),AA148+0.0005,AA148))</f>
        <v/>
      </c>
      <c r="N148" s="35" t="str">
        <f>IF(results!$Y148&lt;&gt;"b","",IF(OR(V148=AB148,W148=AB148,X148=AB148,Y148=AB148,Z148=AB148,AA148=AB148),AB148+0.0006,AB148))</f>
        <v/>
      </c>
      <c r="O148" s="35" t="str">
        <f>IF(results!$Y148&lt;&gt;"b","",IF(OR(V148=AC148,W148=AC148,X148=AC148,Y148=AC148,Z148=AC148,AA148=AC148,AB148=AC148),AC148+0.0007,AC148))</f>
        <v/>
      </c>
      <c r="P148" s="35" t="str">
        <f>IF(results!$Y148&lt;&gt;"b","",IF(OR(V148=AD148,W148=AD148,X148=AD148,Y148=AD148,Z148=AD148,AA148=AD148,AB148=AD148,AC148=AD148),AD148+0.0008,AD148))</f>
        <v/>
      </c>
      <c r="Q148" s="35" t="str">
        <f>IF(results!$Y148&lt;&gt;"b","",AE148*2)</f>
        <v/>
      </c>
      <c r="R148" s="47">
        <f t="shared" si="23"/>
        <v>0</v>
      </c>
      <c r="S148" s="4">
        <f t="shared" si="27"/>
        <v>1.4799999999999999E-5</v>
      </c>
      <c r="T148" s="4" t="str">
        <f>IF(results!$Y148&lt;&gt;"b","",results!X148)</f>
        <v/>
      </c>
      <c r="U148" s="4">
        <f>IF(results!Y148="A",1,IF(results!Y148="B",2,IF(results!Y148="C",3,99)))</f>
        <v>99</v>
      </c>
      <c r="V148" s="34">
        <f>results!C148+results!D148</f>
        <v>0</v>
      </c>
      <c r="W148" s="34">
        <f>results!E148+results!F148</f>
        <v>0</v>
      </c>
      <c r="X148" s="34">
        <f>results!G148+results!H148</f>
        <v>0</v>
      </c>
      <c r="Y148" s="34">
        <f>results!I148+results!J148</f>
        <v>0</v>
      </c>
      <c r="Z148" s="34">
        <f>results!K148+results!L148</f>
        <v>0</v>
      </c>
      <c r="AA148" s="34">
        <f>results!M148+results!N148</f>
        <v>0</v>
      </c>
      <c r="AB148" s="34">
        <f>results!O148+results!P148</f>
        <v>0</v>
      </c>
      <c r="AC148" s="34">
        <f>results!Q148+results!R148</f>
        <v>0</v>
      </c>
      <c r="AD148" s="34">
        <f>results!S148+results!T148</f>
        <v>0</v>
      </c>
      <c r="AE148" s="34">
        <f>results!U148+results!V148</f>
        <v>0</v>
      </c>
      <c r="AF148" s="10" t="e">
        <f t="shared" si="25"/>
        <v>#NUM!</v>
      </c>
    </row>
    <row r="149" spans="1:32" x14ac:dyDescent="0.35">
      <c r="A149" s="18">
        <v>143</v>
      </c>
      <c r="B149" s="20">
        <f t="shared" si="21"/>
        <v>133</v>
      </c>
      <c r="C149" s="20">
        <f t="shared" si="22"/>
        <v>79</v>
      </c>
      <c r="D149" s="14">
        <f t="shared" si="26"/>
        <v>68</v>
      </c>
      <c r="E149" s="14">
        <f t="shared" si="26"/>
        <v>68</v>
      </c>
      <c r="F149" s="2" t="str">
        <f>IF(results!Y149&lt;&gt;"b","",results!B149)</f>
        <v/>
      </c>
      <c r="G149" s="2" t="str">
        <f>IF(results!$Y149&lt;&gt;"b","",results!W149)</f>
        <v/>
      </c>
      <c r="H149" s="35" t="str">
        <f>IF(results!$Y149&lt;&gt;"b","",V149)</f>
        <v/>
      </c>
      <c r="I149" s="35" t="str">
        <f>IF(results!$Y149&lt;&gt;"b","",IF(W149=V149,W149+0.0001,W149))</f>
        <v/>
      </c>
      <c r="J149" s="35" t="str">
        <f>IF(results!$Y149&lt;&gt;"b","",IF(OR(V149=X149,W149=X149),X149+0.0002,X149))</f>
        <v/>
      </c>
      <c r="K149" s="35" t="str">
        <f>IF(results!$Y149&lt;&gt;"b","",IF(OR(V149=Y149,W149=Y149,X149=Y149),Y149+0.0003,Y149))</f>
        <v/>
      </c>
      <c r="L149" s="35" t="str">
        <f>IF(results!$Y149&lt;&gt;"b","",IF(OR(V149=Z149,W149=Z149,X149=Z149,Y149=Z149),Z149+0.0004,Z149))</f>
        <v/>
      </c>
      <c r="M149" s="35" t="str">
        <f>IF(results!$Y149&lt;&gt;"b","",IF(OR(V149=AA149,W149=AA149,X149=AA149,Y149=AA149,Z149=AA149),AA149+0.0005,AA149))</f>
        <v/>
      </c>
      <c r="N149" s="35" t="str">
        <f>IF(results!$Y149&lt;&gt;"b","",IF(OR(V149=AB149,W149=AB149,X149=AB149,Y149=AB149,Z149=AB149,AA149=AB149),AB149+0.0006,AB149))</f>
        <v/>
      </c>
      <c r="O149" s="35" t="str">
        <f>IF(results!$Y149&lt;&gt;"b","",IF(OR(V149=AC149,W149=AC149,X149=AC149,Y149=AC149,Z149=AC149,AA149=AC149,AB149=AC149),AC149+0.0007,AC149))</f>
        <v/>
      </c>
      <c r="P149" s="35" t="str">
        <f>IF(results!$Y149&lt;&gt;"b","",IF(OR(V149=AD149,W149=AD149,X149=AD149,Y149=AD149,Z149=AD149,AA149=AD149,AB149=AD149,AC149=AD149),AD149+0.0008,AD149))</f>
        <v/>
      </c>
      <c r="Q149" s="35" t="str">
        <f>IF(results!$Y149&lt;&gt;"b","",AE149*2)</f>
        <v/>
      </c>
      <c r="R149" s="47">
        <f t="shared" si="23"/>
        <v>0</v>
      </c>
      <c r="S149" s="4">
        <f t="shared" si="27"/>
        <v>1.49E-5</v>
      </c>
      <c r="T149" s="4" t="str">
        <f>IF(results!$Y149&lt;&gt;"b","",results!X149)</f>
        <v/>
      </c>
      <c r="U149" s="4">
        <f>IF(results!Y149="A",1,IF(results!Y149="B",2,IF(results!Y149="C",3,99)))</f>
        <v>99</v>
      </c>
      <c r="V149" s="34">
        <f>results!C149+results!D149</f>
        <v>0</v>
      </c>
      <c r="W149" s="34">
        <f>results!E149+results!F149</f>
        <v>0</v>
      </c>
      <c r="X149" s="34">
        <f>results!G149+results!H149</f>
        <v>0</v>
      </c>
      <c r="Y149" s="34">
        <f>results!I149+results!J149</f>
        <v>0</v>
      </c>
      <c r="Z149" s="34">
        <f>results!K149+results!L149</f>
        <v>0</v>
      </c>
      <c r="AA149" s="34">
        <f>results!M149+results!N149</f>
        <v>0</v>
      </c>
      <c r="AB149" s="34">
        <f>results!O149+results!P149</f>
        <v>0</v>
      </c>
      <c r="AC149" s="34">
        <f>results!Q149+results!R149</f>
        <v>0</v>
      </c>
      <c r="AD149" s="34">
        <f>results!S149+results!T149</f>
        <v>0</v>
      </c>
      <c r="AE149" s="34">
        <f>results!U149+results!V149</f>
        <v>0</v>
      </c>
      <c r="AF149" s="10" t="e">
        <f t="shared" si="25"/>
        <v>#NUM!</v>
      </c>
    </row>
    <row r="150" spans="1:32" x14ac:dyDescent="0.35">
      <c r="A150" s="18">
        <v>144</v>
      </c>
      <c r="B150" s="20">
        <f t="shared" si="21"/>
        <v>133</v>
      </c>
      <c r="C150" s="20">
        <f t="shared" si="22"/>
        <v>78</v>
      </c>
      <c r="D150" s="14">
        <f t="shared" si="26"/>
        <v>68</v>
      </c>
      <c r="E150" s="14">
        <f t="shared" si="26"/>
        <v>68</v>
      </c>
      <c r="F150" s="2" t="str">
        <f>IF(results!Y150&lt;&gt;"b","",results!B150)</f>
        <v/>
      </c>
      <c r="G150" s="2" t="str">
        <f>IF(results!$Y150&lt;&gt;"b","",results!W150)</f>
        <v/>
      </c>
      <c r="H150" s="35" t="str">
        <f>IF(results!$Y150&lt;&gt;"b","",V150)</f>
        <v/>
      </c>
      <c r="I150" s="35" t="str">
        <f>IF(results!$Y150&lt;&gt;"b","",IF(W150=V150,W150+0.0001,W150))</f>
        <v/>
      </c>
      <c r="J150" s="35" t="str">
        <f>IF(results!$Y150&lt;&gt;"b","",IF(OR(V150=X150,W150=X150),X150+0.0002,X150))</f>
        <v/>
      </c>
      <c r="K150" s="35" t="str">
        <f>IF(results!$Y150&lt;&gt;"b","",IF(OR(V150=Y150,W150=Y150,X150=Y150),Y150+0.0003,Y150))</f>
        <v/>
      </c>
      <c r="L150" s="35" t="str">
        <f>IF(results!$Y150&lt;&gt;"b","",IF(OR(V150=Z150,W150=Z150,X150=Z150,Y150=Z150),Z150+0.0004,Z150))</f>
        <v/>
      </c>
      <c r="M150" s="35" t="str">
        <f>IF(results!$Y150&lt;&gt;"b","",IF(OR(V150=AA150,W150=AA150,X150=AA150,Y150=AA150,Z150=AA150),AA150+0.0005,AA150))</f>
        <v/>
      </c>
      <c r="N150" s="35" t="str">
        <f>IF(results!$Y150&lt;&gt;"b","",IF(OR(V150=AB150,W150=AB150,X150=AB150,Y150=AB150,Z150=AB150,AA150=AB150),AB150+0.0006,AB150))</f>
        <v/>
      </c>
      <c r="O150" s="35" t="str">
        <f>IF(results!$Y150&lt;&gt;"b","",IF(OR(V150=AC150,W150=AC150,X150=AC150,Y150=AC150,Z150=AC150,AA150=AC150,AB150=AC150),AC150+0.0007,AC150))</f>
        <v/>
      </c>
      <c r="P150" s="35" t="str">
        <f>IF(results!$Y150&lt;&gt;"b","",IF(OR(V150=AD150,W150=AD150,X150=AD150,Y150=AD150,Z150=AD150,AA150=AD150,AB150=AD150,AC150=AD150),AD150+0.0008,AD150))</f>
        <v/>
      </c>
      <c r="Q150" s="35" t="str">
        <f>IF(results!$Y150&lt;&gt;"b","",AE150*2)</f>
        <v/>
      </c>
      <c r="R150" s="47">
        <f t="shared" si="23"/>
        <v>0</v>
      </c>
      <c r="S150" s="4">
        <f t="shared" si="27"/>
        <v>1.4999999999999999E-5</v>
      </c>
      <c r="T150" s="4" t="str">
        <f>IF(results!$Y150&lt;&gt;"b","",results!X150)</f>
        <v/>
      </c>
      <c r="U150" s="4">
        <f>IF(results!Y150="A",1,IF(results!Y150="B",2,IF(results!Y150="C",3,99)))</f>
        <v>99</v>
      </c>
      <c r="V150" s="34">
        <f>results!C150+results!D150</f>
        <v>0</v>
      </c>
      <c r="W150" s="34">
        <f>results!E150+results!F150</f>
        <v>0</v>
      </c>
      <c r="X150" s="34">
        <f>results!G150+results!H150</f>
        <v>0</v>
      </c>
      <c r="Y150" s="34">
        <f>results!I150+results!J150</f>
        <v>0</v>
      </c>
      <c r="Z150" s="34">
        <f>results!K150+results!L150</f>
        <v>0</v>
      </c>
      <c r="AA150" s="34">
        <f>results!M150+results!N150</f>
        <v>0</v>
      </c>
      <c r="AB150" s="34">
        <f>results!O150+results!P150</f>
        <v>0</v>
      </c>
      <c r="AC150" s="34">
        <f>results!Q150+results!R150</f>
        <v>0</v>
      </c>
      <c r="AD150" s="34">
        <f>results!S150+results!T150</f>
        <v>0</v>
      </c>
      <c r="AE150" s="34">
        <f>results!U150+results!V150</f>
        <v>0</v>
      </c>
      <c r="AF150" s="10" t="e">
        <f t="shared" si="25"/>
        <v>#NUM!</v>
      </c>
    </row>
    <row r="151" spans="1:32" x14ac:dyDescent="0.35">
      <c r="A151" s="18">
        <v>145</v>
      </c>
      <c r="B151" s="20">
        <f t="shared" si="21"/>
        <v>133</v>
      </c>
      <c r="C151" s="20">
        <f t="shared" si="22"/>
        <v>77</v>
      </c>
      <c r="D151" s="14">
        <f t="shared" si="26"/>
        <v>68</v>
      </c>
      <c r="E151" s="14">
        <f t="shared" si="26"/>
        <v>68</v>
      </c>
      <c r="F151" s="2" t="str">
        <f>IF(results!Y151&lt;&gt;"b","",results!B151)</f>
        <v/>
      </c>
      <c r="G151" s="2" t="str">
        <f>IF(results!$Y151&lt;&gt;"b","",results!W151)</f>
        <v/>
      </c>
      <c r="H151" s="35" t="str">
        <f>IF(results!$Y151&lt;&gt;"b","",V151)</f>
        <v/>
      </c>
      <c r="I151" s="35" t="str">
        <f>IF(results!$Y151&lt;&gt;"b","",IF(W151=V151,W151+0.0001,W151))</f>
        <v/>
      </c>
      <c r="J151" s="35" t="str">
        <f>IF(results!$Y151&lt;&gt;"b","",IF(OR(V151=X151,W151=X151),X151+0.0002,X151))</f>
        <v/>
      </c>
      <c r="K151" s="35" t="str">
        <f>IF(results!$Y151&lt;&gt;"b","",IF(OR(V151=Y151,W151=Y151,X151=Y151),Y151+0.0003,Y151))</f>
        <v/>
      </c>
      <c r="L151" s="35" t="str">
        <f>IF(results!$Y151&lt;&gt;"b","",IF(OR(V151=Z151,W151=Z151,X151=Z151,Y151=Z151),Z151+0.0004,Z151))</f>
        <v/>
      </c>
      <c r="M151" s="35" t="str">
        <f>IF(results!$Y151&lt;&gt;"b","",IF(OR(V151=AA151,W151=AA151,X151=AA151,Y151=AA151,Z151=AA151),AA151+0.0005,AA151))</f>
        <v/>
      </c>
      <c r="N151" s="35" t="str">
        <f>IF(results!$Y151&lt;&gt;"b","",IF(OR(V151=AB151,W151=AB151,X151=AB151,Y151=AB151,Z151=AB151,AA151=AB151),AB151+0.0006,AB151))</f>
        <v/>
      </c>
      <c r="O151" s="35" t="str">
        <f>IF(results!$Y151&lt;&gt;"b","",IF(OR(V151=AC151,W151=AC151,X151=AC151,Y151=AC151,Z151=AC151,AA151=AC151,AB151=AC151),AC151+0.0007,AC151))</f>
        <v/>
      </c>
      <c r="P151" s="35" t="str">
        <f>IF(results!$Y151&lt;&gt;"b","",IF(OR(V151=AD151,W151=AD151,X151=AD151,Y151=AD151,Z151=AD151,AA151=AD151,AB151=AD151,AC151=AD151),AD151+0.0008,AD151))</f>
        <v/>
      </c>
      <c r="Q151" s="35" t="str">
        <f>IF(results!$Y151&lt;&gt;"b","",AE151*2)</f>
        <v/>
      </c>
      <c r="R151" s="47">
        <f t="shared" si="23"/>
        <v>0</v>
      </c>
      <c r="S151" s="4">
        <f t="shared" si="27"/>
        <v>1.5099999999999999E-5</v>
      </c>
      <c r="T151" s="4" t="str">
        <f>IF(results!$Y151&lt;&gt;"b","",results!X151)</f>
        <v/>
      </c>
      <c r="U151" s="4">
        <f>IF(results!Y151="A",1,IF(results!Y151="B",2,IF(results!Y151="C",3,99)))</f>
        <v>99</v>
      </c>
      <c r="V151" s="34">
        <f>results!C151+results!D151</f>
        <v>0</v>
      </c>
      <c r="W151" s="34">
        <f>results!E151+results!F151</f>
        <v>0</v>
      </c>
      <c r="X151" s="34">
        <f>results!G151+results!H151</f>
        <v>0</v>
      </c>
      <c r="Y151" s="34">
        <f>results!I151+results!J151</f>
        <v>0</v>
      </c>
      <c r="Z151" s="34">
        <f>results!K151+results!L151</f>
        <v>0</v>
      </c>
      <c r="AA151" s="34">
        <f>results!M151+results!N151</f>
        <v>0</v>
      </c>
      <c r="AB151" s="34">
        <f>results!O151+results!P151</f>
        <v>0</v>
      </c>
      <c r="AC151" s="34">
        <f>results!Q151+results!R151</f>
        <v>0</v>
      </c>
      <c r="AD151" s="34">
        <f>results!S151+results!T151</f>
        <v>0</v>
      </c>
      <c r="AE151" s="34">
        <f>results!U151+results!V151</f>
        <v>0</v>
      </c>
      <c r="AF151" s="10" t="e">
        <f t="shared" si="25"/>
        <v>#NUM!</v>
      </c>
    </row>
    <row r="152" spans="1:32" x14ac:dyDescent="0.35">
      <c r="A152" s="18">
        <v>146</v>
      </c>
      <c r="B152" s="20">
        <f t="shared" si="21"/>
        <v>133</v>
      </c>
      <c r="C152" s="20">
        <f t="shared" si="22"/>
        <v>76</v>
      </c>
      <c r="D152" s="14">
        <f t="shared" si="26"/>
        <v>68</v>
      </c>
      <c r="E152" s="14">
        <f t="shared" si="26"/>
        <v>68</v>
      </c>
      <c r="F152" s="2" t="str">
        <f>IF(results!Y152&lt;&gt;"b","",results!B152)</f>
        <v/>
      </c>
      <c r="G152" s="2" t="str">
        <f>IF(results!$Y152&lt;&gt;"b","",results!W152)</f>
        <v/>
      </c>
      <c r="H152" s="35" t="str">
        <f>IF(results!$Y152&lt;&gt;"b","",V152)</f>
        <v/>
      </c>
      <c r="I152" s="35" t="str">
        <f>IF(results!$Y152&lt;&gt;"b","",IF(W152=V152,W152+0.0001,W152))</f>
        <v/>
      </c>
      <c r="J152" s="35" t="str">
        <f>IF(results!$Y152&lt;&gt;"b","",IF(OR(V152=X152,W152=X152),X152+0.0002,X152))</f>
        <v/>
      </c>
      <c r="K152" s="35" t="str">
        <f>IF(results!$Y152&lt;&gt;"b","",IF(OR(V152=Y152,W152=Y152,X152=Y152),Y152+0.0003,Y152))</f>
        <v/>
      </c>
      <c r="L152" s="35" t="str">
        <f>IF(results!$Y152&lt;&gt;"b","",IF(OR(V152=Z152,W152=Z152,X152=Z152,Y152=Z152),Z152+0.0004,Z152))</f>
        <v/>
      </c>
      <c r="M152" s="35" t="str">
        <f>IF(results!$Y152&lt;&gt;"b","",IF(OR(V152=AA152,W152=AA152,X152=AA152,Y152=AA152,Z152=AA152),AA152+0.0005,AA152))</f>
        <v/>
      </c>
      <c r="N152" s="35" t="str">
        <f>IF(results!$Y152&lt;&gt;"b","",IF(OR(V152=AB152,W152=AB152,X152=AB152,Y152=AB152,Z152=AB152,AA152=AB152),AB152+0.0006,AB152))</f>
        <v/>
      </c>
      <c r="O152" s="35" t="str">
        <f>IF(results!$Y152&lt;&gt;"b","",IF(OR(V152=AC152,W152=AC152,X152=AC152,Y152=AC152,Z152=AC152,AA152=AC152,AB152=AC152),AC152+0.0007,AC152))</f>
        <v/>
      </c>
      <c r="P152" s="35" t="str">
        <f>IF(results!$Y152&lt;&gt;"b","",IF(OR(V152=AD152,W152=AD152,X152=AD152,Y152=AD152,Z152=AD152,AA152=AD152,AB152=AD152,AC152=AD152),AD152+0.0008,AD152))</f>
        <v/>
      </c>
      <c r="Q152" s="35" t="str">
        <f>IF(results!$Y152&lt;&gt;"b","",AE152*2)</f>
        <v/>
      </c>
      <c r="R152" s="47">
        <f t="shared" si="23"/>
        <v>0</v>
      </c>
      <c r="S152" s="4">
        <f t="shared" si="27"/>
        <v>1.52E-5</v>
      </c>
      <c r="T152" s="4" t="str">
        <f>IF(results!$Y152&lt;&gt;"b","",results!X152)</f>
        <v/>
      </c>
      <c r="U152" s="4">
        <f>IF(results!Y152="A",1,IF(results!Y152="B",2,IF(results!Y152="C",3,99)))</f>
        <v>99</v>
      </c>
      <c r="V152" s="34">
        <f>results!C152+results!D152</f>
        <v>0</v>
      </c>
      <c r="W152" s="34">
        <f>results!E152+results!F152</f>
        <v>0</v>
      </c>
      <c r="X152" s="34">
        <f>results!G152+results!H152</f>
        <v>0</v>
      </c>
      <c r="Y152" s="34">
        <f>results!I152+results!J152</f>
        <v>0</v>
      </c>
      <c r="Z152" s="34">
        <f>results!K152+results!L152</f>
        <v>0</v>
      </c>
      <c r="AA152" s="34">
        <f>results!M152+results!N152</f>
        <v>0</v>
      </c>
      <c r="AB152" s="34">
        <f>results!O152+results!P152</f>
        <v>0</v>
      </c>
      <c r="AC152" s="34">
        <f>results!Q152+results!R152</f>
        <v>0</v>
      </c>
      <c r="AD152" s="34">
        <f>results!S152+results!T152</f>
        <v>0</v>
      </c>
      <c r="AE152" s="34">
        <f>results!U152+results!V152</f>
        <v>0</v>
      </c>
      <c r="AF152" s="10" t="e">
        <f t="shared" si="25"/>
        <v>#NUM!</v>
      </c>
    </row>
    <row r="153" spans="1:32" x14ac:dyDescent="0.35">
      <c r="A153" s="18">
        <v>147</v>
      </c>
      <c r="B153" s="20">
        <f t="shared" si="21"/>
        <v>133</v>
      </c>
      <c r="C153" s="20">
        <f t="shared" si="22"/>
        <v>75</v>
      </c>
      <c r="D153" s="14">
        <f t="shared" si="26"/>
        <v>68</v>
      </c>
      <c r="E153" s="14">
        <f t="shared" si="26"/>
        <v>68</v>
      </c>
      <c r="F153" s="2" t="str">
        <f>IF(results!Y153&lt;&gt;"b","",results!B153)</f>
        <v/>
      </c>
      <c r="G153" s="2" t="str">
        <f>IF(results!$Y153&lt;&gt;"b","",results!W153)</f>
        <v/>
      </c>
      <c r="H153" s="35" t="str">
        <f>IF(results!$Y153&lt;&gt;"b","",V153)</f>
        <v/>
      </c>
      <c r="I153" s="35" t="str">
        <f>IF(results!$Y153&lt;&gt;"b","",IF(W153=V153,W153+0.0001,W153))</f>
        <v/>
      </c>
      <c r="J153" s="35" t="str">
        <f>IF(results!$Y153&lt;&gt;"b","",IF(OR(V153=X153,W153=X153),X153+0.0002,X153))</f>
        <v/>
      </c>
      <c r="K153" s="35" t="str">
        <f>IF(results!$Y153&lt;&gt;"b","",IF(OR(V153=Y153,W153=Y153,X153=Y153),Y153+0.0003,Y153))</f>
        <v/>
      </c>
      <c r="L153" s="35" t="str">
        <f>IF(results!$Y153&lt;&gt;"b","",IF(OR(V153=Z153,W153=Z153,X153=Z153,Y153=Z153),Z153+0.0004,Z153))</f>
        <v/>
      </c>
      <c r="M153" s="35" t="str">
        <f>IF(results!$Y153&lt;&gt;"b","",IF(OR(V153=AA153,W153=AA153,X153=AA153,Y153=AA153,Z153=AA153),AA153+0.0005,AA153))</f>
        <v/>
      </c>
      <c r="N153" s="35" t="str">
        <f>IF(results!$Y153&lt;&gt;"b","",IF(OR(V153=AB153,W153=AB153,X153=AB153,Y153=AB153,Z153=AB153,AA153=AB153),AB153+0.0006,AB153))</f>
        <v/>
      </c>
      <c r="O153" s="35" t="str">
        <f>IF(results!$Y153&lt;&gt;"b","",IF(OR(V153=AC153,W153=AC153,X153=AC153,Y153=AC153,Z153=AC153,AA153=AC153,AB153=AC153),AC153+0.0007,AC153))</f>
        <v/>
      </c>
      <c r="P153" s="35" t="str">
        <f>IF(results!$Y153&lt;&gt;"b","",IF(OR(V153=AD153,W153=AD153,X153=AD153,Y153=AD153,Z153=AD153,AA153=AD153,AB153=AD153,AC153=AD153),AD153+0.0008,AD153))</f>
        <v/>
      </c>
      <c r="Q153" s="35" t="str">
        <f>IF(results!$Y153&lt;&gt;"b","",AE153*2)</f>
        <v/>
      </c>
      <c r="R153" s="47">
        <f t="shared" si="23"/>
        <v>0</v>
      </c>
      <c r="S153" s="4">
        <f t="shared" si="27"/>
        <v>1.5299999999999999E-5</v>
      </c>
      <c r="T153" s="4" t="str">
        <f>IF(results!$Y153&lt;&gt;"b","",results!X153)</f>
        <v/>
      </c>
      <c r="U153" s="4">
        <f>IF(results!Y153="A",1,IF(results!Y153="B",2,IF(results!Y153="C",3,99)))</f>
        <v>99</v>
      </c>
      <c r="V153" s="34">
        <f>results!C153+results!D153</f>
        <v>0</v>
      </c>
      <c r="W153" s="34">
        <f>results!E153+results!F153</f>
        <v>0</v>
      </c>
      <c r="X153" s="34">
        <f>results!G153+results!H153</f>
        <v>0</v>
      </c>
      <c r="Y153" s="34">
        <f>results!I153+results!J153</f>
        <v>0</v>
      </c>
      <c r="Z153" s="34">
        <f>results!K153+results!L153</f>
        <v>0</v>
      </c>
      <c r="AA153" s="34">
        <f>results!M153+results!N153</f>
        <v>0</v>
      </c>
      <c r="AB153" s="34">
        <f>results!O153+results!P153</f>
        <v>0</v>
      </c>
      <c r="AC153" s="34">
        <f>results!Q153+results!R153</f>
        <v>0</v>
      </c>
      <c r="AD153" s="34">
        <f>results!S153+results!T153</f>
        <v>0</v>
      </c>
      <c r="AE153" s="34">
        <f>results!U153+results!V153</f>
        <v>0</v>
      </c>
      <c r="AF153" s="10" t="e">
        <f t="shared" si="25"/>
        <v>#NUM!</v>
      </c>
    </row>
    <row r="154" spans="1:32" x14ac:dyDescent="0.35">
      <c r="A154" s="18">
        <v>148</v>
      </c>
      <c r="B154" s="20">
        <f t="shared" si="21"/>
        <v>133</v>
      </c>
      <c r="C154" s="20">
        <f t="shared" si="22"/>
        <v>74</v>
      </c>
      <c r="D154" s="14">
        <f t="shared" si="26"/>
        <v>68</v>
      </c>
      <c r="E154" s="14">
        <f t="shared" si="26"/>
        <v>68</v>
      </c>
      <c r="F154" s="2" t="str">
        <f>IF(results!Y154&lt;&gt;"b","",results!B154)</f>
        <v/>
      </c>
      <c r="G154" s="2" t="str">
        <f>IF(results!$Y154&lt;&gt;"b","",results!W154)</f>
        <v/>
      </c>
      <c r="H154" s="35" t="str">
        <f>IF(results!$Y154&lt;&gt;"b","",V154)</f>
        <v/>
      </c>
      <c r="I154" s="35" t="str">
        <f>IF(results!$Y154&lt;&gt;"b","",IF(W154=V154,W154+0.0001,W154))</f>
        <v/>
      </c>
      <c r="J154" s="35" t="str">
        <f>IF(results!$Y154&lt;&gt;"b","",IF(OR(V154=X154,W154=X154),X154+0.0002,X154))</f>
        <v/>
      </c>
      <c r="K154" s="35" t="str">
        <f>IF(results!$Y154&lt;&gt;"b","",IF(OR(V154=Y154,W154=Y154,X154=Y154),Y154+0.0003,Y154))</f>
        <v/>
      </c>
      <c r="L154" s="35" t="str">
        <f>IF(results!$Y154&lt;&gt;"b","",IF(OR(V154=Z154,W154=Z154,X154=Z154,Y154=Z154),Z154+0.0004,Z154))</f>
        <v/>
      </c>
      <c r="M154" s="35" t="str">
        <f>IF(results!$Y154&lt;&gt;"b","",IF(OR(V154=AA154,W154=AA154,X154=AA154,Y154=AA154,Z154=AA154),AA154+0.0005,AA154))</f>
        <v/>
      </c>
      <c r="N154" s="35" t="str">
        <f>IF(results!$Y154&lt;&gt;"b","",IF(OR(V154=AB154,W154=AB154,X154=AB154,Y154=AB154,Z154=AB154,AA154=AB154),AB154+0.0006,AB154))</f>
        <v/>
      </c>
      <c r="O154" s="35" t="str">
        <f>IF(results!$Y154&lt;&gt;"b","",IF(OR(V154=AC154,W154=AC154,X154=AC154,Y154=AC154,Z154=AC154,AA154=AC154,AB154=AC154),AC154+0.0007,AC154))</f>
        <v/>
      </c>
      <c r="P154" s="35" t="str">
        <f>IF(results!$Y154&lt;&gt;"b","",IF(OR(V154=AD154,W154=AD154,X154=AD154,Y154=AD154,Z154=AD154,AA154=AD154,AB154=AD154,AC154=AD154),AD154+0.0008,AD154))</f>
        <v/>
      </c>
      <c r="Q154" s="35" t="str">
        <f>IF(results!$Y154&lt;&gt;"b","",AE154*2)</f>
        <v/>
      </c>
      <c r="R154" s="47">
        <f t="shared" si="23"/>
        <v>0</v>
      </c>
      <c r="S154" s="4">
        <f t="shared" si="27"/>
        <v>1.5399999999999998E-5</v>
      </c>
      <c r="T154" s="4" t="str">
        <f>IF(results!$Y154&lt;&gt;"b","",results!X154)</f>
        <v/>
      </c>
      <c r="U154" s="4">
        <f>IF(results!Y154="A",1,IF(results!Y154="B",2,IF(results!Y154="C",3,99)))</f>
        <v>99</v>
      </c>
      <c r="V154" s="34">
        <f>results!C154+results!D154</f>
        <v>0</v>
      </c>
      <c r="W154" s="34">
        <f>results!E154+results!F154</f>
        <v>0</v>
      </c>
      <c r="X154" s="34">
        <f>results!G154+results!H154</f>
        <v>0</v>
      </c>
      <c r="Y154" s="34">
        <f>results!I154+results!J154</f>
        <v>0</v>
      </c>
      <c r="Z154" s="34">
        <f>results!K154+results!L154</f>
        <v>0</v>
      </c>
      <c r="AA154" s="34">
        <f>results!M154+results!N154</f>
        <v>0</v>
      </c>
      <c r="AB154" s="34">
        <f>results!O154+results!P154</f>
        <v>0</v>
      </c>
      <c r="AC154" s="34">
        <f>results!Q154+results!R154</f>
        <v>0</v>
      </c>
      <c r="AD154" s="34">
        <f>results!S154+results!T154</f>
        <v>0</v>
      </c>
      <c r="AE154" s="34">
        <f>results!U154+results!V154</f>
        <v>0</v>
      </c>
      <c r="AF154" s="10" t="e">
        <f t="shared" si="25"/>
        <v>#NUM!</v>
      </c>
    </row>
    <row r="155" spans="1:32" x14ac:dyDescent="0.35">
      <c r="A155" s="18">
        <v>149</v>
      </c>
      <c r="B155" s="20">
        <f t="shared" si="21"/>
        <v>133</v>
      </c>
      <c r="C155" s="20">
        <f t="shared" si="22"/>
        <v>73</v>
      </c>
      <c r="D155" s="14">
        <f t="shared" si="26"/>
        <v>68</v>
      </c>
      <c r="E155" s="14">
        <f t="shared" si="26"/>
        <v>68</v>
      </c>
      <c r="F155" s="2" t="str">
        <f>IF(results!Y155&lt;&gt;"b","",results!B155)</f>
        <v/>
      </c>
      <c r="G155" s="2" t="str">
        <f>IF(results!$Y155&lt;&gt;"b","",results!W155)</f>
        <v/>
      </c>
      <c r="H155" s="35" t="str">
        <f>IF(results!$Y155&lt;&gt;"b","",V155)</f>
        <v/>
      </c>
      <c r="I155" s="35" t="str">
        <f>IF(results!$Y155&lt;&gt;"b","",IF(W155=V155,W155+0.0001,W155))</f>
        <v/>
      </c>
      <c r="J155" s="35" t="str">
        <f>IF(results!$Y155&lt;&gt;"b","",IF(OR(V155=X155,W155=X155),X155+0.0002,X155))</f>
        <v/>
      </c>
      <c r="K155" s="35" t="str">
        <f>IF(results!$Y155&lt;&gt;"b","",IF(OR(V155=Y155,W155=Y155,X155=Y155),Y155+0.0003,Y155))</f>
        <v/>
      </c>
      <c r="L155" s="35" t="str">
        <f>IF(results!$Y155&lt;&gt;"b","",IF(OR(V155=Z155,W155=Z155,X155=Z155,Y155=Z155),Z155+0.0004,Z155))</f>
        <v/>
      </c>
      <c r="M155" s="35" t="str">
        <f>IF(results!$Y155&lt;&gt;"b","",IF(OR(V155=AA155,W155=AA155,X155=AA155,Y155=AA155,Z155=AA155),AA155+0.0005,AA155))</f>
        <v/>
      </c>
      <c r="N155" s="35" t="str">
        <f>IF(results!$Y155&lt;&gt;"b","",IF(OR(V155=AB155,W155=AB155,X155=AB155,Y155=AB155,Z155=AB155,AA155=AB155),AB155+0.0006,AB155))</f>
        <v/>
      </c>
      <c r="O155" s="35" t="str">
        <f>IF(results!$Y155&lt;&gt;"b","",IF(OR(V155=AC155,W155=AC155,X155=AC155,Y155=AC155,Z155=AC155,AA155=AC155,AB155=AC155),AC155+0.0007,AC155))</f>
        <v/>
      </c>
      <c r="P155" s="35" t="str">
        <f>IF(results!$Y155&lt;&gt;"b","",IF(OR(V155=AD155,W155=AD155,X155=AD155,Y155=AD155,Z155=AD155,AA155=AD155,AB155=AD155,AC155=AD155),AD155+0.0008,AD155))</f>
        <v/>
      </c>
      <c r="Q155" s="35" t="str">
        <f>IF(results!$Y155&lt;&gt;"b","",AE155*2)</f>
        <v/>
      </c>
      <c r="R155" s="47">
        <f t="shared" si="23"/>
        <v>0</v>
      </c>
      <c r="S155" s="4">
        <f t="shared" si="27"/>
        <v>1.5500000000000001E-5</v>
      </c>
      <c r="T155" s="4" t="str">
        <f>IF(results!$Y155&lt;&gt;"b","",results!X155)</f>
        <v/>
      </c>
      <c r="U155" s="4">
        <f>IF(results!Y155="A",1,IF(results!Y155="B",2,IF(results!Y155="C",3,99)))</f>
        <v>99</v>
      </c>
      <c r="V155" s="34">
        <f>results!C155+results!D155</f>
        <v>0</v>
      </c>
      <c r="W155" s="34">
        <f>results!E155+results!F155</f>
        <v>0</v>
      </c>
      <c r="X155" s="34">
        <f>results!G155+results!H155</f>
        <v>0</v>
      </c>
      <c r="Y155" s="34">
        <f>results!I155+results!J155</f>
        <v>0</v>
      </c>
      <c r="Z155" s="34">
        <f>results!K155+results!L155</f>
        <v>0</v>
      </c>
      <c r="AA155" s="34">
        <f>results!M155+results!N155</f>
        <v>0</v>
      </c>
      <c r="AB155" s="34">
        <f>results!O155+results!P155</f>
        <v>0</v>
      </c>
      <c r="AC155" s="34">
        <f>results!Q155+results!R155</f>
        <v>0</v>
      </c>
      <c r="AD155" s="34">
        <f>results!S155+results!T155</f>
        <v>0</v>
      </c>
      <c r="AE155" s="34">
        <f>results!U155+results!V155</f>
        <v>0</v>
      </c>
      <c r="AF155" s="10" t="e">
        <f t="shared" si="25"/>
        <v>#NUM!</v>
      </c>
    </row>
    <row r="156" spans="1:32" x14ac:dyDescent="0.35">
      <c r="A156" s="18">
        <v>150</v>
      </c>
      <c r="B156" s="20">
        <f t="shared" si="21"/>
        <v>133</v>
      </c>
      <c r="C156" s="20">
        <f t="shared" si="22"/>
        <v>72</v>
      </c>
      <c r="D156" s="14">
        <f t="shared" ref="D156:E160" si="28">_xlfn.RANK.EQ($R156,$R$7:$R$160,0)</f>
        <v>68</v>
      </c>
      <c r="E156" s="14">
        <f t="shared" si="28"/>
        <v>68</v>
      </c>
      <c r="F156" s="2" t="str">
        <f>IF(results!Y156&lt;&gt;"b","",results!B156)</f>
        <v/>
      </c>
      <c r="G156" s="2" t="str">
        <f>IF(results!$Y156&lt;&gt;"b","",results!W156)</f>
        <v/>
      </c>
      <c r="H156" s="35" t="str">
        <f>IF(results!$Y156&lt;&gt;"b","",V156)</f>
        <v/>
      </c>
      <c r="I156" s="35" t="str">
        <f>IF(results!$Y156&lt;&gt;"b","",IF(W156=V156,W156+0.0001,W156))</f>
        <v/>
      </c>
      <c r="J156" s="35" t="str">
        <f>IF(results!$Y156&lt;&gt;"b","",IF(OR(V156=X156,W156=X156),X156+0.0002,X156))</f>
        <v/>
      </c>
      <c r="K156" s="35" t="str">
        <f>IF(results!$Y156&lt;&gt;"b","",IF(OR(V156=Y156,W156=Y156,X156=Y156),Y156+0.0003,Y156))</f>
        <v/>
      </c>
      <c r="L156" s="35" t="str">
        <f>IF(results!$Y156&lt;&gt;"b","",IF(OR(V156=Z156,W156=Z156,X156=Z156,Y156=Z156),Z156+0.0004,Z156))</f>
        <v/>
      </c>
      <c r="M156" s="35" t="str">
        <f>IF(results!$Y156&lt;&gt;"b","",IF(OR(V156=AA156,W156=AA156,X156=AA156,Y156=AA156,Z156=AA156),AA156+0.0005,AA156))</f>
        <v/>
      </c>
      <c r="N156" s="35" t="str">
        <f>IF(results!$Y156&lt;&gt;"b","",IF(OR(V156=AB156,W156=AB156,X156=AB156,Y156=AB156,Z156=AB156,AA156=AB156),AB156+0.0006,AB156))</f>
        <v/>
      </c>
      <c r="O156" s="35" t="str">
        <f>IF(results!$Y156&lt;&gt;"b","",IF(OR(V156=AC156,W156=AC156,X156=AC156,Y156=AC156,Z156=AC156,AA156=AC156,AB156=AC156),AC156+0.0007,AC156))</f>
        <v/>
      </c>
      <c r="P156" s="35" t="str">
        <f>IF(results!$Y156&lt;&gt;"b","",IF(OR(V156=AD156,W156=AD156,X156=AD156,Y156=AD156,Z156=AD156,AA156=AD156,AB156=AD156,AC156=AD156),AD156+0.0008,AD156))</f>
        <v/>
      </c>
      <c r="Q156" s="35" t="str">
        <f>IF(results!$Y156&lt;&gt;"b","",AE156*2)</f>
        <v/>
      </c>
      <c r="R156" s="47">
        <f t="shared" si="23"/>
        <v>0</v>
      </c>
      <c r="S156" s="4">
        <f t="shared" ref="S156:S157" si="29">R156+0.0000001*ROW()</f>
        <v>1.56E-5</v>
      </c>
      <c r="T156" s="4" t="str">
        <f>IF(results!$Y156&lt;&gt;"b","",results!X156)</f>
        <v/>
      </c>
      <c r="U156" s="4">
        <f>IF(results!Y156="A",1,IF(results!Y156="B",2,IF(results!Y156="C",3,99)))</f>
        <v>99</v>
      </c>
      <c r="V156" s="34">
        <f>results!C156+results!D156</f>
        <v>0</v>
      </c>
      <c r="W156" s="34">
        <f>results!E156+results!F156</f>
        <v>0</v>
      </c>
      <c r="X156" s="34">
        <f>results!G156+results!H156</f>
        <v>0</v>
      </c>
      <c r="Y156" s="34">
        <f>results!I156+results!J156</f>
        <v>0</v>
      </c>
      <c r="Z156" s="34">
        <f>results!K156+results!L156</f>
        <v>0</v>
      </c>
      <c r="AA156" s="34">
        <f>results!M156+results!N156</f>
        <v>0</v>
      </c>
      <c r="AB156" s="34">
        <f>results!O156+results!P156</f>
        <v>0</v>
      </c>
      <c r="AC156" s="34">
        <f>results!Q156+results!R156</f>
        <v>0</v>
      </c>
      <c r="AD156" s="34">
        <f>results!S156+results!T156</f>
        <v>0</v>
      </c>
      <c r="AE156" s="34">
        <f>results!U156+results!V156</f>
        <v>0</v>
      </c>
      <c r="AF156" s="10" t="e">
        <f t="shared" si="25"/>
        <v>#NUM!</v>
      </c>
    </row>
    <row r="157" spans="1:32" x14ac:dyDescent="0.35">
      <c r="A157" s="18">
        <v>151</v>
      </c>
      <c r="B157" s="20">
        <f t="shared" si="21"/>
        <v>133</v>
      </c>
      <c r="C157" s="20">
        <f t="shared" si="22"/>
        <v>71</v>
      </c>
      <c r="D157" s="14">
        <f t="shared" si="28"/>
        <v>68</v>
      </c>
      <c r="E157" s="14">
        <f t="shared" si="28"/>
        <v>68</v>
      </c>
      <c r="F157" s="2" t="str">
        <f>IF(results!Y157&lt;&gt;"b","",results!B157)</f>
        <v/>
      </c>
      <c r="G157" s="2" t="str">
        <f>IF(results!$Y157&lt;&gt;"b","",results!W157)</f>
        <v/>
      </c>
      <c r="H157" s="35" t="str">
        <f>IF(results!$Y157&lt;&gt;"b","",V157)</f>
        <v/>
      </c>
      <c r="I157" s="35" t="str">
        <f>IF(results!$Y157&lt;&gt;"b","",IF(W157=V157,W157+0.0001,W157))</f>
        <v/>
      </c>
      <c r="J157" s="35" t="str">
        <f>IF(results!$Y157&lt;&gt;"b","",IF(OR(V157=X157,W157=X157),X157+0.0002,X157))</f>
        <v/>
      </c>
      <c r="K157" s="35" t="str">
        <f>IF(results!$Y157&lt;&gt;"b","",IF(OR(V157=Y157,W157=Y157,X157=Y157),Y157+0.0003,Y157))</f>
        <v/>
      </c>
      <c r="L157" s="35" t="str">
        <f>IF(results!$Y157&lt;&gt;"b","",IF(OR(V157=Z157,W157=Z157,X157=Z157,Y157=Z157),Z157+0.0004,Z157))</f>
        <v/>
      </c>
      <c r="M157" s="35" t="str">
        <f>IF(results!$Y157&lt;&gt;"b","",IF(OR(V157=AA157,W157=AA157,X157=AA157,Y157=AA157,Z157=AA157),AA157+0.0005,AA157))</f>
        <v/>
      </c>
      <c r="N157" s="35" t="str">
        <f>IF(results!$Y157&lt;&gt;"b","",IF(OR(V157=AB157,W157=AB157,X157=AB157,Y157=AB157,Z157=AB157,AA157=AB157),AB157+0.0006,AB157))</f>
        <v/>
      </c>
      <c r="O157" s="35" t="str">
        <f>IF(results!$Y157&lt;&gt;"b","",IF(OR(V157=AC157,W157=AC157,X157=AC157,Y157=AC157,Z157=AC157,AA157=AC157,AB157=AC157),AC157+0.0007,AC157))</f>
        <v/>
      </c>
      <c r="P157" s="35" t="str">
        <f>IF(results!$Y157&lt;&gt;"b","",IF(OR(V157=AD157,W157=AD157,X157=AD157,Y157=AD157,Z157=AD157,AA157=AD157,AB157=AD157,AC157=AD157),AD157+0.0008,AD157))</f>
        <v/>
      </c>
      <c r="Q157" s="35" t="str">
        <f>IF(results!$Y157&lt;&gt;"b","",AE157*2)</f>
        <v/>
      </c>
      <c r="R157" s="47">
        <f t="shared" si="23"/>
        <v>0</v>
      </c>
      <c r="S157" s="4">
        <f t="shared" si="29"/>
        <v>1.5699999999999999E-5</v>
      </c>
      <c r="T157" s="4" t="str">
        <f>IF(results!$Y157&lt;&gt;"b","",results!X157)</f>
        <v/>
      </c>
      <c r="U157" s="4">
        <f>IF(results!Y157="A",1,IF(results!Y157="B",2,IF(results!Y157="C",3,99)))</f>
        <v>99</v>
      </c>
      <c r="V157" s="34">
        <f>results!C157+results!D157</f>
        <v>0</v>
      </c>
      <c r="W157" s="34">
        <f>results!E157+results!F157</f>
        <v>0</v>
      </c>
      <c r="X157" s="34">
        <f>results!G157+results!H157</f>
        <v>0</v>
      </c>
      <c r="Y157" s="34">
        <f>results!I157+results!J157</f>
        <v>0</v>
      </c>
      <c r="Z157" s="34">
        <f>results!K157+results!L157</f>
        <v>0</v>
      </c>
      <c r="AA157" s="34">
        <f>results!M157+results!N157</f>
        <v>0</v>
      </c>
      <c r="AB157" s="34">
        <f>results!O157+results!P157</f>
        <v>0</v>
      </c>
      <c r="AC157" s="34">
        <f>results!Q157+results!R157</f>
        <v>0</v>
      </c>
      <c r="AD157" s="34">
        <f>results!S157+results!T157</f>
        <v>0</v>
      </c>
      <c r="AE157" s="34">
        <f>results!U157+results!V157</f>
        <v>0</v>
      </c>
      <c r="AF157" s="10" t="e">
        <f t="shared" si="25"/>
        <v>#NUM!</v>
      </c>
    </row>
    <row r="158" spans="1:32" x14ac:dyDescent="0.35">
      <c r="A158" s="18">
        <v>152</v>
      </c>
      <c r="B158" s="20">
        <f t="shared" si="21"/>
        <v>133</v>
      </c>
      <c r="C158" s="20">
        <f t="shared" si="22"/>
        <v>70</v>
      </c>
      <c r="D158" s="14">
        <f t="shared" si="28"/>
        <v>68</v>
      </c>
      <c r="E158" s="14">
        <f t="shared" si="28"/>
        <v>68</v>
      </c>
      <c r="F158" s="2" t="str">
        <f>IF(results!Y158&lt;&gt;"b","",results!B158)</f>
        <v/>
      </c>
      <c r="G158" s="2" t="str">
        <f>IF(results!$Y158&lt;&gt;"b","",results!W158)</f>
        <v/>
      </c>
      <c r="H158" s="35" t="str">
        <f>IF(results!$Y158&lt;&gt;"b","",V158)</f>
        <v/>
      </c>
      <c r="I158" s="35" t="str">
        <f>IF(results!$Y158&lt;&gt;"b","",IF(W158=V158,W158+0.0001,W158))</f>
        <v/>
      </c>
      <c r="J158" s="35" t="str">
        <f>IF(results!$Y158&lt;&gt;"b","",IF(OR(V158=X158,W158=X158),X158+0.0002,X158))</f>
        <v/>
      </c>
      <c r="K158" s="35" t="str">
        <f>IF(results!$Y158&lt;&gt;"b","",IF(OR(V158=Y158,W158=Y158,X158=Y158),Y158+0.0003,Y158))</f>
        <v/>
      </c>
      <c r="L158" s="35" t="str">
        <f>IF(results!$Y158&lt;&gt;"b","",IF(OR(V158=Z158,W158=Z158,X158=Z158,Y158=Z158),Z158+0.0004,Z158))</f>
        <v/>
      </c>
      <c r="M158" s="35" t="str">
        <f>IF(results!$Y158&lt;&gt;"b","",IF(OR(V158=AA158,W158=AA158,X158=AA158,Y158=AA158,Z158=AA158),AA158+0.0005,AA158))</f>
        <v/>
      </c>
      <c r="N158" s="35" t="str">
        <f>IF(results!$Y158&lt;&gt;"b","",IF(OR(V158=AB158,W158=AB158,X158=AB158,Y158=AB158,Z158=AB158,AA158=AB158),AB158+0.0006,AB158))</f>
        <v/>
      </c>
      <c r="O158" s="35" t="str">
        <f>IF(results!$Y158&lt;&gt;"b","",IF(OR(V158=AC158,W158=AC158,X158=AC158,Y158=AC158,Z158=AC158,AA158=AC158,AB158=AC158),AC158+0.0007,AC158))</f>
        <v/>
      </c>
      <c r="P158" s="35" t="str">
        <f>IF(results!$Y158&lt;&gt;"b","",IF(OR(V158=AD158,W158=AD158,X158=AD158,Y158=AD158,Z158=AD158,AA158=AD158,AB158=AD158,AC158=AD158),AD158+0.0008,AD158))</f>
        <v/>
      </c>
      <c r="Q158" s="35" t="str">
        <f>IF(results!$Y158&lt;&gt;"b","",AE158*2)</f>
        <v/>
      </c>
      <c r="R158" s="47">
        <f t="shared" si="23"/>
        <v>0</v>
      </c>
      <c r="S158" s="4">
        <f t="shared" ref="S158:S160" si="30">R158+0.0000001*ROW()</f>
        <v>1.5799999999999998E-5</v>
      </c>
      <c r="T158" s="4" t="str">
        <f>IF(results!$Y158&lt;&gt;"b","",results!X158)</f>
        <v/>
      </c>
      <c r="U158" s="4">
        <f>IF(results!Y158="A",1,IF(results!Y158="B",2,IF(results!Y158="C",3,99)))</f>
        <v>99</v>
      </c>
      <c r="V158" s="34">
        <f>results!C158+results!D158</f>
        <v>0</v>
      </c>
      <c r="W158" s="34">
        <f>results!E158+results!F158</f>
        <v>0</v>
      </c>
      <c r="X158" s="34">
        <f>results!G158+results!H158</f>
        <v>0</v>
      </c>
      <c r="Y158" s="34">
        <f>results!I158+results!J158</f>
        <v>0</v>
      </c>
      <c r="Z158" s="34">
        <f>results!K158+results!L158</f>
        <v>0</v>
      </c>
      <c r="AA158" s="34">
        <f>results!M158+results!N158</f>
        <v>0</v>
      </c>
      <c r="AB158" s="34">
        <f>results!O158+results!P158</f>
        <v>0</v>
      </c>
      <c r="AC158" s="34">
        <f>results!Q158+results!R158</f>
        <v>0</v>
      </c>
      <c r="AD158" s="34">
        <f>results!S158+results!T158</f>
        <v>0</v>
      </c>
      <c r="AE158" s="34">
        <f>results!U158+results!V158</f>
        <v>0</v>
      </c>
      <c r="AF158" s="10" t="e">
        <f t="shared" si="25"/>
        <v>#NUM!</v>
      </c>
    </row>
    <row r="159" spans="1:32" x14ac:dyDescent="0.35">
      <c r="A159" s="18">
        <v>153</v>
      </c>
      <c r="B159" s="20">
        <f t="shared" si="21"/>
        <v>133</v>
      </c>
      <c r="C159" s="20">
        <f t="shared" si="22"/>
        <v>69</v>
      </c>
      <c r="D159" s="14">
        <f t="shared" si="28"/>
        <v>68</v>
      </c>
      <c r="E159" s="14">
        <f t="shared" si="28"/>
        <v>68</v>
      </c>
      <c r="F159" s="2" t="str">
        <f>IF(results!Y159&lt;&gt;"b","",results!B159)</f>
        <v/>
      </c>
      <c r="G159" s="2" t="str">
        <f>IF(results!$Y159&lt;&gt;"b","",results!W159)</f>
        <v/>
      </c>
      <c r="H159" s="35" t="str">
        <f>IF(results!$Y159&lt;&gt;"b","",V159)</f>
        <v/>
      </c>
      <c r="I159" s="35" t="str">
        <f>IF(results!$Y159&lt;&gt;"b","",IF(W159=V159,W159+0.0001,W159))</f>
        <v/>
      </c>
      <c r="J159" s="35" t="str">
        <f>IF(results!$Y159&lt;&gt;"b","",IF(OR(V159=X159,W159=X159),X159+0.0002,X159))</f>
        <v/>
      </c>
      <c r="K159" s="35" t="str">
        <f>IF(results!$Y159&lt;&gt;"b","",IF(OR(V159=Y159,W159=Y159,X159=Y159),Y159+0.0003,Y159))</f>
        <v/>
      </c>
      <c r="L159" s="35" t="str">
        <f>IF(results!$Y159&lt;&gt;"b","",IF(OR(V159=Z159,W159=Z159,X159=Z159,Y159=Z159),Z159+0.0004,Z159))</f>
        <v/>
      </c>
      <c r="M159" s="35" t="str">
        <f>IF(results!$Y159&lt;&gt;"b","",IF(OR(V159=AA159,W159=AA159,X159=AA159,Y159=AA159,Z159=AA159),AA159+0.0005,AA159))</f>
        <v/>
      </c>
      <c r="N159" s="35" t="str">
        <f>IF(results!$Y159&lt;&gt;"b","",IF(OR(V159=AB159,W159=AB159,X159=AB159,Y159=AB159,Z159=AB159,AA159=AB159),AB159+0.0006,AB159))</f>
        <v/>
      </c>
      <c r="O159" s="35" t="str">
        <f>IF(results!$Y159&lt;&gt;"b","",IF(OR(V159=AC159,W159=AC159,X159=AC159,Y159=AC159,Z159=AC159,AA159=AC159,AB159=AC159),AC159+0.0007,AC159))</f>
        <v/>
      </c>
      <c r="P159" s="35" t="str">
        <f>IF(results!$Y159&lt;&gt;"b","",IF(OR(V159=AD159,W159=AD159,X159=AD159,Y159=AD159,Z159=AD159,AA159=AD159,AB159=AD159,AC159=AD159),AD159+0.0008,AD159))</f>
        <v/>
      </c>
      <c r="Q159" s="35" t="str">
        <f>IF(results!$Y159&lt;&gt;"b","",AE159*2)</f>
        <v/>
      </c>
      <c r="R159" s="47">
        <f t="shared" si="23"/>
        <v>0</v>
      </c>
      <c r="S159" s="4">
        <f t="shared" si="30"/>
        <v>1.59E-5</v>
      </c>
      <c r="T159" s="4" t="str">
        <f>IF(results!$Y159&lt;&gt;"b","",results!X159)</f>
        <v/>
      </c>
      <c r="U159" s="4">
        <f>IF(results!Y159="A",1,IF(results!Y159="B",2,IF(results!Y159="C",3,99)))</f>
        <v>99</v>
      </c>
      <c r="V159" s="34">
        <f>results!C159+results!D159</f>
        <v>0</v>
      </c>
      <c r="W159" s="34">
        <f>results!E159+results!F159</f>
        <v>0</v>
      </c>
      <c r="X159" s="34">
        <f>results!G159+results!H159</f>
        <v>0</v>
      </c>
      <c r="Y159" s="34">
        <f>results!I159+results!J159</f>
        <v>0</v>
      </c>
      <c r="Z159" s="34">
        <f>results!K159+results!L159</f>
        <v>0</v>
      </c>
      <c r="AA159" s="34">
        <f>results!M159+results!N159</f>
        <v>0</v>
      </c>
      <c r="AB159" s="34">
        <f>results!O159+results!P159</f>
        <v>0</v>
      </c>
      <c r="AC159" s="34">
        <f>results!Q159+results!R159</f>
        <v>0</v>
      </c>
      <c r="AD159" s="34">
        <f>results!S159+results!T159</f>
        <v>0</v>
      </c>
      <c r="AE159" s="34">
        <f>results!U159+results!V159</f>
        <v>0</v>
      </c>
      <c r="AF159" s="10" t="e">
        <f t="shared" si="25"/>
        <v>#NUM!</v>
      </c>
    </row>
    <row r="160" spans="1:32" x14ac:dyDescent="0.35">
      <c r="A160" s="18">
        <v>154</v>
      </c>
      <c r="B160" s="20">
        <f t="shared" si="21"/>
        <v>133</v>
      </c>
      <c r="C160" s="20">
        <f t="shared" si="22"/>
        <v>68</v>
      </c>
      <c r="D160" s="14">
        <f t="shared" si="28"/>
        <v>68</v>
      </c>
      <c r="E160" s="14">
        <f t="shared" si="28"/>
        <v>68</v>
      </c>
      <c r="F160" s="2" t="str">
        <f>IF(results!Y160&lt;&gt;"b","",results!B160)</f>
        <v/>
      </c>
      <c r="G160" s="2" t="str">
        <f>IF(results!$Y160&lt;&gt;"b","",results!W160)</f>
        <v/>
      </c>
      <c r="H160" s="35" t="str">
        <f>IF(results!$Y160&lt;&gt;"b","",V160)</f>
        <v/>
      </c>
      <c r="I160" s="35" t="str">
        <f>IF(results!$Y160&lt;&gt;"b","",IF(W160=V160,W160+0.0001,W160))</f>
        <v/>
      </c>
      <c r="J160" s="35" t="str">
        <f>IF(results!$Y160&lt;&gt;"b","",IF(OR(V160=X160,W160=X160),X160+0.0002,X160))</f>
        <v/>
      </c>
      <c r="K160" s="35" t="str">
        <f>IF(results!$Y160&lt;&gt;"b","",IF(OR(V160=Y160,W160=Y160,X160=Y160),Y160+0.0003,Y160))</f>
        <v/>
      </c>
      <c r="L160" s="35" t="str">
        <f>IF(results!$Y160&lt;&gt;"b","",IF(OR(V160=Z160,W160=Z160,X160=Z160,Y160=Z160),Z160+0.0004,Z160))</f>
        <v/>
      </c>
      <c r="M160" s="35" t="str">
        <f>IF(results!$Y160&lt;&gt;"b","",IF(OR(V160=AA160,W160=AA160,X160=AA160,Y160=AA160,Z160=AA160),AA160+0.0005,AA160))</f>
        <v/>
      </c>
      <c r="N160" s="35" t="str">
        <f>IF(results!$Y160&lt;&gt;"b","",IF(OR(V160=AB160,W160=AB160,X160=AB160,Y160=AB160,Z160=AB160,AA160=AB160),AB160+0.0006,AB160))</f>
        <v/>
      </c>
      <c r="O160" s="35" t="str">
        <f>IF(results!$Y160&lt;&gt;"b","",IF(OR(V160=AC160,W160=AC160,X160=AC160,Y160=AC160,Z160=AC160,AA160=AC160,AB160=AC160),AC160+0.0007,AC160))</f>
        <v/>
      </c>
      <c r="P160" s="35" t="str">
        <f>IF(results!$Y160&lt;&gt;"b","",IF(OR(V160=AD160,W160=AD160,X160=AD160,Y160=AD160,Z160=AD160,AA160=AD160,AB160=AD160,AC160=AD160),AD160+0.0008,AD160))</f>
        <v/>
      </c>
      <c r="Q160" s="35" t="str">
        <f>IF(results!$Y160&lt;&gt;"b","",AE160*2)</f>
        <v/>
      </c>
      <c r="R160" s="47">
        <f t="shared" si="23"/>
        <v>0</v>
      </c>
      <c r="S160" s="4">
        <f t="shared" si="30"/>
        <v>1.5999999999999999E-5</v>
      </c>
      <c r="T160" s="4" t="str">
        <f>IF(results!$Y160&lt;&gt;"b","",results!X160)</f>
        <v/>
      </c>
      <c r="U160" s="4">
        <f>IF(results!Y160="A",1,IF(results!Y160="B",2,IF(results!Y160="C",3,99)))</f>
        <v>99</v>
      </c>
      <c r="V160" s="34">
        <f>results!C160+results!D160</f>
        <v>0</v>
      </c>
      <c r="W160" s="34">
        <f>results!E160+results!F160</f>
        <v>0</v>
      </c>
      <c r="X160" s="34">
        <f>results!G160+results!H160</f>
        <v>0</v>
      </c>
      <c r="Y160" s="34">
        <f>results!I160+results!J160</f>
        <v>0</v>
      </c>
      <c r="Z160" s="34">
        <f>results!K160+results!L160</f>
        <v>0</v>
      </c>
      <c r="AA160" s="34">
        <f>results!M160+results!N160</f>
        <v>0</v>
      </c>
      <c r="AB160" s="34">
        <f>results!O160+results!P160</f>
        <v>0</v>
      </c>
      <c r="AC160" s="34">
        <f>results!Q160+results!R160</f>
        <v>0</v>
      </c>
      <c r="AD160" s="34">
        <f>results!S160+results!T160</f>
        <v>0</v>
      </c>
      <c r="AE160" s="34">
        <f>results!U160+results!V160</f>
        <v>0</v>
      </c>
      <c r="AF160" s="10" t="e">
        <f t="shared" si="25"/>
        <v>#NUM!</v>
      </c>
    </row>
    <row r="161" spans="1:1" x14ac:dyDescent="0.35">
      <c r="A161" s="18">
        <v>155</v>
      </c>
    </row>
  </sheetData>
  <sheetProtection algorithmName="SHA-512" hashValue="LIA0Ic+wajfdr/hfHAxUQxEnHKrHREgWMNofUKGJSSjnz/pmBNzJwII0YtS0rkcWui3JFpSZbx3KpvZfrSQk8g==" saltValue="TWCu5ra6HIA5SsdOlYbPOw==" spinCount="100000" sheet="1" objects="1" scenarios="1"/>
  <mergeCells count="19">
    <mergeCell ref="T5:T6"/>
    <mergeCell ref="B5:B6"/>
    <mergeCell ref="C5:C6"/>
    <mergeCell ref="D5:D6"/>
    <mergeCell ref="F5:F6"/>
    <mergeCell ref="G5:G6"/>
    <mergeCell ref="H5:H6"/>
    <mergeCell ref="I5:I6"/>
    <mergeCell ref="J5:J6"/>
    <mergeCell ref="Q5:Q6"/>
    <mergeCell ref="K5:K6"/>
    <mergeCell ref="L5:L6"/>
    <mergeCell ref="M5:M6"/>
    <mergeCell ref="N5:N6"/>
    <mergeCell ref="H4:Q4"/>
    <mergeCell ref="O5:O6"/>
    <mergeCell ref="P5:P6"/>
    <mergeCell ref="R5:R6"/>
    <mergeCell ref="S5:S6"/>
  </mergeCells>
  <conditionalFormatting sqref="F7:G175">
    <cfRule type="cellIs" dxfId="14" priority="155" operator="equal">
      <formula>0</formula>
    </cfRule>
  </conditionalFormatting>
  <conditionalFormatting sqref="G7:G160">
    <cfRule type="dataBar" priority="156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{BAEF6D85-ADE6-42EA-9D42-1AF3A7ADE5DC}</x14:id>
        </ext>
      </extLst>
    </cfRule>
  </conditionalFormatting>
  <conditionalFormatting sqref="G161:G175">
    <cfRule type="dataBar" priority="1393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{DD2AE464-1410-4821-BB9A-2A6DE7F98DF3}</x14:id>
        </ext>
      </extLst>
    </cfRule>
  </conditionalFormatting>
  <conditionalFormatting sqref="R7:R160">
    <cfRule type="cellIs" dxfId="13" priority="213" operator="equal">
      <formula>200</formula>
    </cfRule>
  </conditionalFormatting>
  <conditionalFormatting sqref="R8:R175">
    <cfRule type="cellIs" dxfId="12" priority="216" operator="equal">
      <formula>0</formula>
    </cfRule>
  </conditionalFormatting>
  <conditionalFormatting sqref="R7:S7">
    <cfRule type="cellIs" dxfId="11" priority="222" operator="equal">
      <formula>0</formula>
    </cfRule>
  </conditionalFormatting>
  <conditionalFormatting sqref="S8:S160">
    <cfRule type="cellIs" dxfId="10" priority="215" operator="equal">
      <formula>0</formula>
    </cfRule>
  </conditionalFormatting>
  <conditionalFormatting sqref="T7:U160">
    <cfRule type="cellIs" dxfId="9" priority="124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EF6D85-ADE6-42EA-9D42-1AF3A7ADE5DC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G7:G160</xm:sqref>
        </x14:conditionalFormatting>
        <x14:conditionalFormatting xmlns:xm="http://schemas.microsoft.com/office/excel/2006/main">
          <x14:cfRule type="dataBar" id="{DD2AE464-1410-4821-BB9A-2A6DE7F98DF3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G161:G175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00B050"/>
  </sheetPr>
  <dimension ref="A2:AF156"/>
  <sheetViews>
    <sheetView zoomScale="80" zoomScaleNormal="80" workbookViewId="0">
      <pane ySplit="6" topLeftCell="A7" activePane="bottomLeft" state="frozen"/>
      <selection pane="bottomLeft" activeCell="G21" sqref="G21"/>
    </sheetView>
  </sheetViews>
  <sheetFormatPr defaultColWidth="8.81640625" defaultRowHeight="14.5" x14ac:dyDescent="0.35"/>
  <cols>
    <col min="1" max="1" width="4" style="18" customWidth="1"/>
    <col min="2" max="2" width="6.81640625" style="10" customWidth="1"/>
    <col min="3" max="3" width="4.453125" style="10" customWidth="1"/>
    <col min="4" max="4" width="6.1796875" style="10" customWidth="1"/>
    <col min="5" max="5" width="5.81640625" style="10" customWidth="1"/>
    <col min="6" max="6" width="17.54296875" style="10" customWidth="1"/>
    <col min="7" max="7" width="6.81640625" style="10" customWidth="1"/>
    <col min="8" max="17" width="7.453125" style="10" customWidth="1"/>
    <col min="18" max="18" width="9.81640625" style="11" customWidth="1"/>
    <col min="19" max="19" width="7.81640625" style="11" customWidth="1"/>
    <col min="20" max="20" width="7.54296875" style="10" customWidth="1"/>
    <col min="21" max="21" width="4.1796875" style="10" customWidth="1"/>
    <col min="22" max="23" width="4.54296875" style="14" customWidth="1"/>
    <col min="24" max="31" width="4.54296875" style="10" customWidth="1"/>
    <col min="32" max="32" width="8.1796875" style="10" bestFit="1" customWidth="1"/>
    <col min="33" max="16384" width="8.81640625" style="10"/>
  </cols>
  <sheetData>
    <row r="2" spans="1:32" ht="31" x14ac:dyDescent="0.7">
      <c r="H2" s="49" t="s">
        <v>14</v>
      </c>
      <c r="I2" s="49"/>
      <c r="J2" s="49"/>
      <c r="K2" s="49"/>
      <c r="L2" s="49"/>
      <c r="M2" s="49"/>
      <c r="N2" s="49"/>
      <c r="O2" s="49"/>
      <c r="P2" s="49"/>
      <c r="Q2" s="49"/>
    </row>
    <row r="3" spans="1:32" ht="7.5" customHeight="1" x14ac:dyDescent="0.35"/>
    <row r="4" spans="1:32" ht="21.75" customHeight="1" x14ac:dyDescent="0.35">
      <c r="H4" s="58" t="s">
        <v>16</v>
      </c>
      <c r="I4" s="58"/>
      <c r="J4" s="58"/>
      <c r="K4" s="58"/>
      <c r="L4" s="58"/>
      <c r="M4" s="58"/>
      <c r="N4" s="58"/>
      <c r="O4" s="58"/>
      <c r="P4" s="58"/>
      <c r="Q4" s="58"/>
      <c r="R4" s="7" t="s">
        <v>12</v>
      </c>
    </row>
    <row r="5" spans="1:32" ht="15.75" customHeight="1" x14ac:dyDescent="0.35">
      <c r="B5" s="81" t="s">
        <v>2</v>
      </c>
      <c r="C5" s="81" t="s">
        <v>3</v>
      </c>
      <c r="D5" s="81" t="s">
        <v>7</v>
      </c>
      <c r="E5" s="19"/>
      <c r="F5" s="83" t="s">
        <v>0</v>
      </c>
      <c r="G5" s="84" t="s">
        <v>6</v>
      </c>
      <c r="H5" s="65">
        <v>1</v>
      </c>
      <c r="I5" s="65">
        <v>2</v>
      </c>
      <c r="J5" s="65">
        <v>3</v>
      </c>
      <c r="K5" s="65">
        <v>4</v>
      </c>
      <c r="L5" s="65">
        <v>5</v>
      </c>
      <c r="M5" s="65">
        <v>6</v>
      </c>
      <c r="N5" s="65">
        <v>7</v>
      </c>
      <c r="O5" s="65">
        <v>8</v>
      </c>
      <c r="P5" s="65">
        <v>9</v>
      </c>
      <c r="Q5" s="65">
        <v>10</v>
      </c>
      <c r="R5" s="80" t="s">
        <v>47</v>
      </c>
      <c r="S5" s="67" t="s">
        <v>9</v>
      </c>
      <c r="T5" s="67" t="s">
        <v>17</v>
      </c>
      <c r="V5" s="14" t="s">
        <v>33</v>
      </c>
      <c r="W5" s="14" t="s">
        <v>34</v>
      </c>
      <c r="X5" s="10" t="s">
        <v>35</v>
      </c>
      <c r="Y5" s="14" t="s">
        <v>36</v>
      </c>
      <c r="Z5" s="14" t="s">
        <v>37</v>
      </c>
      <c r="AA5" s="10" t="s">
        <v>38</v>
      </c>
      <c r="AB5" s="10" t="s">
        <v>39</v>
      </c>
      <c r="AC5" s="10" t="s">
        <v>40</v>
      </c>
      <c r="AD5" s="10" t="s">
        <v>41</v>
      </c>
      <c r="AE5" s="10" t="s">
        <v>42</v>
      </c>
    </row>
    <row r="6" spans="1:32" ht="15.75" customHeight="1" x14ac:dyDescent="0.35">
      <c r="B6" s="82"/>
      <c r="C6" s="82"/>
      <c r="D6" s="82"/>
      <c r="E6" s="19" t="s">
        <v>8</v>
      </c>
      <c r="F6" s="83"/>
      <c r="G6" s="85"/>
      <c r="H6" s="66"/>
      <c r="I6" s="66"/>
      <c r="J6" s="66"/>
      <c r="K6" s="66"/>
      <c r="L6" s="66"/>
      <c r="M6" s="66"/>
      <c r="N6" s="66"/>
      <c r="O6" s="66"/>
      <c r="P6" s="66"/>
      <c r="Q6" s="66"/>
      <c r="R6" s="80"/>
      <c r="S6" s="67"/>
      <c r="T6" s="67"/>
    </row>
    <row r="7" spans="1:32" x14ac:dyDescent="0.35">
      <c r="A7" s="18">
        <v>1</v>
      </c>
      <c r="B7" s="20">
        <f>RANK($U7,$U$7:$U$160,1)</f>
        <v>34</v>
      </c>
      <c r="C7" s="20">
        <f>RANK($S7,$S$7:$S$160)</f>
        <v>150</v>
      </c>
      <c r="D7" s="14">
        <f>_xlfn.RANK.EQ($R7,$R$7:$R$160,0)</f>
        <v>33</v>
      </c>
      <c r="E7" s="14">
        <f>_xlfn.RANK.EQ($R7,$R$7:$R$160,0)</f>
        <v>33</v>
      </c>
      <c r="F7" s="2" t="str">
        <f>IF(results!$Y7&lt;&gt;"c","",results!B7)</f>
        <v/>
      </c>
      <c r="G7" s="2" t="str">
        <f>IF(results!$Y7&lt;&gt;"c","",results!W7)</f>
        <v/>
      </c>
      <c r="H7" s="35" t="str">
        <f>IF(results!$Y7&lt;&gt;"c","",V7)</f>
        <v/>
      </c>
      <c r="I7" s="35" t="str">
        <f>IF(results!$Y7&lt;&gt;"c","",IF(W7=V7,W7+0.0001,W7))</f>
        <v/>
      </c>
      <c r="J7" s="35" t="str">
        <f>IF(results!$Y7&lt;&gt;"c","",IF(OR(V7=X7,W7=X7),X7+0.0002,X7))</f>
        <v/>
      </c>
      <c r="K7" s="35" t="str">
        <f>IF(results!$Y7&lt;&gt;"c","",IF(OR(V7=Y7,W7=Y7,X7=Y7),Y7+0.0003,Y7))</f>
        <v/>
      </c>
      <c r="L7" s="35" t="str">
        <f>IF(results!$Y7&lt;&gt;"c","",IF(OR(V7=Z7,W7=Z7,X7=Z7,Y7=Z7),Z7+0.0004,Z7))</f>
        <v/>
      </c>
      <c r="M7" s="35" t="str">
        <f>IF(results!$Y7&lt;&gt;"c","",IF(OR(V7=AA7,W7=AA7,X7=AA7,Y7=AA7,Z7=AA7),AA7+0.0005,AA7))</f>
        <v/>
      </c>
      <c r="N7" s="35" t="str">
        <f>IF(results!$Y7&lt;&gt;"c","",IF(OR(V7=AB7,W7=AB7,X7=AB7,Y7=AB7,Z7=AB7,AA7=AB7),AB7+0.0006,AB7))</f>
        <v/>
      </c>
      <c r="O7" s="35" t="str">
        <f>IF(results!$Y7&lt;&gt;"c","",IF(OR(V7=AC7,W7=AC7,X7=AC7,Y7=AC7,Z7=AC7,AA7=AC7,AB7=AC7),AC7+0.0007,AC7))</f>
        <v/>
      </c>
      <c r="P7" s="35" t="str">
        <f>IF(results!$Y7&lt;&gt;"c","",IF(OR(V7=AD7,W7=AD7,X7=AD7,Y7=AD7,Z7=AD7,AA7=AD7,AB7=AD7,AC7=AD7),AD7+0.0008,AD7))</f>
        <v/>
      </c>
      <c r="Q7" s="35" t="str">
        <f>IF(results!$Y7&lt;&gt;"c","",AE7*2)</f>
        <v/>
      </c>
      <c r="R7" s="4">
        <f>IF(F7&lt;&gt;"",(MAX(H7:Q7)+LARGE(H7:Q7,2)+LARGE(H7:Q7,3)+LARGE(H7:Q7,4)+LARGE(H7:Q7,5)),0)</f>
        <v>0</v>
      </c>
      <c r="S7" s="4">
        <f>R7+0.0000001*ROW()</f>
        <v>6.9999999999999997E-7</v>
      </c>
      <c r="T7" s="4" t="str">
        <f>IF(results!$Y7&lt;&gt;"c","",results!X7)</f>
        <v/>
      </c>
      <c r="U7" s="4">
        <f>IF(results!Y7="A",1,IF(results!Y7="B",2,IF(results!Y7="C",3,99)))</f>
        <v>2</v>
      </c>
      <c r="V7" s="34">
        <f>results!C7+results!D7</f>
        <v>46</v>
      </c>
      <c r="W7" s="34">
        <f>results!E7+results!F7</f>
        <v>47</v>
      </c>
      <c r="X7" s="34">
        <f>results!G7+results!H7</f>
        <v>0</v>
      </c>
      <c r="Y7" s="34">
        <f>results!I7+results!J7</f>
        <v>0</v>
      </c>
      <c r="Z7" s="34">
        <f>results!K7+results!L7</f>
        <v>0</v>
      </c>
      <c r="AA7" s="34">
        <f>results!M7+results!N7</f>
        <v>0</v>
      </c>
      <c r="AB7" s="34">
        <f>results!O7+results!P7</f>
        <v>0</v>
      </c>
      <c r="AC7" s="34">
        <f>results!Q7+results!R7</f>
        <v>0</v>
      </c>
      <c r="AD7" s="34">
        <f>results!S7+results!T7</f>
        <v>0</v>
      </c>
      <c r="AE7" s="34">
        <f>results!U7+results!V7</f>
        <v>0</v>
      </c>
      <c r="AF7" s="10" t="e">
        <f>LARGE(H7:Q7,3)</f>
        <v>#NUM!</v>
      </c>
    </row>
    <row r="8" spans="1:32" x14ac:dyDescent="0.35">
      <c r="A8" s="18">
        <v>2</v>
      </c>
      <c r="B8" s="20">
        <f t="shared" ref="B8:B71" si="0">RANK($U8,$U$7:$U$160,1)</f>
        <v>34</v>
      </c>
      <c r="C8" s="20">
        <f t="shared" ref="C8:C71" si="1">RANK($S8,$S$7:$S$160)</f>
        <v>149</v>
      </c>
      <c r="D8" s="14">
        <f t="shared" ref="D8:E39" si="2">_xlfn.RANK.EQ($R8,$R$7:$R$160,0)</f>
        <v>33</v>
      </c>
      <c r="E8" s="14">
        <f t="shared" si="2"/>
        <v>33</v>
      </c>
      <c r="F8" s="2" t="str">
        <f>IF(results!Y8&lt;&gt;"c","",results!B8)</f>
        <v/>
      </c>
      <c r="G8" s="2" t="str">
        <f>IF(results!$Y8&lt;&gt;"c","",results!W8)</f>
        <v/>
      </c>
      <c r="H8" s="35" t="str">
        <f>IF(results!$Y8&lt;&gt;"c","",V8)</f>
        <v/>
      </c>
      <c r="I8" s="35" t="str">
        <f>IF(results!$Y8&lt;&gt;"c","",IF(W8=V8,W8+0.0001,W8))</f>
        <v/>
      </c>
      <c r="J8" s="35" t="str">
        <f>IF(results!$Y8&lt;&gt;"c","",IF(OR(V8=X8,W8=X8),X8+0.0002,X8))</f>
        <v/>
      </c>
      <c r="K8" s="35" t="str">
        <f>IF(results!$Y8&lt;&gt;"c","",IF(OR(V8=Y8,W8=Y8,X8=Y8),Y8+0.0003,Y8))</f>
        <v/>
      </c>
      <c r="L8" s="35" t="str">
        <f>IF(results!$Y8&lt;&gt;"c","",IF(OR(V8=Z8,W8=Z8,X8=Z8,Y8=Z8),Z8+0.0004,Z8))</f>
        <v/>
      </c>
      <c r="M8" s="35" t="str">
        <f>IF(results!$Y8&lt;&gt;"c","",IF(OR(V8=AA8,W8=AA8,X8=AA8,Y8=AA8,Z8=AA8),AA8+0.0005,AA8))</f>
        <v/>
      </c>
      <c r="N8" s="35" t="str">
        <f>IF(results!$Y8&lt;&gt;"c","",IF(OR(V8=AB8,W8=AB8,X8=AB8,Y8=AB8,Z8=AB8,AA8=AB8),AB8+0.0006,AB8))</f>
        <v/>
      </c>
      <c r="O8" s="35" t="str">
        <f>IF(results!$Y8&lt;&gt;"c","",IF(OR(V8=AC8,W8=AC8,X8=AC8,Y8=AC8,Z8=AC8,AA8=AC8,AB8=AC8),AC8+0.0007,AC8))</f>
        <v/>
      </c>
      <c r="P8" s="35" t="str">
        <f>IF(results!$Y8&lt;&gt;"c","",IF(OR(V8=AD8,W8=AD8,X8=AD8,Y8=AD8,Z8=AD8,AA8=AD8,AB8=AD8,AC8=AD8),AD8+0.0008,AD8))</f>
        <v/>
      </c>
      <c r="Q8" s="35" t="str">
        <f>IF(results!$Y8&lt;&gt;"c","",AE8*2)</f>
        <v/>
      </c>
      <c r="R8" s="4">
        <f t="shared" ref="R8:R71" si="3">IF(F8&lt;&gt;"",(MAX(H8:Q8)+LARGE(H8:Q8,2)+LARGE(H8:Q8,3)+LARGE(H8:Q8,4)+LARGE(H8:Q8,5)),0)</f>
        <v>0</v>
      </c>
      <c r="S8" s="4">
        <f t="shared" ref="S8:S71" si="4">R8+0.0000001*ROW()</f>
        <v>7.9999999999999996E-7</v>
      </c>
      <c r="T8" s="4" t="str">
        <f>IF(results!$Y8&lt;&gt;"c","",results!X8)</f>
        <v/>
      </c>
      <c r="U8" s="4">
        <f>IF(results!Y8="A",1,IF(results!Y8="B",2,IF(results!Y8="C",3,99)))</f>
        <v>2</v>
      </c>
      <c r="V8" s="34">
        <f>results!C8+results!D8</f>
        <v>0</v>
      </c>
      <c r="W8" s="34">
        <f>results!E8+results!F8</f>
        <v>0</v>
      </c>
      <c r="X8" s="34">
        <f>results!G8+results!H8</f>
        <v>0</v>
      </c>
      <c r="Y8" s="34">
        <f>results!I8+results!J8</f>
        <v>0</v>
      </c>
      <c r="Z8" s="34">
        <f>results!K8+results!L8</f>
        <v>41</v>
      </c>
      <c r="AA8" s="34">
        <f>results!M8+results!N8</f>
        <v>48</v>
      </c>
      <c r="AB8" s="34">
        <f>results!O8+results!P8</f>
        <v>52</v>
      </c>
      <c r="AC8" s="34">
        <f>results!Q8+results!R8</f>
        <v>0</v>
      </c>
      <c r="AD8" s="34">
        <f>results!S8+results!T8</f>
        <v>0</v>
      </c>
      <c r="AE8" s="34">
        <f>results!U8+results!V8</f>
        <v>42</v>
      </c>
      <c r="AF8" s="10" t="e">
        <f t="shared" ref="AF8:AF71" si="5">LARGE(H8:Q8,3)</f>
        <v>#NUM!</v>
      </c>
    </row>
    <row r="9" spans="1:32" x14ac:dyDescent="0.35">
      <c r="A9" s="18">
        <v>3</v>
      </c>
      <c r="B9" s="20">
        <f t="shared" si="0"/>
        <v>101</v>
      </c>
      <c r="C9" s="20">
        <f t="shared" si="1"/>
        <v>15</v>
      </c>
      <c r="D9" s="14">
        <f t="shared" si="2"/>
        <v>15</v>
      </c>
      <c r="E9" s="14">
        <f t="shared" si="2"/>
        <v>15</v>
      </c>
      <c r="F9" s="2" t="str">
        <f>IF(results!Y9&lt;&gt;"c","",results!B9)</f>
        <v>BELLI MAURO</v>
      </c>
      <c r="G9" s="2">
        <f>IF(results!$Y9&lt;&gt;"c","",results!W9)</f>
        <v>3</v>
      </c>
      <c r="H9" s="35">
        <f>IF(results!$Y9&lt;&gt;"c","",V9)</f>
        <v>0</v>
      </c>
      <c r="I9" s="35">
        <f>IF(results!$Y9&lt;&gt;"c","",IF(W9=V9,W9+0.0001,W9))</f>
        <v>38</v>
      </c>
      <c r="J9" s="35">
        <f>IF(results!$Y9&lt;&gt;"c","",IF(OR(V9=X9,W9=X9),X9+0.0002,X9))</f>
        <v>2.0000000000000001E-4</v>
      </c>
      <c r="K9" s="35">
        <f>IF(results!$Y9&lt;&gt;"c","",IF(OR(V9=Y9,W9=Y9,X9=Y9),Y9+0.0003,Y9))</f>
        <v>2.9999999999999997E-4</v>
      </c>
      <c r="L9" s="35">
        <f>IF(results!$Y9&lt;&gt;"c","",IF(OR(V9=Z9,W9=Z9,X9=Z9,Y9=Z9),Z9+0.0004,Z9))</f>
        <v>4.0000000000000002E-4</v>
      </c>
      <c r="M9" s="35">
        <f>IF(results!$Y9&lt;&gt;"c","",IF(OR(V9=AA9,W9=AA9,X9=AA9,Y9=AA9,Z9=AA9),AA9+0.0005,AA9))</f>
        <v>5.0000000000000001E-4</v>
      </c>
      <c r="N9" s="35">
        <f>IF(results!$Y9&lt;&gt;"c","",IF(OR(V9=AB9,W9=AB9,X9=AB9,Y9=AB9,Z9=AB9,AA9=AB9),AB9+0.0006,AB9))</f>
        <v>40</v>
      </c>
      <c r="O9" s="35">
        <f>IF(results!$Y9&lt;&gt;"c","",IF(OR(V9=AC9,W9=AC9,X9=AC9,Y9=AC9,Z9=AC9,AA9=AC9,AB9=AC9),AC9+0.0007,AC9))</f>
        <v>38.000700000000002</v>
      </c>
      <c r="P9" s="35">
        <f>IF(results!$Y9&lt;&gt;"c","",IF(OR(V9=AD9,W9=AD9,X9=AD9,Y9=AD9,Z9=AD9,AA9=AD9,AB9=AD9,AC9=AD9),AD9+0.0008,AD9))</f>
        <v>8.0000000000000004E-4</v>
      </c>
      <c r="Q9" s="35">
        <f>IF(results!$Y9&lt;&gt;"c","",AE9*2)</f>
        <v>0</v>
      </c>
      <c r="R9" s="4">
        <f t="shared" si="3"/>
        <v>116.002</v>
      </c>
      <c r="S9" s="4">
        <f t="shared" si="4"/>
        <v>116.0020009</v>
      </c>
      <c r="T9" s="4">
        <f>IF(results!$Y9&lt;&gt;"c","",results!X9)</f>
        <v>28.1</v>
      </c>
      <c r="U9" s="4">
        <f>IF(results!Y9="A",1,IF(results!Y9="B",2,IF(results!Y9="C",3,99)))</f>
        <v>3</v>
      </c>
      <c r="V9" s="34">
        <f>results!C9+results!D9</f>
        <v>0</v>
      </c>
      <c r="W9" s="34">
        <f>results!E9+results!F9</f>
        <v>38</v>
      </c>
      <c r="X9" s="34">
        <f>results!G9+results!H9</f>
        <v>0</v>
      </c>
      <c r="Y9" s="34">
        <f>results!I9+results!J9</f>
        <v>0</v>
      </c>
      <c r="Z9" s="34">
        <f>results!K9+results!L9</f>
        <v>0</v>
      </c>
      <c r="AA9" s="34">
        <f>results!M9+results!N9</f>
        <v>0</v>
      </c>
      <c r="AB9" s="34">
        <f>results!O9+results!P9</f>
        <v>40</v>
      </c>
      <c r="AC9" s="34">
        <f>results!Q9+results!R9</f>
        <v>38</v>
      </c>
      <c r="AD9" s="34">
        <f>results!S9+results!T9</f>
        <v>0</v>
      </c>
      <c r="AE9" s="34">
        <f>results!U9+results!V9</f>
        <v>0</v>
      </c>
      <c r="AF9" s="10">
        <f t="shared" si="5"/>
        <v>38</v>
      </c>
    </row>
    <row r="10" spans="1:32" x14ac:dyDescent="0.35">
      <c r="A10" s="18">
        <v>4</v>
      </c>
      <c r="B10" s="20">
        <f t="shared" si="0"/>
        <v>1</v>
      </c>
      <c r="C10" s="20">
        <f t="shared" si="1"/>
        <v>148</v>
      </c>
      <c r="D10" s="14">
        <f t="shared" si="2"/>
        <v>33</v>
      </c>
      <c r="E10" s="14">
        <f t="shared" si="2"/>
        <v>33</v>
      </c>
      <c r="F10" s="2" t="str">
        <f>IF(results!Y10&lt;&gt;"c","",results!B10)</f>
        <v/>
      </c>
      <c r="G10" s="2" t="str">
        <f>IF(results!$Y10&lt;&gt;"c","",results!W10)</f>
        <v/>
      </c>
      <c r="H10" s="35" t="str">
        <f>IF(results!$Y10&lt;&gt;"c","",V10)</f>
        <v/>
      </c>
      <c r="I10" s="35" t="str">
        <f>IF(results!$Y10&lt;&gt;"c","",IF(W10=V10,W10+0.0001,W10))</f>
        <v/>
      </c>
      <c r="J10" s="35" t="str">
        <f>IF(results!$Y10&lt;&gt;"c","",IF(OR(V10=X10,W10=X10),X10+0.0002,X10))</f>
        <v/>
      </c>
      <c r="K10" s="35" t="str">
        <f>IF(results!$Y10&lt;&gt;"c","",IF(OR(V10=Y10,W10=Y10,X10=Y10),Y10+0.0003,Y10))</f>
        <v/>
      </c>
      <c r="L10" s="35" t="str">
        <f>IF(results!$Y10&lt;&gt;"c","",IF(OR(V10=Z10,W10=Z10,X10=Z10,Y10=Z10),Z10+0.0004,Z10))</f>
        <v/>
      </c>
      <c r="M10" s="35" t="str">
        <f>IF(results!$Y10&lt;&gt;"c","",IF(OR(V10=AA10,W10=AA10,X10=AA10,Y10=AA10,Z10=AA10),AA10+0.0005,AA10))</f>
        <v/>
      </c>
      <c r="N10" s="35" t="str">
        <f>IF(results!$Y10&lt;&gt;"c","",IF(OR(V10=AB10,W10=AB10,X10=AB10,Y10=AB10,Z10=AB10,AA10=AB10),AB10+0.0006,AB10))</f>
        <v/>
      </c>
      <c r="O10" s="35" t="str">
        <f>IF(results!$Y10&lt;&gt;"c","",IF(OR(V10=AC10,W10=AC10,X10=AC10,Y10=AC10,Z10=AC10,AA10=AC10,AB10=AC10),AC10+0.0007,AC10))</f>
        <v/>
      </c>
      <c r="P10" s="35" t="str">
        <f>IF(results!$Y10&lt;&gt;"c","",IF(OR(V10=AD10,W10=AD10,X10=AD10,Y10=AD10,Z10=AD10,AA10=AD10,AB10=AD10,AC10=AD10),AD10+0.0008,AD10))</f>
        <v/>
      </c>
      <c r="Q10" s="35" t="str">
        <f>IF(results!$Y10&lt;&gt;"c","",AE10*2)</f>
        <v/>
      </c>
      <c r="R10" s="4">
        <f t="shared" si="3"/>
        <v>0</v>
      </c>
      <c r="S10" s="4">
        <f t="shared" si="4"/>
        <v>9.9999999999999995E-7</v>
      </c>
      <c r="T10" s="4" t="str">
        <f>IF(results!$Y10&lt;&gt;"c","",results!X10)</f>
        <v/>
      </c>
      <c r="U10" s="4">
        <f>IF(results!Y10="A",1,IF(results!Y10="B",2,IF(results!Y10="C",3,99)))</f>
        <v>1</v>
      </c>
      <c r="V10" s="34">
        <f>results!C10+results!D10</f>
        <v>55</v>
      </c>
      <c r="W10" s="34">
        <f>results!E10+results!F10</f>
        <v>0</v>
      </c>
      <c r="X10" s="34">
        <f>results!G10+results!H10</f>
        <v>0</v>
      </c>
      <c r="Y10" s="34">
        <f>results!I10+results!J10</f>
        <v>0</v>
      </c>
      <c r="Z10" s="34">
        <f>results!K10+results!L10</f>
        <v>0</v>
      </c>
      <c r="AA10" s="34">
        <f>results!M10+results!N10</f>
        <v>0</v>
      </c>
      <c r="AB10" s="34">
        <f>results!O10+results!P10</f>
        <v>57</v>
      </c>
      <c r="AC10" s="34">
        <f>results!Q10+results!R10</f>
        <v>0</v>
      </c>
      <c r="AD10" s="34">
        <f>results!S10+results!T10</f>
        <v>0</v>
      </c>
      <c r="AE10" s="34">
        <f>results!U10+results!V10</f>
        <v>0</v>
      </c>
      <c r="AF10" s="10" t="e">
        <f t="shared" si="5"/>
        <v>#NUM!</v>
      </c>
    </row>
    <row r="11" spans="1:32" x14ac:dyDescent="0.35">
      <c r="A11" s="18">
        <v>5</v>
      </c>
      <c r="B11" s="20">
        <f t="shared" si="0"/>
        <v>34</v>
      </c>
      <c r="C11" s="20">
        <f t="shared" si="1"/>
        <v>147</v>
      </c>
      <c r="D11" s="14">
        <f t="shared" si="2"/>
        <v>33</v>
      </c>
      <c r="E11" s="14">
        <f t="shared" si="2"/>
        <v>33</v>
      </c>
      <c r="F11" s="2" t="str">
        <f>IF(results!Y11&lt;&gt;"c","",results!B11)</f>
        <v/>
      </c>
      <c r="G11" s="2" t="str">
        <f>IF(results!$Y11&lt;&gt;"c","",results!W11)</f>
        <v/>
      </c>
      <c r="H11" s="35" t="str">
        <f>IF(results!$Y11&lt;&gt;"c","",V11)</f>
        <v/>
      </c>
      <c r="I11" s="35" t="str">
        <f>IF(results!$Y11&lt;&gt;"c","",IF(W11=V11,W11+0.0001,W11))</f>
        <v/>
      </c>
      <c r="J11" s="35" t="str">
        <f>IF(results!$Y11&lt;&gt;"c","",IF(OR(V11=X11,W11=X11),X11+0.0002,X11))</f>
        <v/>
      </c>
      <c r="K11" s="35" t="str">
        <f>IF(results!$Y11&lt;&gt;"c","",IF(OR(V11=Y11,W11=Y11,X11=Y11),Y11+0.0003,Y11))</f>
        <v/>
      </c>
      <c r="L11" s="35" t="str">
        <f>IF(results!$Y11&lt;&gt;"c","",IF(OR(V11=Z11,W11=Z11,X11=Z11,Y11=Z11),Z11+0.0004,Z11))</f>
        <v/>
      </c>
      <c r="M11" s="35" t="str">
        <f>IF(results!$Y11&lt;&gt;"c","",IF(OR(V11=AA11,W11=AA11,X11=AA11,Y11=AA11,Z11=AA11),AA11+0.0005,AA11))</f>
        <v/>
      </c>
      <c r="N11" s="35" t="str">
        <f>IF(results!$Y11&lt;&gt;"c","",IF(OR(V11=AB11,W11=AB11,X11=AB11,Y11=AB11,Z11=AB11,AA11=AB11),AB11+0.0006,AB11))</f>
        <v/>
      </c>
      <c r="O11" s="35" t="str">
        <f>IF(results!$Y11&lt;&gt;"c","",IF(OR(V11=AC11,W11=AC11,X11=AC11,Y11=AC11,Z11=AC11,AA11=AC11,AB11=AC11),AC11+0.0007,AC11))</f>
        <v/>
      </c>
      <c r="P11" s="35" t="str">
        <f>IF(results!$Y11&lt;&gt;"c","",IF(OR(V11=AD11,W11=AD11,X11=AD11,Y11=AD11,Z11=AD11,AA11=AD11,AB11=AD11,AC11=AD11),AD11+0.0008,AD11))</f>
        <v/>
      </c>
      <c r="Q11" s="35" t="str">
        <f>IF(results!$Y11&lt;&gt;"c","",AE11*2)</f>
        <v/>
      </c>
      <c r="R11" s="4">
        <f t="shared" si="3"/>
        <v>0</v>
      </c>
      <c r="S11" s="4">
        <f t="shared" si="4"/>
        <v>1.1000000000000001E-6</v>
      </c>
      <c r="T11" s="4" t="str">
        <f>IF(results!$Y11&lt;&gt;"c","",results!X11)</f>
        <v/>
      </c>
      <c r="U11" s="4">
        <f>IF(results!Y11="A",1,IF(results!Y11="B",2,IF(results!Y11="C",3,99)))</f>
        <v>2</v>
      </c>
      <c r="V11" s="34">
        <f>results!C11+results!D11</f>
        <v>0</v>
      </c>
      <c r="W11" s="34">
        <f>results!E11+results!F11</f>
        <v>0</v>
      </c>
      <c r="X11" s="34">
        <f>results!G11+results!H11</f>
        <v>0</v>
      </c>
      <c r="Y11" s="34">
        <f>results!I11+results!J11</f>
        <v>0</v>
      </c>
      <c r="Z11" s="34">
        <f>results!K11+results!L11</f>
        <v>47</v>
      </c>
      <c r="AA11" s="34">
        <f>results!M11+results!N11</f>
        <v>54</v>
      </c>
      <c r="AB11" s="34">
        <f>results!O11+results!P11</f>
        <v>48</v>
      </c>
      <c r="AC11" s="34">
        <f>results!Q11+results!R11</f>
        <v>0</v>
      </c>
      <c r="AD11" s="34">
        <f>results!S11+results!T11</f>
        <v>0</v>
      </c>
      <c r="AE11" s="34">
        <f>results!U11+results!V11</f>
        <v>0</v>
      </c>
      <c r="AF11" s="10" t="e">
        <f t="shared" si="5"/>
        <v>#NUM!</v>
      </c>
    </row>
    <row r="12" spans="1:32" x14ac:dyDescent="0.35">
      <c r="A12" s="18">
        <v>6</v>
      </c>
      <c r="B12" s="20">
        <f t="shared" si="0"/>
        <v>34</v>
      </c>
      <c r="C12" s="20">
        <f t="shared" si="1"/>
        <v>146</v>
      </c>
      <c r="D12" s="14">
        <f t="shared" si="2"/>
        <v>33</v>
      </c>
      <c r="E12" s="14">
        <f t="shared" si="2"/>
        <v>33</v>
      </c>
      <c r="F12" s="2" t="str">
        <f>IF(results!Y12&lt;&gt;"c","",results!B12)</f>
        <v/>
      </c>
      <c r="G12" s="2" t="str">
        <f>IF(results!$Y12&lt;&gt;"c","",results!W12)</f>
        <v/>
      </c>
      <c r="H12" s="35" t="str">
        <f>IF(results!$Y12&lt;&gt;"c","",V12)</f>
        <v/>
      </c>
      <c r="I12" s="35" t="str">
        <f>IF(results!$Y12&lt;&gt;"c","",IF(W12=V12,W12+0.0001,W12))</f>
        <v/>
      </c>
      <c r="J12" s="35" t="str">
        <f>IF(results!$Y12&lt;&gt;"c","",IF(OR(V12=X12,W12=X12),X12+0.0002,X12))</f>
        <v/>
      </c>
      <c r="K12" s="35" t="str">
        <f>IF(results!$Y12&lt;&gt;"c","",IF(OR(V12=Y12,W12=Y12,X12=Y12),Y12+0.0003,Y12))</f>
        <v/>
      </c>
      <c r="L12" s="35" t="str">
        <f>IF(results!$Y12&lt;&gt;"c","",IF(OR(V12=Z12,W12=Z12,X12=Z12,Y12=Z12),Z12+0.0004,Z12))</f>
        <v/>
      </c>
      <c r="M12" s="35" t="str">
        <f>IF(results!$Y12&lt;&gt;"c","",IF(OR(V12=AA12,W12=AA12,X12=AA12,Y12=AA12,Z12=AA12),AA12+0.0005,AA12))</f>
        <v/>
      </c>
      <c r="N12" s="35" t="str">
        <f>IF(results!$Y12&lt;&gt;"c","",IF(OR(V12=AB12,W12=AB12,X12=AB12,Y12=AB12,Z12=AB12,AA12=AB12),AB12+0.0006,AB12))</f>
        <v/>
      </c>
      <c r="O12" s="35" t="str">
        <f>IF(results!$Y12&lt;&gt;"c","",IF(OR(V12=AC12,W12=AC12,X12=AC12,Y12=AC12,Z12=AC12,AA12=AC12,AB12=AC12),AC12+0.0007,AC12))</f>
        <v/>
      </c>
      <c r="P12" s="35" t="str">
        <f>IF(results!$Y12&lt;&gt;"c","",IF(OR(V12=AD12,W12=AD12,X12=AD12,Y12=AD12,Z12=AD12,AA12=AD12,AB12=AD12,AC12=AD12),AD12+0.0008,AD12))</f>
        <v/>
      </c>
      <c r="Q12" s="35" t="str">
        <f>IF(results!$Y12&lt;&gt;"c","",AE12*2)</f>
        <v/>
      </c>
      <c r="R12" s="4">
        <f t="shared" si="3"/>
        <v>0</v>
      </c>
      <c r="S12" s="4">
        <f t="shared" si="4"/>
        <v>1.1999999999999999E-6</v>
      </c>
      <c r="T12" s="4" t="str">
        <f>IF(results!$Y12&lt;&gt;"c","",results!X12)</f>
        <v/>
      </c>
      <c r="U12" s="4">
        <f>IF(results!Y12="A",1,IF(results!Y12="B",2,IF(results!Y12="C",3,99)))</f>
        <v>2</v>
      </c>
      <c r="V12" s="34">
        <f>results!C12+results!D12</f>
        <v>0</v>
      </c>
      <c r="W12" s="34">
        <f>results!E12+results!F12</f>
        <v>55</v>
      </c>
      <c r="X12" s="34">
        <f>results!G12+results!H12</f>
        <v>0</v>
      </c>
      <c r="Y12" s="34">
        <f>results!I12+results!J12</f>
        <v>54</v>
      </c>
      <c r="Z12" s="34">
        <f>results!K12+results!L12</f>
        <v>56</v>
      </c>
      <c r="AA12" s="34">
        <f>results!M12+results!N12</f>
        <v>56</v>
      </c>
      <c r="AB12" s="34">
        <f>results!O12+results!P12</f>
        <v>61</v>
      </c>
      <c r="AC12" s="34">
        <f>results!Q12+results!R12</f>
        <v>50</v>
      </c>
      <c r="AD12" s="34">
        <f>results!S12+results!T12</f>
        <v>0</v>
      </c>
      <c r="AE12" s="34">
        <f>results!U12+results!V12</f>
        <v>42</v>
      </c>
      <c r="AF12" s="10" t="e">
        <f t="shared" si="5"/>
        <v>#NUM!</v>
      </c>
    </row>
    <row r="13" spans="1:32" x14ac:dyDescent="0.35">
      <c r="A13" s="18">
        <v>7</v>
      </c>
      <c r="B13" s="20">
        <f t="shared" si="0"/>
        <v>101</v>
      </c>
      <c r="C13" s="20">
        <f t="shared" si="1"/>
        <v>9</v>
      </c>
      <c r="D13" s="14">
        <f t="shared" si="2"/>
        <v>9</v>
      </c>
      <c r="E13" s="14">
        <f t="shared" si="2"/>
        <v>9</v>
      </c>
      <c r="F13" s="2" t="str">
        <f>IF(results!Y13&lt;&gt;"c","",results!B13)</f>
        <v>BON MARTA</v>
      </c>
      <c r="G13" s="2">
        <f>IF(results!$Y13&lt;&gt;"c","",results!W13)</f>
        <v>3</v>
      </c>
      <c r="H13" s="35">
        <f>IF(results!$Y13&lt;&gt;"c","",V13)</f>
        <v>52</v>
      </c>
      <c r="I13" s="35">
        <f>IF(results!$Y13&lt;&gt;"c","",IF(W13=V13,W13+0.0001,W13))</f>
        <v>0</v>
      </c>
      <c r="J13" s="35">
        <f>IF(results!$Y13&lt;&gt;"c","",IF(OR(V13=X13,W13=X13),X13+0.0002,X13))</f>
        <v>2.0000000000000001E-4</v>
      </c>
      <c r="K13" s="35">
        <f>IF(results!$Y13&lt;&gt;"c","",IF(OR(V13=Y13,W13=Y13,X13=Y13),Y13+0.0003,Y13))</f>
        <v>2.9999999999999997E-4</v>
      </c>
      <c r="L13" s="35">
        <f>IF(results!$Y13&lt;&gt;"c","",IF(OR(V13=Z13,W13=Z13,X13=Z13,Y13=Z13),Z13+0.0004,Z13))</f>
        <v>4.0000000000000002E-4</v>
      </c>
      <c r="M13" s="35">
        <f>IF(results!$Y13&lt;&gt;"c","",IF(OR(V13=AA13,W13=AA13,X13=AA13,Y13=AA13,Z13=AA13),AA13+0.0005,AA13))</f>
        <v>52.000500000000002</v>
      </c>
      <c r="N13" s="35">
        <f>IF(results!$Y13&lt;&gt;"c","",IF(OR(V13=AB13,W13=AB13,X13=AB13,Y13=AB13,Z13=AB13,AA13=AB13),AB13+0.0006,AB13))</f>
        <v>5.9999999999999995E-4</v>
      </c>
      <c r="O13" s="35">
        <f>IF(results!$Y13&lt;&gt;"c","",IF(OR(V13=AC13,W13=AC13,X13=AC13,Y13=AC13,Z13=AC13,AA13=AC13,AB13=AC13),AC13+0.0007,AC13))</f>
        <v>6.9999999999999999E-4</v>
      </c>
      <c r="P13" s="35">
        <f>IF(results!$Y13&lt;&gt;"c","",IF(OR(V13=AD13,W13=AD13,X13=AD13,Y13=AD13,Z13=AD13,AA13=AD13,AB13=AD13,AC13=AD13),AD13+0.0008,AD13))</f>
        <v>8.0000000000000004E-4</v>
      </c>
      <c r="Q13" s="35">
        <f>IF(results!$Y13&lt;&gt;"c","",AE13*2)</f>
        <v>74</v>
      </c>
      <c r="R13" s="4">
        <f t="shared" si="3"/>
        <v>178.00199999999998</v>
      </c>
      <c r="S13" s="4">
        <f t="shared" si="4"/>
        <v>178.00200129999999</v>
      </c>
      <c r="T13" s="4">
        <f>IF(results!$Y13&lt;&gt;"c","",results!X13)</f>
        <v>28.3</v>
      </c>
      <c r="U13" s="4">
        <f>IF(results!Y13="A",1,IF(results!Y13="B",2,IF(results!Y13="C",3,99)))</f>
        <v>3</v>
      </c>
      <c r="V13" s="34">
        <f>results!C13+results!D13</f>
        <v>52</v>
      </c>
      <c r="W13" s="34">
        <f>results!E13+results!F13</f>
        <v>0</v>
      </c>
      <c r="X13" s="34">
        <f>results!G13+results!H13</f>
        <v>0</v>
      </c>
      <c r="Y13" s="34">
        <f>results!I13+results!J13</f>
        <v>0</v>
      </c>
      <c r="Z13" s="34">
        <f>results!K13+results!L13</f>
        <v>0</v>
      </c>
      <c r="AA13" s="34">
        <f>results!M13+results!N13</f>
        <v>52</v>
      </c>
      <c r="AB13" s="34">
        <f>results!O13+results!P13</f>
        <v>0</v>
      </c>
      <c r="AC13" s="34">
        <f>results!Q13+results!R13</f>
        <v>0</v>
      </c>
      <c r="AD13" s="34">
        <f>results!S13+results!T13</f>
        <v>0</v>
      </c>
      <c r="AE13" s="34">
        <f>results!U13+results!V13</f>
        <v>37</v>
      </c>
      <c r="AF13" s="10">
        <f t="shared" si="5"/>
        <v>52</v>
      </c>
    </row>
    <row r="14" spans="1:32" x14ac:dyDescent="0.35">
      <c r="A14" s="18">
        <v>8</v>
      </c>
      <c r="B14" s="20">
        <f t="shared" si="0"/>
        <v>101</v>
      </c>
      <c r="C14" s="20">
        <f t="shared" si="1"/>
        <v>17</v>
      </c>
      <c r="D14" s="14">
        <f t="shared" si="2"/>
        <v>17</v>
      </c>
      <c r="E14" s="14">
        <f t="shared" si="2"/>
        <v>17</v>
      </c>
      <c r="F14" s="2" t="str">
        <f>IF(results!Y14&lt;&gt;"c","",results!B14)</f>
        <v>BREZIGAR BARBARA</v>
      </c>
      <c r="G14" s="2">
        <f>IF(results!$Y14&lt;&gt;"c","",results!W14)</f>
        <v>2</v>
      </c>
      <c r="H14" s="35">
        <f>IF(results!$Y14&lt;&gt;"c","",V14)</f>
        <v>0</v>
      </c>
      <c r="I14" s="35">
        <f>IF(results!$Y14&lt;&gt;"c","",IF(W14=V14,W14+0.0001,W14))</f>
        <v>1E-4</v>
      </c>
      <c r="J14" s="35">
        <f>IF(results!$Y14&lt;&gt;"c","",IF(OR(V14=X14,W14=X14),X14+0.0002,X14))</f>
        <v>42</v>
      </c>
      <c r="K14" s="35">
        <f>IF(results!$Y14&lt;&gt;"c","",IF(OR(V14=Y14,W14=Y14,X14=Y14),Y14+0.0003,Y14))</f>
        <v>2.9999999999999997E-4</v>
      </c>
      <c r="L14" s="35">
        <f>IF(results!$Y14&lt;&gt;"c","",IF(OR(V14=Z14,W14=Z14,X14=Z14,Y14=Z14),Z14+0.0004,Z14))</f>
        <v>4.0000000000000002E-4</v>
      </c>
      <c r="M14" s="35">
        <f>IF(results!$Y14&lt;&gt;"c","",IF(OR(V14=AA14,W14=AA14,X14=AA14,Y14=AA14,Z14=AA14),AA14+0.0005,AA14))</f>
        <v>5.0000000000000001E-4</v>
      </c>
      <c r="N14" s="35">
        <f>IF(results!$Y14&lt;&gt;"c","",IF(OR(V14=AB14,W14=AB14,X14=AB14,Y14=AB14,Z14=AB14,AA14=AB14),AB14+0.0006,AB14))</f>
        <v>48</v>
      </c>
      <c r="O14" s="35">
        <f>IF(results!$Y14&lt;&gt;"c","",IF(OR(V14=AC14,W14=AC14,X14=AC14,Y14=AC14,Z14=AC14,AA14=AC14,AB14=AC14),AC14+0.0007,AC14))</f>
        <v>6.9999999999999999E-4</v>
      </c>
      <c r="P14" s="35">
        <f>IF(results!$Y14&lt;&gt;"c","",IF(OR(V14=AD14,W14=AD14,X14=AD14,Y14=AD14,Z14=AD14,AA14=AD14,AB14=AD14,AC14=AD14),AD14+0.0008,AD14))</f>
        <v>8.0000000000000004E-4</v>
      </c>
      <c r="Q14" s="35">
        <f>IF(results!$Y14&lt;&gt;"c","",AE14*2)</f>
        <v>0</v>
      </c>
      <c r="R14" s="4">
        <f t="shared" si="3"/>
        <v>90.001999999999995</v>
      </c>
      <c r="S14" s="4">
        <f t="shared" si="4"/>
        <v>90.002001399999997</v>
      </c>
      <c r="T14" s="4">
        <f>IF(results!$Y14&lt;&gt;"c","",results!X14)</f>
        <v>25.2</v>
      </c>
      <c r="U14" s="4">
        <f>IF(results!Y14="A",1,IF(results!Y14="B",2,IF(results!Y14="C",3,99)))</f>
        <v>3</v>
      </c>
      <c r="V14" s="34">
        <f>results!C14+results!D14</f>
        <v>0</v>
      </c>
      <c r="W14" s="34">
        <f>results!E14+results!F14</f>
        <v>0</v>
      </c>
      <c r="X14" s="34">
        <f>results!G14+results!H14</f>
        <v>42</v>
      </c>
      <c r="Y14" s="34">
        <f>results!I14+results!J14</f>
        <v>0</v>
      </c>
      <c r="Z14" s="34">
        <f>results!K14+results!L14</f>
        <v>0</v>
      </c>
      <c r="AA14" s="34">
        <f>results!M14+results!N14</f>
        <v>0</v>
      </c>
      <c r="AB14" s="34">
        <f>results!O14+results!P14</f>
        <v>48</v>
      </c>
      <c r="AC14" s="34">
        <f>results!Q14+results!R14</f>
        <v>0</v>
      </c>
      <c r="AD14" s="34">
        <f>results!S14+results!T14</f>
        <v>0</v>
      </c>
      <c r="AE14" s="34">
        <f>results!U14+results!V14</f>
        <v>0</v>
      </c>
      <c r="AF14" s="10">
        <f t="shared" si="5"/>
        <v>8.0000000000000004E-4</v>
      </c>
    </row>
    <row r="15" spans="1:32" x14ac:dyDescent="0.35">
      <c r="A15" s="18">
        <v>9</v>
      </c>
      <c r="B15" s="20">
        <f t="shared" si="0"/>
        <v>1</v>
      </c>
      <c r="C15" s="20">
        <f t="shared" si="1"/>
        <v>145</v>
      </c>
      <c r="D15" s="14">
        <f t="shared" si="2"/>
        <v>33</v>
      </c>
      <c r="E15" s="14">
        <f t="shared" si="2"/>
        <v>33</v>
      </c>
      <c r="F15" s="2" t="str">
        <f>IF(results!Y15&lt;&gt;"c","",results!B15)</f>
        <v/>
      </c>
      <c r="G15" s="2" t="str">
        <f>IF(results!$Y15&lt;&gt;"c","",results!W15)</f>
        <v/>
      </c>
      <c r="H15" s="35" t="str">
        <f>IF(results!$Y15&lt;&gt;"c","",V15)</f>
        <v/>
      </c>
      <c r="I15" s="35" t="str">
        <f>IF(results!$Y15&lt;&gt;"c","",IF(W15=V15,W15+0.0001,W15))</f>
        <v/>
      </c>
      <c r="J15" s="35" t="str">
        <f>IF(results!$Y15&lt;&gt;"c","",IF(OR(V15=X15,W15=X15),X15+0.0002,X15))</f>
        <v/>
      </c>
      <c r="K15" s="35" t="str">
        <f>IF(results!$Y15&lt;&gt;"c","",IF(OR(V15=Y15,W15=Y15,X15=Y15),Y15+0.0003,Y15))</f>
        <v/>
      </c>
      <c r="L15" s="35" t="str">
        <f>IF(results!$Y15&lt;&gt;"c","",IF(OR(V15=Z15,W15=Z15,X15=Z15,Y15=Z15),Z15+0.0004,Z15))</f>
        <v/>
      </c>
      <c r="M15" s="35" t="str">
        <f>IF(results!$Y15&lt;&gt;"c","",IF(OR(V15=AA15,W15=AA15,X15=AA15,Y15=AA15,Z15=AA15),AA15+0.0005,AA15))</f>
        <v/>
      </c>
      <c r="N15" s="35" t="str">
        <f>IF(results!$Y15&lt;&gt;"c","",IF(OR(V15=AB15,W15=AB15,X15=AB15,Y15=AB15,Z15=AB15,AA15=AB15),AB15+0.0006,AB15))</f>
        <v/>
      </c>
      <c r="O15" s="35" t="str">
        <f>IF(results!$Y15&lt;&gt;"c","",IF(OR(V15=AC15,W15=AC15,X15=AC15,Y15=AC15,Z15=AC15,AA15=AC15,AB15=AC15),AC15+0.0007,AC15))</f>
        <v/>
      </c>
      <c r="P15" s="35" t="str">
        <f>IF(results!$Y15&lt;&gt;"c","",IF(OR(V15=AD15,W15=AD15,X15=AD15,Y15=AD15,Z15=AD15,AA15=AD15,AB15=AD15,AC15=AD15),AD15+0.0008,AD15))</f>
        <v/>
      </c>
      <c r="Q15" s="35" t="str">
        <f>IF(results!$Y15&lt;&gt;"c","",AE15*2)</f>
        <v/>
      </c>
      <c r="R15" s="4">
        <f t="shared" si="3"/>
        <v>0</v>
      </c>
      <c r="S15" s="4">
        <f t="shared" si="4"/>
        <v>1.5E-6</v>
      </c>
      <c r="T15" s="4" t="str">
        <f>IF(results!$Y15&lt;&gt;"c","",results!X15)</f>
        <v/>
      </c>
      <c r="U15" s="4">
        <f>IF(results!Y15="A",1,IF(results!Y15="B",2,IF(results!Y15="C",3,99)))</f>
        <v>1</v>
      </c>
      <c r="V15" s="34">
        <f>results!C15+results!D15</f>
        <v>0</v>
      </c>
      <c r="W15" s="34">
        <f>results!E15+results!F15</f>
        <v>0</v>
      </c>
      <c r="X15" s="34">
        <f>results!G15+results!H15</f>
        <v>63</v>
      </c>
      <c r="Y15" s="34">
        <f>results!I15+results!J15</f>
        <v>0</v>
      </c>
      <c r="Z15" s="34">
        <f>results!K15+results!L15</f>
        <v>0</v>
      </c>
      <c r="AA15" s="34">
        <f>results!M15+results!N15</f>
        <v>0</v>
      </c>
      <c r="AB15" s="34">
        <f>results!O15+results!P15</f>
        <v>57</v>
      </c>
      <c r="AC15" s="34">
        <f>results!Q15+results!R15</f>
        <v>0</v>
      </c>
      <c r="AD15" s="34">
        <f>results!S15+results!T15</f>
        <v>0</v>
      </c>
      <c r="AE15" s="34">
        <f>results!U15+results!V15</f>
        <v>0</v>
      </c>
      <c r="AF15" s="10" t="e">
        <f t="shared" si="5"/>
        <v>#NUM!</v>
      </c>
    </row>
    <row r="16" spans="1:32" x14ac:dyDescent="0.35">
      <c r="A16" s="18">
        <v>10</v>
      </c>
      <c r="B16" s="20">
        <f t="shared" si="0"/>
        <v>1</v>
      </c>
      <c r="C16" s="20">
        <f t="shared" si="1"/>
        <v>144</v>
      </c>
      <c r="D16" s="14">
        <f t="shared" si="2"/>
        <v>33</v>
      </c>
      <c r="E16" s="14">
        <f t="shared" si="2"/>
        <v>33</v>
      </c>
      <c r="F16" s="2" t="str">
        <f>IF(results!Y16&lt;&gt;"c","",results!B16)</f>
        <v/>
      </c>
      <c r="G16" s="2" t="str">
        <f>IF(results!$Y16&lt;&gt;"c","",results!W16)</f>
        <v/>
      </c>
      <c r="H16" s="35" t="str">
        <f>IF(results!$Y16&lt;&gt;"c","",V16)</f>
        <v/>
      </c>
      <c r="I16" s="35" t="str">
        <f>IF(results!$Y16&lt;&gt;"c","",IF(W16=V16,W16+0.0001,W16))</f>
        <v/>
      </c>
      <c r="J16" s="35" t="str">
        <f>IF(results!$Y16&lt;&gt;"c","",IF(OR(V16=X16,W16=X16),X16+0.0002,X16))</f>
        <v/>
      </c>
      <c r="K16" s="35" t="str">
        <f>IF(results!$Y16&lt;&gt;"c","",IF(OR(V16=Y16,W16=Y16,X16=Y16),Y16+0.0003,Y16))</f>
        <v/>
      </c>
      <c r="L16" s="35" t="str">
        <f>IF(results!$Y16&lt;&gt;"c","",IF(OR(V16=Z16,W16=Z16,X16=Z16,Y16=Z16),Z16+0.0004,Z16))</f>
        <v/>
      </c>
      <c r="M16" s="35" t="str">
        <f>IF(results!$Y16&lt;&gt;"c","",IF(OR(V16=AA16,W16=AA16,X16=AA16,Y16=AA16,Z16=AA16),AA16+0.0005,AA16))</f>
        <v/>
      </c>
      <c r="N16" s="35" t="str">
        <f>IF(results!$Y16&lt;&gt;"c","",IF(OR(V16=AB16,W16=AB16,X16=AB16,Y16=AB16,Z16=AB16,AA16=AB16),AB16+0.0006,AB16))</f>
        <v/>
      </c>
      <c r="O16" s="35" t="str">
        <f>IF(results!$Y16&lt;&gt;"c","",IF(OR(V16=AC16,W16=AC16,X16=AC16,Y16=AC16,Z16=AC16,AA16=AC16,AB16=AC16),AC16+0.0007,AC16))</f>
        <v/>
      </c>
      <c r="P16" s="35" t="str">
        <f>IF(results!$Y16&lt;&gt;"c","",IF(OR(V16=AD16,W16=AD16,X16=AD16,Y16=AD16,Z16=AD16,AA16=AD16,AB16=AD16,AC16=AD16),AD16+0.0008,AD16))</f>
        <v/>
      </c>
      <c r="Q16" s="35" t="str">
        <f>IF(results!$Y16&lt;&gt;"c","",AE16*2)</f>
        <v/>
      </c>
      <c r="R16" s="4">
        <f t="shared" si="3"/>
        <v>0</v>
      </c>
      <c r="S16" s="4">
        <f t="shared" si="4"/>
        <v>1.5999999999999999E-6</v>
      </c>
      <c r="T16" s="4" t="str">
        <f>IF(results!$Y16&lt;&gt;"c","",results!X16)</f>
        <v/>
      </c>
      <c r="U16" s="4">
        <f>IF(results!Y16="A",1,IF(results!Y16="B",2,IF(results!Y16="C",3,99)))</f>
        <v>1</v>
      </c>
      <c r="V16" s="34">
        <f>results!C16+results!D16</f>
        <v>0</v>
      </c>
      <c r="W16" s="34">
        <f>results!E16+results!F16</f>
        <v>0</v>
      </c>
      <c r="X16" s="34">
        <f>results!G16+results!H16</f>
        <v>0</v>
      </c>
      <c r="Y16" s="34">
        <f>results!I16+results!J16</f>
        <v>0</v>
      </c>
      <c r="Z16" s="34">
        <f>results!K16+results!L16</f>
        <v>42</v>
      </c>
      <c r="AA16" s="34">
        <f>results!M16+results!N16</f>
        <v>0</v>
      </c>
      <c r="AB16" s="34">
        <f>results!O16+results!P16</f>
        <v>0</v>
      </c>
      <c r="AC16" s="34">
        <f>results!Q16+results!R16</f>
        <v>0</v>
      </c>
      <c r="AD16" s="34">
        <f>results!S16+results!T16</f>
        <v>0</v>
      </c>
      <c r="AE16" s="34">
        <f>results!U16+results!V16</f>
        <v>0</v>
      </c>
      <c r="AF16" s="10" t="e">
        <f t="shared" si="5"/>
        <v>#NUM!</v>
      </c>
    </row>
    <row r="17" spans="1:32" x14ac:dyDescent="0.35">
      <c r="A17" s="18">
        <v>11</v>
      </c>
      <c r="B17" s="20">
        <f t="shared" si="0"/>
        <v>34</v>
      </c>
      <c r="C17" s="20">
        <f t="shared" si="1"/>
        <v>143</v>
      </c>
      <c r="D17" s="14">
        <f t="shared" si="2"/>
        <v>33</v>
      </c>
      <c r="E17" s="14">
        <f t="shared" si="2"/>
        <v>33</v>
      </c>
      <c r="F17" s="2" t="str">
        <f>IF(results!Y17&lt;&gt;"c","",results!B17)</f>
        <v/>
      </c>
      <c r="G17" s="2" t="str">
        <f>IF(results!$Y17&lt;&gt;"c","",results!W17)</f>
        <v/>
      </c>
      <c r="H17" s="35" t="str">
        <f>IF(results!$Y17&lt;&gt;"c","",V17)</f>
        <v/>
      </c>
      <c r="I17" s="35" t="str">
        <f>IF(results!$Y17&lt;&gt;"c","",IF(W17=V17,W17+0.0001,W17))</f>
        <v/>
      </c>
      <c r="J17" s="35" t="str">
        <f>IF(results!$Y17&lt;&gt;"c","",IF(OR(V17=X17,W17=X17),X17+0.0002,X17))</f>
        <v/>
      </c>
      <c r="K17" s="35" t="str">
        <f>IF(results!$Y17&lt;&gt;"c","",IF(OR(V17=Y17,W17=Y17,X17=Y17),Y17+0.0003,Y17))</f>
        <v/>
      </c>
      <c r="L17" s="35" t="str">
        <f>IF(results!$Y17&lt;&gt;"c","",IF(OR(V17=Z17,W17=Z17,X17=Z17,Y17=Z17),Z17+0.0004,Z17))</f>
        <v/>
      </c>
      <c r="M17" s="35" t="str">
        <f>IF(results!$Y17&lt;&gt;"c","",IF(OR(V17=AA17,W17=AA17,X17=AA17,Y17=AA17,Z17=AA17),AA17+0.0005,AA17))</f>
        <v/>
      </c>
      <c r="N17" s="35" t="str">
        <f>IF(results!$Y17&lt;&gt;"c","",IF(OR(V17=AB17,W17=AB17,X17=AB17,Y17=AB17,Z17=AB17,AA17=AB17),AB17+0.0006,AB17))</f>
        <v/>
      </c>
      <c r="O17" s="35" t="str">
        <f>IF(results!$Y17&lt;&gt;"c","",IF(OR(V17=AC17,W17=AC17,X17=AC17,Y17=AC17,Z17=AC17,AA17=AC17,AB17=AC17),AC17+0.0007,AC17))</f>
        <v/>
      </c>
      <c r="P17" s="35" t="str">
        <f>IF(results!$Y17&lt;&gt;"c","",IF(OR(V17=AD17,W17=AD17,X17=AD17,Y17=AD17,Z17=AD17,AA17=AD17,AB17=AD17,AC17=AD17),AD17+0.0008,AD17))</f>
        <v/>
      </c>
      <c r="Q17" s="35" t="str">
        <f>IF(results!$Y17&lt;&gt;"c","",AE17*2)</f>
        <v/>
      </c>
      <c r="R17" s="4">
        <f t="shared" si="3"/>
        <v>0</v>
      </c>
      <c r="S17" s="4">
        <f t="shared" si="4"/>
        <v>1.6999999999999998E-6</v>
      </c>
      <c r="T17" s="4" t="str">
        <f>IF(results!$Y17&lt;&gt;"c","",results!X17)</f>
        <v/>
      </c>
      <c r="U17" s="4">
        <f>IF(results!Y17="A",1,IF(results!Y17="B",2,IF(results!Y17="C",3,99)))</f>
        <v>2</v>
      </c>
      <c r="V17" s="34">
        <f>results!C17+results!D17</f>
        <v>0</v>
      </c>
      <c r="W17" s="34">
        <f>results!E17+results!F17</f>
        <v>0</v>
      </c>
      <c r="X17" s="34">
        <f>results!G17+results!H17</f>
        <v>48</v>
      </c>
      <c r="Y17" s="34">
        <f>results!I17+results!J17</f>
        <v>55</v>
      </c>
      <c r="Z17" s="34">
        <f>results!K17+results!L17</f>
        <v>64</v>
      </c>
      <c r="AA17" s="34">
        <f>results!M17+results!N17</f>
        <v>58</v>
      </c>
      <c r="AB17" s="34">
        <f>results!O17+results!P17</f>
        <v>59</v>
      </c>
      <c r="AC17" s="34">
        <f>results!Q17+results!R17</f>
        <v>72</v>
      </c>
      <c r="AD17" s="34">
        <f>results!S17+results!T17</f>
        <v>0</v>
      </c>
      <c r="AE17" s="34">
        <f>results!U17+results!V17</f>
        <v>47</v>
      </c>
      <c r="AF17" s="10" t="e">
        <f t="shared" si="5"/>
        <v>#NUM!</v>
      </c>
    </row>
    <row r="18" spans="1:32" x14ac:dyDescent="0.35">
      <c r="A18" s="18">
        <v>12</v>
      </c>
      <c r="B18" s="20">
        <f t="shared" si="0"/>
        <v>1</v>
      </c>
      <c r="C18" s="20">
        <f t="shared" si="1"/>
        <v>142</v>
      </c>
      <c r="D18" s="14">
        <f t="shared" si="2"/>
        <v>33</v>
      </c>
      <c r="E18" s="14">
        <f t="shared" si="2"/>
        <v>33</v>
      </c>
      <c r="F18" s="2" t="str">
        <f>IF(results!Y18&lt;&gt;"c","",results!B18)</f>
        <v/>
      </c>
      <c r="G18" s="2" t="str">
        <f>IF(results!$Y18&lt;&gt;"c","",results!W18)</f>
        <v/>
      </c>
      <c r="H18" s="35" t="str">
        <f>IF(results!$Y18&lt;&gt;"c","",V18)</f>
        <v/>
      </c>
      <c r="I18" s="35" t="str">
        <f>IF(results!$Y18&lt;&gt;"c","",IF(W18=V18,W18+0.0001,W18))</f>
        <v/>
      </c>
      <c r="J18" s="35" t="str">
        <f>IF(results!$Y18&lt;&gt;"c","",IF(OR(V18=X18,W18=X18),X18+0.0002,X18))</f>
        <v/>
      </c>
      <c r="K18" s="35" t="str">
        <f>IF(results!$Y18&lt;&gt;"c","",IF(OR(V18=Y18,W18=Y18,X18=Y18),Y18+0.0003,Y18))</f>
        <v/>
      </c>
      <c r="L18" s="35" t="str">
        <f>IF(results!$Y18&lt;&gt;"c","",IF(OR(V18=Z18,W18=Z18,X18=Z18,Y18=Z18),Z18+0.0004,Z18))</f>
        <v/>
      </c>
      <c r="M18" s="35" t="str">
        <f>IF(results!$Y18&lt;&gt;"c","",IF(OR(V18=AA18,W18=AA18,X18=AA18,Y18=AA18,Z18=AA18),AA18+0.0005,AA18))</f>
        <v/>
      </c>
      <c r="N18" s="35" t="str">
        <f>IF(results!$Y18&lt;&gt;"c","",IF(OR(V18=AB18,W18=AB18,X18=AB18,Y18=AB18,Z18=AB18,AA18=AB18),AB18+0.0006,AB18))</f>
        <v/>
      </c>
      <c r="O18" s="35" t="str">
        <f>IF(results!$Y18&lt;&gt;"c","",IF(OR(V18=AC18,W18=AC18,X18=AC18,Y18=AC18,Z18=AC18,AA18=AC18,AB18=AC18),AC18+0.0007,AC18))</f>
        <v/>
      </c>
      <c r="P18" s="35" t="str">
        <f>IF(results!$Y18&lt;&gt;"c","",IF(OR(V18=AD18,W18=AD18,X18=AD18,Y18=AD18,Z18=AD18,AA18=AD18,AB18=AD18,AC18=AD18),AD18+0.0008,AD18))</f>
        <v/>
      </c>
      <c r="Q18" s="35" t="str">
        <f>IF(results!$Y18&lt;&gt;"c","",AE18*2)</f>
        <v/>
      </c>
      <c r="R18" s="4">
        <f t="shared" si="3"/>
        <v>0</v>
      </c>
      <c r="S18" s="4">
        <f t="shared" si="4"/>
        <v>1.7999999999999999E-6</v>
      </c>
      <c r="T18" s="4" t="str">
        <f>IF(results!$Y18&lt;&gt;"c","",results!X18)</f>
        <v/>
      </c>
      <c r="U18" s="4">
        <f>IF(results!Y18="A",1,IF(results!Y18="B",2,IF(results!Y18="C",3,99)))</f>
        <v>1</v>
      </c>
      <c r="V18" s="34">
        <f>results!C18+results!D18</f>
        <v>0</v>
      </c>
      <c r="W18" s="34">
        <f>results!E18+results!F18</f>
        <v>0</v>
      </c>
      <c r="X18" s="34">
        <f>results!G18+results!H18</f>
        <v>0</v>
      </c>
      <c r="Y18" s="34">
        <f>results!I18+results!J18</f>
        <v>0</v>
      </c>
      <c r="Z18" s="34">
        <f>results!K18+results!L18</f>
        <v>69</v>
      </c>
      <c r="AA18" s="34">
        <f>results!M18+results!N18</f>
        <v>60</v>
      </c>
      <c r="AB18" s="34">
        <f>results!O18+results!P18</f>
        <v>54</v>
      </c>
      <c r="AC18" s="34">
        <f>results!Q18+results!R18</f>
        <v>0</v>
      </c>
      <c r="AD18" s="34">
        <f>results!S18+results!T18</f>
        <v>0</v>
      </c>
      <c r="AE18" s="34">
        <f>results!U18+results!V18</f>
        <v>0</v>
      </c>
      <c r="AF18" s="10" t="e">
        <f t="shared" si="5"/>
        <v>#NUM!</v>
      </c>
    </row>
    <row r="19" spans="1:32" x14ac:dyDescent="0.35">
      <c r="A19" s="18">
        <v>13</v>
      </c>
      <c r="B19" s="20">
        <f t="shared" si="0"/>
        <v>1</v>
      </c>
      <c r="C19" s="20">
        <f t="shared" si="1"/>
        <v>141</v>
      </c>
      <c r="D19" s="14">
        <f t="shared" si="2"/>
        <v>33</v>
      </c>
      <c r="E19" s="14">
        <f t="shared" si="2"/>
        <v>33</v>
      </c>
      <c r="F19" s="2" t="str">
        <f>IF(results!Y19&lt;&gt;"c","",results!B19)</f>
        <v/>
      </c>
      <c r="G19" s="2" t="str">
        <f>IF(results!$Y19&lt;&gt;"c","",results!W19)</f>
        <v/>
      </c>
      <c r="H19" s="35" t="str">
        <f>IF(results!$Y19&lt;&gt;"c","",V19)</f>
        <v/>
      </c>
      <c r="I19" s="35" t="str">
        <f>IF(results!$Y19&lt;&gt;"c","",IF(W19=V19,W19+0.0001,W19))</f>
        <v/>
      </c>
      <c r="J19" s="35" t="str">
        <f>IF(results!$Y19&lt;&gt;"c","",IF(OR(V19=X19,W19=X19),X19+0.0002,X19))</f>
        <v/>
      </c>
      <c r="K19" s="35" t="str">
        <f>IF(results!$Y19&lt;&gt;"c","",IF(OR(V19=Y19,W19=Y19,X19=Y19),Y19+0.0003,Y19))</f>
        <v/>
      </c>
      <c r="L19" s="35" t="str">
        <f>IF(results!$Y19&lt;&gt;"c","",IF(OR(V19=Z19,W19=Z19,X19=Z19,Y19=Z19),Z19+0.0004,Z19))</f>
        <v/>
      </c>
      <c r="M19" s="35" t="str">
        <f>IF(results!$Y19&lt;&gt;"c","",IF(OR(V19=AA19,W19=AA19,X19=AA19,Y19=AA19,Z19=AA19),AA19+0.0005,AA19))</f>
        <v/>
      </c>
      <c r="N19" s="35" t="str">
        <f>IF(results!$Y19&lt;&gt;"c","",IF(OR(V19=AB19,W19=AB19,X19=AB19,Y19=AB19,Z19=AB19,AA19=AB19),AB19+0.0006,AB19))</f>
        <v/>
      </c>
      <c r="O19" s="35" t="str">
        <f>IF(results!$Y19&lt;&gt;"c","",IF(OR(V19=AC19,W19=AC19,X19=AC19,Y19=AC19,Z19=AC19,AA19=AC19,AB19=AC19),AC19+0.0007,AC19))</f>
        <v/>
      </c>
      <c r="P19" s="35" t="str">
        <f>IF(results!$Y19&lt;&gt;"c","",IF(OR(V19=AD19,W19=AD19,X19=AD19,Y19=AD19,Z19=AD19,AA19=AD19,AB19=AD19,AC19=AD19),AD19+0.0008,AD19))</f>
        <v/>
      </c>
      <c r="Q19" s="35" t="str">
        <f>IF(results!$Y19&lt;&gt;"c","",AE19*2)</f>
        <v/>
      </c>
      <c r="R19" s="4">
        <f t="shared" si="3"/>
        <v>0</v>
      </c>
      <c r="S19" s="4">
        <f t="shared" si="4"/>
        <v>1.9E-6</v>
      </c>
      <c r="T19" s="4" t="str">
        <f>IF(results!$Y19&lt;&gt;"c","",results!X19)</f>
        <v/>
      </c>
      <c r="U19" s="4">
        <f>IF(results!Y19="A",1,IF(results!Y19="B",2,IF(results!Y19="C",3,99)))</f>
        <v>1</v>
      </c>
      <c r="V19" s="34">
        <f>results!C19+results!D19</f>
        <v>45</v>
      </c>
      <c r="W19" s="34">
        <f>results!E19+results!F19</f>
        <v>32</v>
      </c>
      <c r="X19" s="34">
        <f>results!G19+results!H19</f>
        <v>0</v>
      </c>
      <c r="Y19" s="34">
        <f>results!I19+results!J19</f>
        <v>0</v>
      </c>
      <c r="Z19" s="34">
        <f>results!K19+results!L19</f>
        <v>0</v>
      </c>
      <c r="AA19" s="34">
        <f>results!M19+results!N19</f>
        <v>50</v>
      </c>
      <c r="AB19" s="34">
        <f>results!O19+results!P19</f>
        <v>0</v>
      </c>
      <c r="AC19" s="34">
        <f>results!Q19+results!R19</f>
        <v>0</v>
      </c>
      <c r="AD19" s="34">
        <f>results!S19+results!T19</f>
        <v>0</v>
      </c>
      <c r="AE19" s="34">
        <f>results!U19+results!V19</f>
        <v>0</v>
      </c>
      <c r="AF19" s="10" t="e">
        <f t="shared" si="5"/>
        <v>#NUM!</v>
      </c>
    </row>
    <row r="20" spans="1:32" x14ac:dyDescent="0.35">
      <c r="A20" s="18">
        <v>14</v>
      </c>
      <c r="B20" s="20">
        <f t="shared" si="0"/>
        <v>34</v>
      </c>
      <c r="C20" s="20">
        <f t="shared" si="1"/>
        <v>140</v>
      </c>
      <c r="D20" s="14">
        <f t="shared" si="2"/>
        <v>33</v>
      </c>
      <c r="E20" s="14">
        <f t="shared" si="2"/>
        <v>33</v>
      </c>
      <c r="F20" s="2" t="str">
        <f>IF(results!Y20&lt;&gt;"c","",results!B20)</f>
        <v/>
      </c>
      <c r="G20" s="2" t="str">
        <f>IF(results!$Y20&lt;&gt;"c","",results!W20)</f>
        <v/>
      </c>
      <c r="H20" s="35" t="str">
        <f>IF(results!$Y20&lt;&gt;"c","",V20)</f>
        <v/>
      </c>
      <c r="I20" s="35" t="str">
        <f>IF(results!$Y20&lt;&gt;"c","",IF(W20=V20,W20+0.0001,W20))</f>
        <v/>
      </c>
      <c r="J20" s="35" t="str">
        <f>IF(results!$Y20&lt;&gt;"c","",IF(OR(V20=X20,W20=X20),X20+0.0002,X20))</f>
        <v/>
      </c>
      <c r="K20" s="35" t="str">
        <f>IF(results!$Y20&lt;&gt;"c","",IF(OR(V20=Y20,W20=Y20,X20=Y20),Y20+0.0003,Y20))</f>
        <v/>
      </c>
      <c r="L20" s="35" t="str">
        <f>IF(results!$Y20&lt;&gt;"c","",IF(OR(V20=Z20,W20=Z20,X20=Z20,Y20=Z20),Z20+0.0004,Z20))</f>
        <v/>
      </c>
      <c r="M20" s="35" t="str">
        <f>IF(results!$Y20&lt;&gt;"c","",IF(OR(V20=AA20,W20=AA20,X20=AA20,Y20=AA20,Z20=AA20),AA20+0.0005,AA20))</f>
        <v/>
      </c>
      <c r="N20" s="35" t="str">
        <f>IF(results!$Y20&lt;&gt;"c","",IF(OR(V20=AB20,W20=AB20,X20=AB20,Y20=AB20,Z20=AB20,AA20=AB20),AB20+0.0006,AB20))</f>
        <v/>
      </c>
      <c r="O20" s="35" t="str">
        <f>IF(results!$Y20&lt;&gt;"c","",IF(OR(V20=AC20,W20=AC20,X20=AC20,Y20=AC20,Z20=AC20,AA20=AC20,AB20=AC20),AC20+0.0007,AC20))</f>
        <v/>
      </c>
      <c r="P20" s="35" t="str">
        <f>IF(results!$Y20&lt;&gt;"c","",IF(OR(V20=AD20,W20=AD20,X20=AD20,Y20=AD20,Z20=AD20,AA20=AD20,AB20=AD20,AC20=AD20),AD20+0.0008,AD20))</f>
        <v/>
      </c>
      <c r="Q20" s="35" t="str">
        <f>IF(results!$Y20&lt;&gt;"c","",AE20*2)</f>
        <v/>
      </c>
      <c r="R20" s="4">
        <f t="shared" si="3"/>
        <v>0</v>
      </c>
      <c r="S20" s="4">
        <f t="shared" si="4"/>
        <v>1.9999999999999999E-6</v>
      </c>
      <c r="T20" s="4" t="str">
        <f>IF(results!$Y20&lt;&gt;"c","",results!X20)</f>
        <v/>
      </c>
      <c r="U20" s="4">
        <f>IF(results!Y20="A",1,IF(results!Y20="B",2,IF(results!Y20="C",3,99)))</f>
        <v>2</v>
      </c>
      <c r="V20" s="34">
        <f>results!C20+results!D20</f>
        <v>0</v>
      </c>
      <c r="W20" s="34">
        <f>results!E20+results!F20</f>
        <v>0</v>
      </c>
      <c r="X20" s="34">
        <f>results!G20+results!H20</f>
        <v>0</v>
      </c>
      <c r="Y20" s="34">
        <f>results!I20+results!J20</f>
        <v>0</v>
      </c>
      <c r="Z20" s="34">
        <f>results!K20+results!L20</f>
        <v>0</v>
      </c>
      <c r="AA20" s="34">
        <f>results!M20+results!N20</f>
        <v>0</v>
      </c>
      <c r="AB20" s="34">
        <f>results!O20+results!P20</f>
        <v>52</v>
      </c>
      <c r="AC20" s="34">
        <f>results!Q20+results!R20</f>
        <v>0</v>
      </c>
      <c r="AD20" s="34">
        <f>results!S20+results!T20</f>
        <v>0</v>
      </c>
      <c r="AE20" s="34">
        <f>results!U20+results!V20</f>
        <v>0</v>
      </c>
      <c r="AF20" s="10" t="e">
        <f t="shared" si="5"/>
        <v>#NUM!</v>
      </c>
    </row>
    <row r="21" spans="1:32" x14ac:dyDescent="0.35">
      <c r="A21" s="18">
        <v>15</v>
      </c>
      <c r="B21" s="20">
        <f t="shared" si="0"/>
        <v>101</v>
      </c>
      <c r="C21" s="20">
        <f t="shared" si="1"/>
        <v>26</v>
      </c>
      <c r="D21" s="14">
        <f t="shared" si="2"/>
        <v>26</v>
      </c>
      <c r="E21" s="14">
        <f t="shared" si="2"/>
        <v>26</v>
      </c>
      <c r="F21" s="2" t="str">
        <f>IF(results!Y21&lt;&gt;"c","",results!B21)</f>
        <v>DE CASSAN LAURA</v>
      </c>
      <c r="G21" s="2">
        <f>IF(results!$Y21&lt;&gt;"c","",results!W21)</f>
        <v>1</v>
      </c>
      <c r="H21" s="35">
        <f>IF(results!$Y21&lt;&gt;"c","",V21)</f>
        <v>0</v>
      </c>
      <c r="I21" s="35">
        <f>IF(results!$Y21&lt;&gt;"c","",IF(W21=V21,W21+0.0001,W21))</f>
        <v>1E-4</v>
      </c>
      <c r="J21" s="35">
        <f>IF(results!$Y21&lt;&gt;"c","",IF(OR(V21=X21,W21=X21),X21+0.0002,X21))</f>
        <v>2.0000000000000001E-4</v>
      </c>
      <c r="K21" s="35">
        <f>IF(results!$Y21&lt;&gt;"c","",IF(OR(V21=Y21,W21=Y21,X21=Y21),Y21+0.0003,Y21))</f>
        <v>2.9999999999999997E-4</v>
      </c>
      <c r="L21" s="35">
        <f>IF(results!$Y21&lt;&gt;"c","",IF(OR(V21=Z21,W21=Z21,X21=Z21,Y21=Z21),Z21+0.0004,Z21))</f>
        <v>4.0000000000000002E-4</v>
      </c>
      <c r="M21" s="35">
        <f>IF(results!$Y21&lt;&gt;"c","",IF(OR(V21=AA21,W21=AA21,X21=AA21,Y21=AA21,Z21=AA21),AA21+0.0005,AA21))</f>
        <v>5.0000000000000001E-4</v>
      </c>
      <c r="N21" s="35">
        <f>IF(results!$Y21&lt;&gt;"c","",IF(OR(V21=AB21,W21=AB21,X21=AB21,Y21=AB21,Z21=AB21,AA21=AB21),AB21+0.0006,AB21))</f>
        <v>40</v>
      </c>
      <c r="O21" s="35">
        <f>IF(results!$Y21&lt;&gt;"c","",IF(OR(V21=AC21,W21=AC21,X21=AC21,Y21=AC21,Z21=AC21,AA21=AC21,AB21=AC21),AC21+0.0007,AC21))</f>
        <v>6.9999999999999999E-4</v>
      </c>
      <c r="P21" s="35">
        <f>IF(results!$Y21&lt;&gt;"c","",IF(OR(V21=AD21,W21=AD21,X21=AD21,Y21=AD21,Z21=AD21,AA21=AD21,AB21=AD21,AC21=AD21),AD21+0.0008,AD21))</f>
        <v>8.0000000000000004E-4</v>
      </c>
      <c r="Q21" s="35">
        <f>IF(results!$Y21&lt;&gt;"c","",AE21*2)</f>
        <v>0</v>
      </c>
      <c r="R21" s="4">
        <f t="shared" si="3"/>
        <v>40.002400000000002</v>
      </c>
      <c r="S21" s="4">
        <f t="shared" si="4"/>
        <v>40.002402100000005</v>
      </c>
      <c r="T21" s="4">
        <f>IF(results!$Y21&lt;&gt;"c","",results!X21)</f>
        <v>31.8</v>
      </c>
      <c r="U21" s="4">
        <f>IF(results!Y21="A",1,IF(results!Y21="B",2,IF(results!Y21="C",3,99)))</f>
        <v>3</v>
      </c>
      <c r="V21" s="34">
        <f>results!C21+results!D21</f>
        <v>0</v>
      </c>
      <c r="W21" s="34">
        <f>results!E21+results!F21</f>
        <v>0</v>
      </c>
      <c r="X21" s="34">
        <f>results!G21+results!H21</f>
        <v>0</v>
      </c>
      <c r="Y21" s="34">
        <f>results!I21+results!J21</f>
        <v>0</v>
      </c>
      <c r="Z21" s="34">
        <f>results!K21+results!L21</f>
        <v>0</v>
      </c>
      <c r="AA21" s="34">
        <f>results!M21+results!N21</f>
        <v>0</v>
      </c>
      <c r="AB21" s="34">
        <f>results!O21+results!P21</f>
        <v>40</v>
      </c>
      <c r="AC21" s="34">
        <f>results!Q21+results!R21</f>
        <v>0</v>
      </c>
      <c r="AD21" s="34">
        <f>results!S21+results!T21</f>
        <v>0</v>
      </c>
      <c r="AE21" s="34">
        <f>results!U21+results!V21</f>
        <v>0</v>
      </c>
      <c r="AF21" s="10">
        <f t="shared" si="5"/>
        <v>6.9999999999999999E-4</v>
      </c>
    </row>
    <row r="22" spans="1:32" x14ac:dyDescent="0.35">
      <c r="A22" s="18">
        <v>16</v>
      </c>
      <c r="B22" s="20">
        <f t="shared" si="0"/>
        <v>34</v>
      </c>
      <c r="C22" s="20">
        <f t="shared" si="1"/>
        <v>139</v>
      </c>
      <c r="D22" s="14">
        <f t="shared" si="2"/>
        <v>33</v>
      </c>
      <c r="E22" s="14">
        <f t="shared" si="2"/>
        <v>33</v>
      </c>
      <c r="F22" s="2" t="str">
        <f>IF(results!Y22&lt;&gt;"c","",results!B22)</f>
        <v/>
      </c>
      <c r="G22" s="2" t="str">
        <f>IF(results!$Y22&lt;&gt;"c","",results!W22)</f>
        <v/>
      </c>
      <c r="H22" s="35" t="str">
        <f>IF(results!$Y22&lt;&gt;"c","",V22)</f>
        <v/>
      </c>
      <c r="I22" s="35" t="str">
        <f>IF(results!$Y22&lt;&gt;"c","",IF(W22=V22,W22+0.0001,W22))</f>
        <v/>
      </c>
      <c r="J22" s="35" t="str">
        <f>IF(results!$Y22&lt;&gt;"c","",IF(OR(V22=X22,W22=X22),X22+0.0002,X22))</f>
        <v/>
      </c>
      <c r="K22" s="35" t="str">
        <f>IF(results!$Y22&lt;&gt;"c","",IF(OR(V22=Y22,W22=Y22,X22=Y22),Y22+0.0003,Y22))</f>
        <v/>
      </c>
      <c r="L22" s="35" t="str">
        <f>IF(results!$Y22&lt;&gt;"c","",IF(OR(V22=Z22,W22=Z22,X22=Z22,Y22=Z22),Z22+0.0004,Z22))</f>
        <v/>
      </c>
      <c r="M22" s="35" t="str">
        <f>IF(results!$Y22&lt;&gt;"c","",IF(OR(V22=AA22,W22=AA22,X22=AA22,Y22=AA22,Z22=AA22),AA22+0.0005,AA22))</f>
        <v/>
      </c>
      <c r="N22" s="35" t="str">
        <f>IF(results!$Y22&lt;&gt;"c","",IF(OR(V22=AB22,W22=AB22,X22=AB22,Y22=AB22,Z22=AB22,AA22=AB22),AB22+0.0006,AB22))</f>
        <v/>
      </c>
      <c r="O22" s="35" t="str">
        <f>IF(results!$Y22&lt;&gt;"c","",IF(OR(V22=AC22,W22=AC22,X22=AC22,Y22=AC22,Z22=AC22,AA22=AC22,AB22=AC22),AC22+0.0007,AC22))</f>
        <v/>
      </c>
      <c r="P22" s="35" t="str">
        <f>IF(results!$Y22&lt;&gt;"c","",IF(OR(V22=AD22,W22=AD22,X22=AD22,Y22=AD22,Z22=AD22,AA22=AD22,AB22=AD22,AC22=AD22),AD22+0.0008,AD22))</f>
        <v/>
      </c>
      <c r="Q22" s="35" t="str">
        <f>IF(results!$Y22&lt;&gt;"c","",AE22*2)</f>
        <v/>
      </c>
      <c r="R22" s="4">
        <f t="shared" si="3"/>
        <v>0</v>
      </c>
      <c r="S22" s="4">
        <f t="shared" si="4"/>
        <v>2.2000000000000001E-6</v>
      </c>
      <c r="T22" s="4" t="str">
        <f>IF(results!$Y22&lt;&gt;"c","",results!X22)</f>
        <v/>
      </c>
      <c r="U22" s="4">
        <f>IF(results!Y22="A",1,IF(results!Y22="B",2,IF(results!Y22="C",3,99)))</f>
        <v>2</v>
      </c>
      <c r="V22" s="34">
        <f>results!C22+results!D22</f>
        <v>44</v>
      </c>
      <c r="W22" s="34">
        <f>results!E22+results!F22</f>
        <v>0</v>
      </c>
      <c r="X22" s="34">
        <f>results!G22+results!H22</f>
        <v>15</v>
      </c>
      <c r="Y22" s="34">
        <f>results!I22+results!J22</f>
        <v>51</v>
      </c>
      <c r="Z22" s="34">
        <f>results!K22+results!L22</f>
        <v>64</v>
      </c>
      <c r="AA22" s="34">
        <f>results!M22+results!N22</f>
        <v>0</v>
      </c>
      <c r="AB22" s="34">
        <f>results!O22+results!P22</f>
        <v>37</v>
      </c>
      <c r="AC22" s="34">
        <f>results!Q22+results!R22</f>
        <v>0</v>
      </c>
      <c r="AD22" s="34">
        <f>results!S22+results!T22</f>
        <v>0</v>
      </c>
      <c r="AE22" s="34">
        <f>results!U22+results!V22</f>
        <v>0</v>
      </c>
      <c r="AF22" s="10" t="e">
        <f t="shared" si="5"/>
        <v>#NUM!</v>
      </c>
    </row>
    <row r="23" spans="1:32" x14ac:dyDescent="0.35">
      <c r="A23" s="18">
        <v>17</v>
      </c>
      <c r="B23" s="20">
        <f t="shared" si="0"/>
        <v>101</v>
      </c>
      <c r="C23" s="20">
        <f t="shared" si="1"/>
        <v>7</v>
      </c>
      <c r="D23" s="14">
        <f t="shared" si="2"/>
        <v>7</v>
      </c>
      <c r="E23" s="14">
        <f t="shared" si="2"/>
        <v>7</v>
      </c>
      <c r="F23" s="2" t="str">
        <f>IF(results!Y23&lt;&gt;"c","",results!B23)</f>
        <v>DEMENEGO MARIO</v>
      </c>
      <c r="G23" s="2">
        <f>IF(results!$Y23&lt;&gt;"c","",results!W23)</f>
        <v>7</v>
      </c>
      <c r="H23" s="35">
        <f>IF(results!$Y23&lt;&gt;"c","",V23)</f>
        <v>0</v>
      </c>
      <c r="I23" s="35">
        <f>IF(results!$Y23&lt;&gt;"c","",IF(W23=V23,W23+0.0001,W23))</f>
        <v>30</v>
      </c>
      <c r="J23" s="35">
        <f>IF(results!$Y23&lt;&gt;"c","",IF(OR(V23=X23,W23=X23),X23+0.0002,X23))</f>
        <v>43</v>
      </c>
      <c r="K23" s="35">
        <f>IF(results!$Y23&lt;&gt;"c","",IF(OR(V23=Y23,W23=Y23,X23=Y23),Y23+0.0003,Y23))</f>
        <v>42</v>
      </c>
      <c r="L23" s="35">
        <f>IF(results!$Y23&lt;&gt;"c","",IF(OR(V23=Z23,W23=Z23,X23=Z23,Y23=Z23),Z23+0.0004,Z23))</f>
        <v>39</v>
      </c>
      <c r="M23" s="35">
        <f>IF(results!$Y23&lt;&gt;"c","",IF(OR(V23=AA23,W23=AA23,X23=AA23,Y23=AA23,Z23=AA23),AA23+0.0005,AA23))</f>
        <v>38</v>
      </c>
      <c r="N23" s="35">
        <f>IF(results!$Y23&lt;&gt;"c","",IF(OR(V23=AB23,W23=AB23,X23=AB23,Y23=AB23,Z23=AB23,AA23=AB23),AB23+0.0006,AB23))</f>
        <v>46</v>
      </c>
      <c r="O23" s="35">
        <f>IF(results!$Y23&lt;&gt;"c","",IF(OR(V23=AC23,W23=AC23,X23=AC23,Y23=AC23,Z23=AC23,AA23=AC23,AB23=AC23),AC23+0.0007,AC23))</f>
        <v>40</v>
      </c>
      <c r="P23" s="35">
        <f>IF(results!$Y23&lt;&gt;"c","",IF(OR(V23=AD23,W23=AD23,X23=AD23,Y23=AD23,Z23=AD23,AA23=AD23,AB23=AD23,AC23=AD23),AD23+0.0008,AD23))</f>
        <v>8.0000000000000004E-4</v>
      </c>
      <c r="Q23" s="35">
        <f>IF(results!$Y23&lt;&gt;"c","",AE23*2)</f>
        <v>0</v>
      </c>
      <c r="R23" s="4">
        <f t="shared" si="3"/>
        <v>210</v>
      </c>
      <c r="S23" s="4">
        <f t="shared" si="4"/>
        <v>210.00000230000001</v>
      </c>
      <c r="T23" s="4">
        <f>IF(results!$Y23&lt;&gt;"c","",results!X23)</f>
        <v>25.3</v>
      </c>
      <c r="U23" s="4">
        <f>IF(results!Y23="A",1,IF(results!Y23="B",2,IF(results!Y23="C",3,99)))</f>
        <v>3</v>
      </c>
      <c r="V23" s="34">
        <f>results!C23+results!D23</f>
        <v>0</v>
      </c>
      <c r="W23" s="34">
        <f>results!E23+results!F23</f>
        <v>30</v>
      </c>
      <c r="X23" s="34">
        <f>results!G23+results!H23</f>
        <v>43</v>
      </c>
      <c r="Y23" s="34">
        <f>results!I23+results!J23</f>
        <v>42</v>
      </c>
      <c r="Z23" s="34">
        <f>results!K23+results!L23</f>
        <v>39</v>
      </c>
      <c r="AA23" s="34">
        <f>results!M23+results!N23</f>
        <v>38</v>
      </c>
      <c r="AB23" s="34">
        <f>results!O23+results!P23</f>
        <v>46</v>
      </c>
      <c r="AC23" s="34">
        <f>results!Q23+results!R23</f>
        <v>40</v>
      </c>
      <c r="AD23" s="34">
        <f>results!S23+results!T23</f>
        <v>0</v>
      </c>
      <c r="AE23" s="34">
        <f>results!U23+results!V23</f>
        <v>0</v>
      </c>
      <c r="AF23" s="10">
        <f t="shared" si="5"/>
        <v>42</v>
      </c>
    </row>
    <row r="24" spans="1:32" x14ac:dyDescent="0.35">
      <c r="A24" s="18">
        <v>18</v>
      </c>
      <c r="B24" s="20">
        <f t="shared" si="0"/>
        <v>34</v>
      </c>
      <c r="C24" s="20">
        <f t="shared" si="1"/>
        <v>138</v>
      </c>
      <c r="D24" s="14">
        <f t="shared" si="2"/>
        <v>33</v>
      </c>
      <c r="E24" s="14">
        <f t="shared" si="2"/>
        <v>33</v>
      </c>
      <c r="F24" s="2" t="str">
        <f>IF(results!Y24&lt;&gt;"c","",results!B24)</f>
        <v/>
      </c>
      <c r="G24" s="2" t="str">
        <f>IF(results!$Y24&lt;&gt;"c","",results!W24)</f>
        <v/>
      </c>
      <c r="H24" s="35" t="str">
        <f>IF(results!$Y24&lt;&gt;"c","",V24)</f>
        <v/>
      </c>
      <c r="I24" s="35" t="str">
        <f>IF(results!$Y24&lt;&gt;"c","",IF(W24=V24,W24+0.0001,W24))</f>
        <v/>
      </c>
      <c r="J24" s="35" t="str">
        <f>IF(results!$Y24&lt;&gt;"c","",IF(OR(V24=X24,W24=X24),X24+0.0002,X24))</f>
        <v/>
      </c>
      <c r="K24" s="35" t="str">
        <f>IF(results!$Y24&lt;&gt;"c","",IF(OR(V24=Y24,W24=Y24,X24=Y24),Y24+0.0003,Y24))</f>
        <v/>
      </c>
      <c r="L24" s="35" t="str">
        <f>IF(results!$Y24&lt;&gt;"c","",IF(OR(V24=Z24,W24=Z24,X24=Z24,Y24=Z24),Z24+0.0004,Z24))</f>
        <v/>
      </c>
      <c r="M24" s="35" t="str">
        <f>IF(results!$Y24&lt;&gt;"c","",IF(OR(V24=AA24,W24=AA24,X24=AA24,Y24=AA24,Z24=AA24),AA24+0.0005,AA24))</f>
        <v/>
      </c>
      <c r="N24" s="35" t="str">
        <f>IF(results!$Y24&lt;&gt;"c","",IF(OR(V24=AB24,W24=AB24,X24=AB24,Y24=AB24,Z24=AB24,AA24=AB24),AB24+0.0006,AB24))</f>
        <v/>
      </c>
      <c r="O24" s="35" t="str">
        <f>IF(results!$Y24&lt;&gt;"c","",IF(OR(V24=AC24,W24=AC24,X24=AC24,Y24=AC24,Z24=AC24,AA24=AC24,AB24=AC24),AC24+0.0007,AC24))</f>
        <v/>
      </c>
      <c r="P24" s="35" t="str">
        <f>IF(results!$Y24&lt;&gt;"c","",IF(OR(V24=AD24,W24=AD24,X24=AD24,Y24=AD24,Z24=AD24,AA24=AD24,AB24=AD24,AC24=AD24),AD24+0.0008,AD24))</f>
        <v/>
      </c>
      <c r="Q24" s="35" t="str">
        <f>IF(results!$Y24&lt;&gt;"c","",AE24*2)</f>
        <v/>
      </c>
      <c r="R24" s="4">
        <f t="shared" si="3"/>
        <v>0</v>
      </c>
      <c r="S24" s="4">
        <f t="shared" si="4"/>
        <v>2.3999999999999999E-6</v>
      </c>
      <c r="T24" s="4" t="str">
        <f>IF(results!$Y24&lt;&gt;"c","",results!X24)</f>
        <v/>
      </c>
      <c r="U24" s="4">
        <f>IF(results!Y24="A",1,IF(results!Y24="B",2,IF(results!Y24="C",3,99)))</f>
        <v>2</v>
      </c>
      <c r="V24" s="34">
        <f>results!C24+results!D24</f>
        <v>0</v>
      </c>
      <c r="W24" s="34">
        <f>results!E24+results!F24</f>
        <v>0</v>
      </c>
      <c r="X24" s="34">
        <f>results!G24+results!H24</f>
        <v>0</v>
      </c>
      <c r="Y24" s="34">
        <f>results!I24+results!J24</f>
        <v>0</v>
      </c>
      <c r="Z24" s="34">
        <f>results!K24+results!L24</f>
        <v>42</v>
      </c>
      <c r="AA24" s="34">
        <f>results!M24+results!N24</f>
        <v>0</v>
      </c>
      <c r="AB24" s="34">
        <f>results!O24+results!P24</f>
        <v>0</v>
      </c>
      <c r="AC24" s="34">
        <f>results!Q24+results!R24</f>
        <v>0</v>
      </c>
      <c r="AD24" s="34">
        <f>results!S24+results!T24</f>
        <v>0</v>
      </c>
      <c r="AE24" s="34">
        <f>results!U24+results!V24</f>
        <v>0</v>
      </c>
      <c r="AF24" s="10" t="e">
        <f t="shared" si="5"/>
        <v>#NUM!</v>
      </c>
    </row>
    <row r="25" spans="1:32" x14ac:dyDescent="0.35">
      <c r="A25" s="18">
        <v>19</v>
      </c>
      <c r="B25" s="20">
        <f t="shared" si="0"/>
        <v>101</v>
      </c>
      <c r="C25" s="20">
        <f t="shared" si="1"/>
        <v>23</v>
      </c>
      <c r="D25" s="14">
        <f t="shared" si="2"/>
        <v>23</v>
      </c>
      <c r="E25" s="14">
        <f t="shared" si="2"/>
        <v>23</v>
      </c>
      <c r="F25" s="2" t="str">
        <f>IF(results!Y25&lt;&gt;"c","",results!B25)</f>
        <v>ERCULJ KARMEN</v>
      </c>
      <c r="G25" s="2">
        <f>IF(results!$Y25&lt;&gt;"c","",results!W25)</f>
        <v>1</v>
      </c>
      <c r="H25" s="35">
        <f>IF(results!$Y25&lt;&gt;"c","",V25)</f>
        <v>0</v>
      </c>
      <c r="I25" s="35">
        <f>IF(results!$Y25&lt;&gt;"c","",IF(W25=V25,W25+0.0001,W25))</f>
        <v>1E-4</v>
      </c>
      <c r="J25" s="35">
        <f>IF(results!$Y25&lt;&gt;"c","",IF(OR(V25=X25,W25=X25),X25+0.0002,X25))</f>
        <v>2.0000000000000001E-4</v>
      </c>
      <c r="K25" s="35">
        <f>IF(results!$Y25&lt;&gt;"c","",IF(OR(V25=Y25,W25=Y25,X25=Y25),Y25+0.0003,Y25))</f>
        <v>2.9999999999999997E-4</v>
      </c>
      <c r="L25" s="35">
        <f>IF(results!$Y25&lt;&gt;"c","",IF(OR(V25=Z25,W25=Z25,X25=Z25,Y25=Z25),Z25+0.0004,Z25))</f>
        <v>43</v>
      </c>
      <c r="M25" s="35">
        <f>IF(results!$Y25&lt;&gt;"c","",IF(OR(V25=AA25,W25=AA25,X25=AA25,Y25=AA25,Z25=AA25),AA25+0.0005,AA25))</f>
        <v>5.0000000000000001E-4</v>
      </c>
      <c r="N25" s="35">
        <f>IF(results!$Y25&lt;&gt;"c","",IF(OR(V25=AB25,W25=AB25,X25=AB25,Y25=AB25,Z25=AB25,AA25=AB25),AB25+0.0006,AB25))</f>
        <v>5.9999999999999995E-4</v>
      </c>
      <c r="O25" s="35">
        <f>IF(results!$Y25&lt;&gt;"c","",IF(OR(V25=AC25,W25=AC25,X25=AC25,Y25=AC25,Z25=AC25,AA25=AC25,AB25=AC25),AC25+0.0007,AC25))</f>
        <v>6.9999999999999999E-4</v>
      </c>
      <c r="P25" s="35">
        <f>IF(results!$Y25&lt;&gt;"c","",IF(OR(V25=AD25,W25=AD25,X25=AD25,Y25=AD25,Z25=AD25,AA25=AD25,AB25=AD25,AC25=AD25),AD25+0.0008,AD25))</f>
        <v>8.0000000000000004E-4</v>
      </c>
      <c r="Q25" s="35">
        <f>IF(results!$Y25&lt;&gt;"c","",AE25*2)</f>
        <v>0</v>
      </c>
      <c r="R25" s="4">
        <f t="shared" si="3"/>
        <v>43.002600000000001</v>
      </c>
      <c r="S25" s="4">
        <f t="shared" si="4"/>
        <v>43.002602500000002</v>
      </c>
      <c r="T25" s="4">
        <f>IF(results!$Y25&lt;&gt;"c","",results!X25)</f>
        <v>33.1</v>
      </c>
      <c r="U25" s="4">
        <f>IF(results!Y25="A",1,IF(results!Y25="B",2,IF(results!Y25="C",3,99)))</f>
        <v>3</v>
      </c>
      <c r="V25" s="34">
        <f>results!C25+results!D25</f>
        <v>0</v>
      </c>
      <c r="W25" s="34">
        <f>results!E25+results!F25</f>
        <v>0</v>
      </c>
      <c r="X25" s="34">
        <f>results!G25+results!H25</f>
        <v>0</v>
      </c>
      <c r="Y25" s="34">
        <f>results!I25+results!J25</f>
        <v>0</v>
      </c>
      <c r="Z25" s="34">
        <f>results!K25+results!L25</f>
        <v>43</v>
      </c>
      <c r="AA25" s="34">
        <f>results!M25+results!N25</f>
        <v>0</v>
      </c>
      <c r="AB25" s="34">
        <f>results!O25+results!P25</f>
        <v>0</v>
      </c>
      <c r="AC25" s="34">
        <f>results!Q25+results!R25</f>
        <v>0</v>
      </c>
      <c r="AD25" s="34">
        <f>results!S25+results!T25</f>
        <v>0</v>
      </c>
      <c r="AE25" s="34">
        <f>results!U25+results!V25</f>
        <v>0</v>
      </c>
      <c r="AF25" s="10">
        <f t="shared" si="5"/>
        <v>6.9999999999999999E-4</v>
      </c>
    </row>
    <row r="26" spans="1:32" x14ac:dyDescent="0.35">
      <c r="A26" s="18">
        <v>20</v>
      </c>
      <c r="B26" s="20">
        <f t="shared" si="0"/>
        <v>34</v>
      </c>
      <c r="C26" s="20">
        <f t="shared" si="1"/>
        <v>137</v>
      </c>
      <c r="D26" s="14">
        <f t="shared" si="2"/>
        <v>33</v>
      </c>
      <c r="E26" s="14">
        <f t="shared" si="2"/>
        <v>33</v>
      </c>
      <c r="F26" s="2" t="str">
        <f>IF(results!Y26&lt;&gt;"c","",results!B26)</f>
        <v/>
      </c>
      <c r="G26" s="2" t="str">
        <f>IF(results!$Y26&lt;&gt;"c","",results!W26)</f>
        <v/>
      </c>
      <c r="H26" s="35" t="str">
        <f>IF(results!$Y26&lt;&gt;"c","",V26)</f>
        <v/>
      </c>
      <c r="I26" s="35" t="str">
        <f>IF(results!$Y26&lt;&gt;"c","",IF(W26=V26,W26+0.0001,W26))</f>
        <v/>
      </c>
      <c r="J26" s="35" t="str">
        <f>IF(results!$Y26&lt;&gt;"c","",IF(OR(V26=X26,W26=X26),X26+0.0002,X26))</f>
        <v/>
      </c>
      <c r="K26" s="35" t="str">
        <f>IF(results!$Y26&lt;&gt;"c","",IF(OR(V26=Y26,W26=Y26,X26=Y26),Y26+0.0003,Y26))</f>
        <v/>
      </c>
      <c r="L26" s="35" t="str">
        <f>IF(results!$Y26&lt;&gt;"c","",IF(OR(V26=Z26,W26=Z26,X26=Z26,Y26=Z26),Z26+0.0004,Z26))</f>
        <v/>
      </c>
      <c r="M26" s="35" t="str">
        <f>IF(results!$Y26&lt;&gt;"c","",IF(OR(V26=AA26,W26=AA26,X26=AA26,Y26=AA26,Z26=AA26),AA26+0.0005,AA26))</f>
        <v/>
      </c>
      <c r="N26" s="35" t="str">
        <f>IF(results!$Y26&lt;&gt;"c","",IF(OR(V26=AB26,W26=AB26,X26=AB26,Y26=AB26,Z26=AB26,AA26=AB26),AB26+0.0006,AB26))</f>
        <v/>
      </c>
      <c r="O26" s="35" t="str">
        <f>IF(results!$Y26&lt;&gt;"c","",IF(OR(V26=AC26,W26=AC26,X26=AC26,Y26=AC26,Z26=AC26,AA26=AC26,AB26=AC26),AC26+0.0007,AC26))</f>
        <v/>
      </c>
      <c r="P26" s="35" t="str">
        <f>IF(results!$Y26&lt;&gt;"c","",IF(OR(V26=AD26,W26=AD26,X26=AD26,Y26=AD26,Z26=AD26,AA26=AD26,AB26=AD26,AC26=AD26),AD26+0.0008,AD26))</f>
        <v/>
      </c>
      <c r="Q26" s="35" t="str">
        <f>IF(results!$Y26&lt;&gt;"c","",AE26*2)</f>
        <v/>
      </c>
      <c r="R26" s="4">
        <f t="shared" si="3"/>
        <v>0</v>
      </c>
      <c r="S26" s="4">
        <f t="shared" si="4"/>
        <v>2.5999999999999997E-6</v>
      </c>
      <c r="T26" s="4" t="str">
        <f>IF(results!$Y26&lt;&gt;"c","",results!X26)</f>
        <v/>
      </c>
      <c r="U26" s="4">
        <f>IF(results!Y26="A",1,IF(results!Y26="B",2,IF(results!Y26="C",3,99)))</f>
        <v>2</v>
      </c>
      <c r="V26" s="34">
        <f>results!C26+results!D26</f>
        <v>0</v>
      </c>
      <c r="W26" s="34">
        <f>results!E26+results!F26</f>
        <v>0</v>
      </c>
      <c r="X26" s="34">
        <f>results!G26+results!H26</f>
        <v>0</v>
      </c>
      <c r="Y26" s="34">
        <f>results!I26+results!J26</f>
        <v>48</v>
      </c>
      <c r="Z26" s="34">
        <f>results!K26+results!L26</f>
        <v>0</v>
      </c>
      <c r="AA26" s="34">
        <f>results!M26+results!N26</f>
        <v>0</v>
      </c>
      <c r="AB26" s="34">
        <f>results!O26+results!P26</f>
        <v>0</v>
      </c>
      <c r="AC26" s="34">
        <f>results!Q26+results!R26</f>
        <v>0</v>
      </c>
      <c r="AD26" s="34">
        <f>results!S26+results!T26</f>
        <v>0</v>
      </c>
      <c r="AE26" s="34">
        <f>results!U26+results!V26</f>
        <v>0</v>
      </c>
      <c r="AF26" s="10" t="e">
        <f t="shared" si="5"/>
        <v>#NUM!</v>
      </c>
    </row>
    <row r="27" spans="1:32" x14ac:dyDescent="0.35">
      <c r="A27" s="18">
        <v>21</v>
      </c>
      <c r="B27" s="20">
        <f t="shared" si="0"/>
        <v>34</v>
      </c>
      <c r="C27" s="20">
        <f t="shared" si="1"/>
        <v>136</v>
      </c>
      <c r="D27" s="14">
        <f t="shared" si="2"/>
        <v>33</v>
      </c>
      <c r="E27" s="14">
        <f t="shared" si="2"/>
        <v>33</v>
      </c>
      <c r="F27" s="2" t="str">
        <f>IF(results!Y27&lt;&gt;"c","",results!B27)</f>
        <v/>
      </c>
      <c r="G27" s="2" t="str">
        <f>IF(results!$Y27&lt;&gt;"c","",results!W27)</f>
        <v/>
      </c>
      <c r="H27" s="35" t="str">
        <f>IF(results!$Y27&lt;&gt;"c","",V27)</f>
        <v/>
      </c>
      <c r="I27" s="35" t="str">
        <f>IF(results!$Y27&lt;&gt;"c","",IF(W27=V27,W27+0.0001,W27))</f>
        <v/>
      </c>
      <c r="J27" s="35" t="str">
        <f>IF(results!$Y27&lt;&gt;"c","",IF(OR(V27=X27,W27=X27),X27+0.0002,X27))</f>
        <v/>
      </c>
      <c r="K27" s="35" t="str">
        <f>IF(results!$Y27&lt;&gt;"c","",IF(OR(V27=Y27,W27=Y27,X27=Y27),Y27+0.0003,Y27))</f>
        <v/>
      </c>
      <c r="L27" s="35" t="str">
        <f>IF(results!$Y27&lt;&gt;"c","",IF(OR(V27=Z27,W27=Z27,X27=Z27,Y27=Z27),Z27+0.0004,Z27))</f>
        <v/>
      </c>
      <c r="M27" s="35" t="str">
        <f>IF(results!$Y27&lt;&gt;"c","",IF(OR(V27=AA27,W27=AA27,X27=AA27,Y27=AA27,Z27=AA27),AA27+0.0005,AA27))</f>
        <v/>
      </c>
      <c r="N27" s="35" t="str">
        <f>IF(results!$Y27&lt;&gt;"c","",IF(OR(V27=AB27,W27=AB27,X27=AB27,Y27=AB27,Z27=AB27,AA27=AB27),AB27+0.0006,AB27))</f>
        <v/>
      </c>
      <c r="O27" s="35" t="str">
        <f>IF(results!$Y27&lt;&gt;"c","",IF(OR(V27=AC27,W27=AC27,X27=AC27,Y27=AC27,Z27=AC27,AA27=AC27,AB27=AC27),AC27+0.0007,AC27))</f>
        <v/>
      </c>
      <c r="P27" s="35" t="str">
        <f>IF(results!$Y27&lt;&gt;"c","",IF(OR(V27=AD27,W27=AD27,X27=AD27,Y27=AD27,Z27=AD27,AA27=AD27,AB27=AD27,AC27=AD27),AD27+0.0008,AD27))</f>
        <v/>
      </c>
      <c r="Q27" s="35" t="str">
        <f>IF(results!$Y27&lt;&gt;"c","",AE27*2)</f>
        <v/>
      </c>
      <c r="R27" s="4">
        <f t="shared" si="3"/>
        <v>0</v>
      </c>
      <c r="S27" s="4">
        <f t="shared" si="4"/>
        <v>2.7E-6</v>
      </c>
      <c r="T27" s="4" t="str">
        <f>IF(results!$Y27&lt;&gt;"c","",results!X27)</f>
        <v/>
      </c>
      <c r="U27" s="4">
        <f>IF(results!Y27="A",1,IF(results!Y27="B",2,IF(results!Y27="C",3,99)))</f>
        <v>2</v>
      </c>
      <c r="V27" s="34">
        <f>results!C27+results!D27</f>
        <v>0</v>
      </c>
      <c r="W27" s="34">
        <f>results!E27+results!F27</f>
        <v>54</v>
      </c>
      <c r="X27" s="34">
        <f>results!G27+results!H27</f>
        <v>68</v>
      </c>
      <c r="Y27" s="34">
        <f>results!I27+results!J27</f>
        <v>0</v>
      </c>
      <c r="Z27" s="34">
        <f>results!K27+results!L27</f>
        <v>0</v>
      </c>
      <c r="AA27" s="34">
        <f>results!M27+results!N27</f>
        <v>0</v>
      </c>
      <c r="AB27" s="34">
        <f>results!O27+results!P27</f>
        <v>0</v>
      </c>
      <c r="AC27" s="34">
        <f>results!Q27+results!R27</f>
        <v>68</v>
      </c>
      <c r="AD27" s="34">
        <f>results!S27+results!T27</f>
        <v>0</v>
      </c>
      <c r="AE27" s="34">
        <f>results!U27+results!V27</f>
        <v>0</v>
      </c>
      <c r="AF27" s="10" t="e">
        <f t="shared" si="5"/>
        <v>#NUM!</v>
      </c>
    </row>
    <row r="28" spans="1:32" x14ac:dyDescent="0.35">
      <c r="A28" s="18">
        <v>22</v>
      </c>
      <c r="B28" s="20">
        <f t="shared" si="0"/>
        <v>101</v>
      </c>
      <c r="C28" s="20">
        <f t="shared" si="1"/>
        <v>28</v>
      </c>
      <c r="D28" s="14">
        <f t="shared" si="2"/>
        <v>28</v>
      </c>
      <c r="E28" s="14">
        <f t="shared" si="2"/>
        <v>28</v>
      </c>
      <c r="F28" s="2" t="str">
        <f>IF(results!Y28&lt;&gt;"c","",results!B28)</f>
        <v>FÜRTER ALEXANDER</v>
      </c>
      <c r="G28" s="2">
        <f>IF(results!$Y28&lt;&gt;"c","",results!W28)</f>
        <v>1</v>
      </c>
      <c r="H28" s="35">
        <f>IF(results!$Y28&lt;&gt;"c","",V28)</f>
        <v>0</v>
      </c>
      <c r="I28" s="35">
        <f>IF(results!$Y28&lt;&gt;"c","",IF(W28=V28,W28+0.0001,W28))</f>
        <v>1E-4</v>
      </c>
      <c r="J28" s="35">
        <f>IF(results!$Y28&lt;&gt;"c","",IF(OR(V28=X28,W28=X28),X28+0.0002,X28))</f>
        <v>2.0000000000000001E-4</v>
      </c>
      <c r="K28" s="35">
        <f>IF(results!$Y28&lt;&gt;"c","",IF(OR(V28=Y28,W28=Y28,X28=Y28),Y28+0.0003,Y28))</f>
        <v>2.9999999999999997E-4</v>
      </c>
      <c r="L28" s="35">
        <f>IF(results!$Y28&lt;&gt;"c","",IF(OR(V28=Z28,W28=Z28,X28=Z28,Y28=Z28),Z28+0.0004,Z28))</f>
        <v>4.0000000000000002E-4</v>
      </c>
      <c r="M28" s="35">
        <f>IF(results!$Y28&lt;&gt;"c","",IF(OR(V28=AA28,W28=AA28,X28=AA28,Y28=AA28,Z28=AA28),AA28+0.0005,AA28))</f>
        <v>5.0000000000000001E-4</v>
      </c>
      <c r="N28" s="35">
        <f>IF(results!$Y28&lt;&gt;"c","",IF(OR(V28=AB28,W28=AB28,X28=AB28,Y28=AB28,Z28=AB28,AA28=AB28),AB28+0.0006,AB28))</f>
        <v>5.9999999999999995E-4</v>
      </c>
      <c r="O28" s="35">
        <f>IF(results!$Y28&lt;&gt;"c","",IF(OR(V28=AC28,W28=AC28,X28=AC28,Y28=AC28,Z28=AC28,AA28=AC28,AB28=AC28),AC28+0.0007,AC28))</f>
        <v>6.9999999999999999E-4</v>
      </c>
      <c r="P28" s="35">
        <f>IF(results!$Y28&lt;&gt;"c","",IF(OR(V28=AD28,W28=AD28,X28=AD28,Y28=AD28,Z28=AD28,AA28=AD28,AB28=AD28,AC28=AD28),AD28+0.0008,AD28))</f>
        <v>38</v>
      </c>
      <c r="Q28" s="35">
        <f>IF(results!$Y28&lt;&gt;"c","",AE28*2)</f>
        <v>0</v>
      </c>
      <c r="R28" s="4">
        <f t="shared" si="3"/>
        <v>38.002200000000002</v>
      </c>
      <c r="S28" s="4">
        <f t="shared" si="4"/>
        <v>38.002202799999999</v>
      </c>
      <c r="T28" s="4">
        <f>IF(results!$Y28&lt;&gt;"c","",results!X28)</f>
        <v>27.9</v>
      </c>
      <c r="U28" s="4">
        <f>IF(results!Y28="A",1,IF(results!Y28="B",2,IF(results!Y28="C",3,99)))</f>
        <v>3</v>
      </c>
      <c r="V28" s="34">
        <f>results!C28+results!D28</f>
        <v>0</v>
      </c>
      <c r="W28" s="34">
        <f>results!E28+results!F28</f>
        <v>0</v>
      </c>
      <c r="X28" s="34">
        <f>results!G28+results!H28</f>
        <v>0</v>
      </c>
      <c r="Y28" s="34">
        <f>results!I28+results!J28</f>
        <v>0</v>
      </c>
      <c r="Z28" s="34">
        <f>results!K28+results!L28</f>
        <v>0</v>
      </c>
      <c r="AA28" s="34">
        <f>results!M28+results!N28</f>
        <v>0</v>
      </c>
      <c r="AB28" s="34">
        <f>results!O28+results!P28</f>
        <v>0</v>
      </c>
      <c r="AC28" s="34">
        <f>results!Q28+results!R28</f>
        <v>0</v>
      </c>
      <c r="AD28" s="34">
        <f>results!S28+results!T28</f>
        <v>38</v>
      </c>
      <c r="AE28" s="34">
        <f>results!U28+results!V28</f>
        <v>0</v>
      </c>
      <c r="AF28" s="10">
        <f t="shared" si="5"/>
        <v>5.9999999999999995E-4</v>
      </c>
    </row>
    <row r="29" spans="1:32" x14ac:dyDescent="0.35">
      <c r="A29" s="18">
        <v>23</v>
      </c>
      <c r="B29" s="20">
        <f t="shared" si="0"/>
        <v>101</v>
      </c>
      <c r="C29" s="20">
        <f t="shared" si="1"/>
        <v>25</v>
      </c>
      <c r="D29" s="14">
        <f t="shared" si="2"/>
        <v>25</v>
      </c>
      <c r="E29" s="14">
        <f t="shared" si="2"/>
        <v>25</v>
      </c>
      <c r="F29" s="2" t="str">
        <f>IF(results!Y29&lt;&gt;"c","",results!B29)</f>
        <v>GODEC MATEJA</v>
      </c>
      <c r="G29" s="2">
        <f>IF(results!$Y29&lt;&gt;"c","",results!W29)</f>
        <v>1</v>
      </c>
      <c r="H29" s="35">
        <f>IF(results!$Y29&lt;&gt;"c","",V29)</f>
        <v>0</v>
      </c>
      <c r="I29" s="35">
        <f>IF(results!$Y29&lt;&gt;"c","",IF(W29=V29,W29+0.0001,W29))</f>
        <v>1E-4</v>
      </c>
      <c r="J29" s="35">
        <f>IF(results!$Y29&lt;&gt;"c","",IF(OR(V29=X29,W29=X29),X29+0.0002,X29))</f>
        <v>2.0000000000000001E-4</v>
      </c>
      <c r="K29" s="35">
        <f>IF(results!$Y29&lt;&gt;"c","",IF(OR(V29=Y29,W29=Y29,X29=Y29),Y29+0.0003,Y29))</f>
        <v>2.9999999999999997E-4</v>
      </c>
      <c r="L29" s="35">
        <f>IF(results!$Y29&lt;&gt;"c","",IF(OR(V29=Z29,W29=Z29,X29=Z29,Y29=Z29),Z29+0.0004,Z29))</f>
        <v>4.0000000000000002E-4</v>
      </c>
      <c r="M29" s="35">
        <f>IF(results!$Y29&lt;&gt;"c","",IF(OR(V29=AA29,W29=AA29,X29=AA29,Y29=AA29,Z29=AA29),AA29+0.0005,AA29))</f>
        <v>5.0000000000000001E-4</v>
      </c>
      <c r="N29" s="35">
        <f>IF(results!$Y29&lt;&gt;"c","",IF(OR(V29=AB29,W29=AB29,X29=AB29,Y29=AB29,Z29=AB29,AA29=AB29),AB29+0.0006,AB29))</f>
        <v>41</v>
      </c>
      <c r="O29" s="35">
        <f>IF(results!$Y29&lt;&gt;"c","",IF(OR(V29=AC29,W29=AC29,X29=AC29,Y29=AC29,Z29=AC29,AA29=AC29,AB29=AC29),AC29+0.0007,AC29))</f>
        <v>6.9999999999999999E-4</v>
      </c>
      <c r="P29" s="35">
        <f>IF(results!$Y29&lt;&gt;"c","",IF(OR(V29=AD29,W29=AD29,X29=AD29,Y29=AD29,Z29=AD29,AA29=AD29,AB29=AD29,AC29=AD29),AD29+0.0008,AD29))</f>
        <v>8.0000000000000004E-4</v>
      </c>
      <c r="Q29" s="35">
        <f>IF(results!$Y29&lt;&gt;"c","",AE29*2)</f>
        <v>0</v>
      </c>
      <c r="R29" s="4">
        <f t="shared" si="3"/>
        <v>41.002400000000002</v>
      </c>
      <c r="S29" s="4">
        <f t="shared" si="4"/>
        <v>41.0024029</v>
      </c>
      <c r="T29" s="4">
        <f>IF(results!$Y29&lt;&gt;"c","",results!X29)</f>
        <v>36.700000000000003</v>
      </c>
      <c r="U29" s="4">
        <f>IF(results!Y29="A",1,IF(results!Y29="B",2,IF(results!Y29="C",3,99)))</f>
        <v>3</v>
      </c>
      <c r="V29" s="34">
        <f>results!C29+results!D29</f>
        <v>0</v>
      </c>
      <c r="W29" s="34">
        <f>results!E29+results!F29</f>
        <v>0</v>
      </c>
      <c r="X29" s="34">
        <f>results!G29+results!H29</f>
        <v>0</v>
      </c>
      <c r="Y29" s="34">
        <f>results!I29+results!J29</f>
        <v>0</v>
      </c>
      <c r="Z29" s="34">
        <f>results!K29+results!L29</f>
        <v>0</v>
      </c>
      <c r="AA29" s="34">
        <f>results!M29+results!N29</f>
        <v>0</v>
      </c>
      <c r="AB29" s="34">
        <f>results!O29+results!P29</f>
        <v>41</v>
      </c>
      <c r="AC29" s="34">
        <f>results!Q29+results!R29</f>
        <v>0</v>
      </c>
      <c r="AD29" s="34">
        <f>results!S29+results!T29</f>
        <v>0</v>
      </c>
      <c r="AE29" s="34">
        <f>results!U29+results!V29</f>
        <v>0</v>
      </c>
      <c r="AF29" s="10">
        <f t="shared" si="5"/>
        <v>6.9999999999999999E-4</v>
      </c>
    </row>
    <row r="30" spans="1:32" x14ac:dyDescent="0.35">
      <c r="A30" s="18">
        <v>24</v>
      </c>
      <c r="B30" s="20">
        <f t="shared" si="0"/>
        <v>34</v>
      </c>
      <c r="C30" s="20">
        <f t="shared" si="1"/>
        <v>135</v>
      </c>
      <c r="D30" s="14">
        <f t="shared" si="2"/>
        <v>33</v>
      </c>
      <c r="E30" s="14">
        <f t="shared" si="2"/>
        <v>33</v>
      </c>
      <c r="F30" s="2" t="str">
        <f>IF(results!Y30&lt;&gt;"c","",results!B30)</f>
        <v/>
      </c>
      <c r="G30" s="2" t="str">
        <f>IF(results!$Y30&lt;&gt;"c","",results!W30)</f>
        <v/>
      </c>
      <c r="H30" s="35" t="str">
        <f>IF(results!$Y30&lt;&gt;"c","",V30)</f>
        <v/>
      </c>
      <c r="I30" s="35" t="str">
        <f>IF(results!$Y30&lt;&gt;"c","",IF(W30=V30,W30+0.0001,W30))</f>
        <v/>
      </c>
      <c r="J30" s="35" t="str">
        <f>IF(results!$Y30&lt;&gt;"c","",IF(OR(V30=X30,W30=X30),X30+0.0002,X30))</f>
        <v/>
      </c>
      <c r="K30" s="35" t="str">
        <f>IF(results!$Y30&lt;&gt;"c","",IF(OR(V30=Y30,W30=Y30,X30=Y30),Y30+0.0003,Y30))</f>
        <v/>
      </c>
      <c r="L30" s="35" t="str">
        <f>IF(results!$Y30&lt;&gt;"c","",IF(OR(V30=Z30,W30=Z30,X30=Z30,Y30=Z30),Z30+0.0004,Z30))</f>
        <v/>
      </c>
      <c r="M30" s="35" t="str">
        <f>IF(results!$Y30&lt;&gt;"c","",IF(OR(V30=AA30,W30=AA30,X30=AA30,Y30=AA30,Z30=AA30),AA30+0.0005,AA30))</f>
        <v/>
      </c>
      <c r="N30" s="35" t="str">
        <f>IF(results!$Y30&lt;&gt;"c","",IF(OR(V30=AB30,W30=AB30,X30=AB30,Y30=AB30,Z30=AB30,AA30=AB30),AB30+0.0006,AB30))</f>
        <v/>
      </c>
      <c r="O30" s="35" t="str">
        <f>IF(results!$Y30&lt;&gt;"c","",IF(OR(V30=AC30,W30=AC30,X30=AC30,Y30=AC30,Z30=AC30,AA30=AC30,AB30=AC30),AC30+0.0007,AC30))</f>
        <v/>
      </c>
      <c r="P30" s="35" t="str">
        <f>IF(results!$Y30&lt;&gt;"c","",IF(OR(V30=AD30,W30=AD30,X30=AD30,Y30=AD30,Z30=AD30,AA30=AD30,AB30=AD30,AC30=AD30),AD30+0.0008,AD30))</f>
        <v/>
      </c>
      <c r="Q30" s="35" t="str">
        <f>IF(results!$Y30&lt;&gt;"c","",AE30*2)</f>
        <v/>
      </c>
      <c r="R30" s="4">
        <f t="shared" si="3"/>
        <v>0</v>
      </c>
      <c r="S30" s="4">
        <f t="shared" si="4"/>
        <v>3.0000000000000001E-6</v>
      </c>
      <c r="T30" s="4" t="str">
        <f>IF(results!$Y30&lt;&gt;"c","",results!X30)</f>
        <v/>
      </c>
      <c r="U30" s="4">
        <f>IF(results!Y30="A",1,IF(results!Y30="B",2,IF(results!Y30="C",3,99)))</f>
        <v>2</v>
      </c>
      <c r="V30" s="34">
        <f>results!C30+results!D30</f>
        <v>0</v>
      </c>
      <c r="W30" s="34">
        <f>results!E30+results!F30</f>
        <v>0</v>
      </c>
      <c r="X30" s="34">
        <f>results!G30+results!H30</f>
        <v>0</v>
      </c>
      <c r="Y30" s="34">
        <f>results!I30+results!J30</f>
        <v>0</v>
      </c>
      <c r="Z30" s="34">
        <f>results!K30+results!L30</f>
        <v>0</v>
      </c>
      <c r="AA30" s="34">
        <f>results!M30+results!N30</f>
        <v>0</v>
      </c>
      <c r="AB30" s="34">
        <f>results!O30+results!P30</f>
        <v>54</v>
      </c>
      <c r="AC30" s="34">
        <f>results!Q30+results!R30</f>
        <v>0</v>
      </c>
      <c r="AD30" s="34">
        <f>results!S30+results!T30</f>
        <v>0</v>
      </c>
      <c r="AE30" s="34">
        <f>results!U30+results!V30</f>
        <v>0</v>
      </c>
      <c r="AF30" s="10" t="e">
        <f t="shared" si="5"/>
        <v>#NUM!</v>
      </c>
    </row>
    <row r="31" spans="1:32" x14ac:dyDescent="0.35">
      <c r="A31" s="18">
        <v>25</v>
      </c>
      <c r="B31" s="20">
        <f t="shared" si="0"/>
        <v>34</v>
      </c>
      <c r="C31" s="20">
        <f t="shared" si="1"/>
        <v>134</v>
      </c>
      <c r="D31" s="14">
        <f t="shared" si="2"/>
        <v>33</v>
      </c>
      <c r="E31" s="14">
        <f t="shared" si="2"/>
        <v>33</v>
      </c>
      <c r="F31" s="2" t="str">
        <f>IF(results!Y31&lt;&gt;"c","",results!B31)</f>
        <v/>
      </c>
      <c r="G31" s="2" t="str">
        <f>IF(results!$Y31&lt;&gt;"c","",results!W31)</f>
        <v/>
      </c>
      <c r="H31" s="35" t="str">
        <f>IF(results!$Y31&lt;&gt;"c","",V31)</f>
        <v/>
      </c>
      <c r="I31" s="35" t="str">
        <f>IF(results!$Y31&lt;&gt;"c","",IF(W31=V31,W31+0.0001,W31))</f>
        <v/>
      </c>
      <c r="J31" s="35" t="str">
        <f>IF(results!$Y31&lt;&gt;"c","",IF(OR(V31=X31,W31=X31),X31+0.0002,X31))</f>
        <v/>
      </c>
      <c r="K31" s="35" t="str">
        <f>IF(results!$Y31&lt;&gt;"c","",IF(OR(V31=Y31,W31=Y31,X31=Y31),Y31+0.0003,Y31))</f>
        <v/>
      </c>
      <c r="L31" s="35" t="str">
        <f>IF(results!$Y31&lt;&gt;"c","",IF(OR(V31=Z31,W31=Z31,X31=Z31,Y31=Z31),Z31+0.0004,Z31))</f>
        <v/>
      </c>
      <c r="M31" s="35" t="str">
        <f>IF(results!$Y31&lt;&gt;"c","",IF(OR(V31=AA31,W31=AA31,X31=AA31,Y31=AA31,Z31=AA31),AA31+0.0005,AA31))</f>
        <v/>
      </c>
      <c r="N31" s="35" t="str">
        <f>IF(results!$Y31&lt;&gt;"c","",IF(OR(V31=AB31,W31=AB31,X31=AB31,Y31=AB31,Z31=AB31,AA31=AB31),AB31+0.0006,AB31))</f>
        <v/>
      </c>
      <c r="O31" s="35" t="str">
        <f>IF(results!$Y31&lt;&gt;"c","",IF(OR(V31=AC31,W31=AC31,X31=AC31,Y31=AC31,Z31=AC31,AA31=AC31,AB31=AC31),AC31+0.0007,AC31))</f>
        <v/>
      </c>
      <c r="P31" s="35" t="str">
        <f>IF(results!$Y31&lt;&gt;"c","",IF(OR(V31=AD31,W31=AD31,X31=AD31,Y31=AD31,Z31=AD31,AA31=AD31,AB31=AD31,AC31=AD31),AD31+0.0008,AD31))</f>
        <v/>
      </c>
      <c r="Q31" s="35" t="str">
        <f>IF(results!$Y31&lt;&gt;"c","",AE31*2)</f>
        <v/>
      </c>
      <c r="R31" s="4">
        <f t="shared" si="3"/>
        <v>0</v>
      </c>
      <c r="S31" s="4">
        <f t="shared" si="4"/>
        <v>3.1E-6</v>
      </c>
      <c r="T31" s="4" t="str">
        <f>IF(results!$Y31&lt;&gt;"c","",results!X31)</f>
        <v/>
      </c>
      <c r="U31" s="4">
        <f>IF(results!Y31="A",1,IF(results!Y31="B",2,IF(results!Y31="C",3,99)))</f>
        <v>2</v>
      </c>
      <c r="V31" s="34">
        <f>results!C31+results!D31</f>
        <v>38</v>
      </c>
      <c r="W31" s="34">
        <f>results!E31+results!F31</f>
        <v>0</v>
      </c>
      <c r="X31" s="34">
        <f>results!G31+results!H31</f>
        <v>35</v>
      </c>
      <c r="Y31" s="34">
        <f>results!I31+results!J31</f>
        <v>0</v>
      </c>
      <c r="Z31" s="34">
        <f>results!K31+results!L31</f>
        <v>0</v>
      </c>
      <c r="AA31" s="34">
        <f>results!M31+results!N31</f>
        <v>0</v>
      </c>
      <c r="AB31" s="34">
        <f>results!O31+results!P31</f>
        <v>33</v>
      </c>
      <c r="AC31" s="34">
        <f>results!Q31+results!R31</f>
        <v>40</v>
      </c>
      <c r="AD31" s="34">
        <f>results!S31+results!T31</f>
        <v>0</v>
      </c>
      <c r="AE31" s="34">
        <f>results!U31+results!V31</f>
        <v>0</v>
      </c>
      <c r="AF31" s="10" t="e">
        <f t="shared" si="5"/>
        <v>#NUM!</v>
      </c>
    </row>
    <row r="32" spans="1:32" x14ac:dyDescent="0.35">
      <c r="A32" s="18">
        <v>26</v>
      </c>
      <c r="B32" s="20">
        <f t="shared" si="0"/>
        <v>34</v>
      </c>
      <c r="C32" s="20">
        <f t="shared" si="1"/>
        <v>133</v>
      </c>
      <c r="D32" s="14">
        <f t="shared" si="2"/>
        <v>33</v>
      </c>
      <c r="E32" s="14">
        <f t="shared" si="2"/>
        <v>33</v>
      </c>
      <c r="F32" s="2" t="str">
        <f>IF(results!Y32&lt;&gt;"c","",results!B32)</f>
        <v/>
      </c>
      <c r="G32" s="2" t="str">
        <f>IF(results!$Y32&lt;&gt;"c","",results!W32)</f>
        <v/>
      </c>
      <c r="H32" s="35" t="str">
        <f>IF(results!$Y32&lt;&gt;"c","",V32)</f>
        <v/>
      </c>
      <c r="I32" s="35" t="str">
        <f>IF(results!$Y32&lt;&gt;"c","",IF(W32=V32,W32+0.0001,W32))</f>
        <v/>
      </c>
      <c r="J32" s="35" t="str">
        <f>IF(results!$Y32&lt;&gt;"c","",IF(OR(V32=X32,W32=X32),X32+0.0002,X32))</f>
        <v/>
      </c>
      <c r="K32" s="35" t="str">
        <f>IF(results!$Y32&lt;&gt;"c","",IF(OR(V32=Y32,W32=Y32,X32=Y32),Y32+0.0003,Y32))</f>
        <v/>
      </c>
      <c r="L32" s="35" t="str">
        <f>IF(results!$Y32&lt;&gt;"c","",IF(OR(V32=Z32,W32=Z32,X32=Z32,Y32=Z32),Z32+0.0004,Z32))</f>
        <v/>
      </c>
      <c r="M32" s="35" t="str">
        <f>IF(results!$Y32&lt;&gt;"c","",IF(OR(V32=AA32,W32=AA32,X32=AA32,Y32=AA32,Z32=AA32),AA32+0.0005,AA32))</f>
        <v/>
      </c>
      <c r="N32" s="35" t="str">
        <f>IF(results!$Y32&lt;&gt;"c","",IF(OR(V32=AB32,W32=AB32,X32=AB32,Y32=AB32,Z32=AB32,AA32=AB32),AB32+0.0006,AB32))</f>
        <v/>
      </c>
      <c r="O32" s="35" t="str">
        <f>IF(results!$Y32&lt;&gt;"c","",IF(OR(V32=AC32,W32=AC32,X32=AC32,Y32=AC32,Z32=AC32,AA32=AC32,AB32=AC32),AC32+0.0007,AC32))</f>
        <v/>
      </c>
      <c r="P32" s="35" t="str">
        <f>IF(results!$Y32&lt;&gt;"c","",IF(OR(V32=AD32,W32=AD32,X32=AD32,Y32=AD32,Z32=AD32,AA32=AD32,AB32=AD32,AC32=AD32),AD32+0.0008,AD32))</f>
        <v/>
      </c>
      <c r="Q32" s="35" t="str">
        <f>IF(results!$Y32&lt;&gt;"c","",AE32*2)</f>
        <v/>
      </c>
      <c r="R32" s="4">
        <f t="shared" si="3"/>
        <v>0</v>
      </c>
      <c r="S32" s="4">
        <f t="shared" si="4"/>
        <v>3.1999999999999999E-6</v>
      </c>
      <c r="T32" s="4" t="str">
        <f>IF(results!$Y32&lt;&gt;"c","",results!X32)</f>
        <v/>
      </c>
      <c r="U32" s="4">
        <f>IF(results!Y32="A",1,IF(results!Y32="B",2,IF(results!Y32="C",3,99)))</f>
        <v>2</v>
      </c>
      <c r="V32" s="34">
        <f>results!C32+results!D32</f>
        <v>0</v>
      </c>
      <c r="W32" s="34">
        <f>results!E32+results!F32</f>
        <v>0</v>
      </c>
      <c r="X32" s="34">
        <f>results!G32+results!H32</f>
        <v>0</v>
      </c>
      <c r="Y32" s="34">
        <f>results!I32+results!J32</f>
        <v>33</v>
      </c>
      <c r="Z32" s="34">
        <f>results!K32+results!L32</f>
        <v>0</v>
      </c>
      <c r="AA32" s="34">
        <f>results!M32+results!N32</f>
        <v>0</v>
      </c>
      <c r="AB32" s="34">
        <f>results!O32+results!P32</f>
        <v>0</v>
      </c>
      <c r="AC32" s="34">
        <f>results!Q32+results!R32</f>
        <v>0</v>
      </c>
      <c r="AD32" s="34">
        <f>results!S32+results!T32</f>
        <v>0</v>
      </c>
      <c r="AE32" s="34">
        <f>results!U32+results!V32</f>
        <v>0</v>
      </c>
      <c r="AF32" s="10" t="e">
        <f t="shared" si="5"/>
        <v>#NUM!</v>
      </c>
    </row>
    <row r="33" spans="1:32" x14ac:dyDescent="0.35">
      <c r="A33" s="18">
        <v>27</v>
      </c>
      <c r="B33" s="20">
        <f t="shared" si="0"/>
        <v>1</v>
      </c>
      <c r="C33" s="20">
        <f t="shared" si="1"/>
        <v>132</v>
      </c>
      <c r="D33" s="14">
        <f t="shared" si="2"/>
        <v>33</v>
      </c>
      <c r="E33" s="14">
        <f t="shared" si="2"/>
        <v>33</v>
      </c>
      <c r="F33" s="2" t="str">
        <f>IF(results!Y33&lt;&gt;"c","",results!B33)</f>
        <v/>
      </c>
      <c r="G33" s="2" t="str">
        <f>IF(results!$Y33&lt;&gt;"c","",results!W33)</f>
        <v/>
      </c>
      <c r="H33" s="35" t="str">
        <f>IF(results!$Y33&lt;&gt;"c","",V33)</f>
        <v/>
      </c>
      <c r="I33" s="35" t="str">
        <f>IF(results!$Y33&lt;&gt;"c","",IF(W33=V33,W33+0.0001,W33))</f>
        <v/>
      </c>
      <c r="J33" s="35" t="str">
        <f>IF(results!$Y33&lt;&gt;"c","",IF(OR(V33=X33,W33=X33),X33+0.0002,X33))</f>
        <v/>
      </c>
      <c r="K33" s="35" t="str">
        <f>IF(results!$Y33&lt;&gt;"c","",IF(OR(V33=Y33,W33=Y33,X33=Y33),Y33+0.0003,Y33))</f>
        <v/>
      </c>
      <c r="L33" s="35" t="str">
        <f>IF(results!$Y33&lt;&gt;"c","",IF(OR(V33=Z33,W33=Z33,X33=Z33,Y33=Z33),Z33+0.0004,Z33))</f>
        <v/>
      </c>
      <c r="M33" s="35" t="str">
        <f>IF(results!$Y33&lt;&gt;"c","",IF(OR(V33=AA33,W33=AA33,X33=AA33,Y33=AA33,Z33=AA33),AA33+0.0005,AA33))</f>
        <v/>
      </c>
      <c r="N33" s="35" t="str">
        <f>IF(results!$Y33&lt;&gt;"c","",IF(OR(V33=AB33,W33=AB33,X33=AB33,Y33=AB33,Z33=AB33,AA33=AB33),AB33+0.0006,AB33))</f>
        <v/>
      </c>
      <c r="O33" s="35" t="str">
        <f>IF(results!$Y33&lt;&gt;"c","",IF(OR(V33=AC33,W33=AC33,X33=AC33,Y33=AC33,Z33=AC33,AA33=AC33,AB33=AC33),AC33+0.0007,AC33))</f>
        <v/>
      </c>
      <c r="P33" s="35" t="str">
        <f>IF(results!$Y33&lt;&gt;"c","",IF(OR(V33=AD33,W33=AD33,X33=AD33,Y33=AD33,Z33=AD33,AA33=AD33,AB33=AD33,AC33=AD33),AD33+0.0008,AD33))</f>
        <v/>
      </c>
      <c r="Q33" s="35" t="str">
        <f>IF(results!$Y33&lt;&gt;"c","",AE33*2)</f>
        <v/>
      </c>
      <c r="R33" s="4">
        <f t="shared" si="3"/>
        <v>0</v>
      </c>
      <c r="S33" s="4">
        <f t="shared" si="4"/>
        <v>3.2999999999999997E-6</v>
      </c>
      <c r="T33" s="4" t="str">
        <f>IF(results!$Y33&lt;&gt;"c","",results!X33)</f>
        <v/>
      </c>
      <c r="U33" s="4">
        <f>IF(results!Y33="A",1,IF(results!Y33="B",2,IF(results!Y33="C",3,99)))</f>
        <v>1</v>
      </c>
      <c r="V33" s="34">
        <f>results!C33+results!D33</f>
        <v>52</v>
      </c>
      <c r="W33" s="34">
        <f>results!E33+results!F33</f>
        <v>46</v>
      </c>
      <c r="X33" s="34">
        <f>results!G33+results!H33</f>
        <v>0</v>
      </c>
      <c r="Y33" s="34">
        <f>results!I33+results!J33</f>
        <v>44</v>
      </c>
      <c r="Z33" s="34">
        <f>results!K33+results!L33</f>
        <v>0</v>
      </c>
      <c r="AA33" s="34">
        <f>results!M33+results!N33</f>
        <v>55</v>
      </c>
      <c r="AB33" s="34">
        <f>results!O33+results!P33</f>
        <v>0</v>
      </c>
      <c r="AC33" s="34">
        <f>results!Q33+results!R33</f>
        <v>0</v>
      </c>
      <c r="AD33" s="34">
        <f>results!S33+results!T33</f>
        <v>0</v>
      </c>
      <c r="AE33" s="34">
        <f>results!U33+results!V33</f>
        <v>0</v>
      </c>
      <c r="AF33" s="10" t="e">
        <f t="shared" si="5"/>
        <v>#NUM!</v>
      </c>
    </row>
    <row r="34" spans="1:32" x14ac:dyDescent="0.35">
      <c r="A34" s="18">
        <v>28</v>
      </c>
      <c r="B34" s="20">
        <f t="shared" si="0"/>
        <v>1</v>
      </c>
      <c r="C34" s="20">
        <f t="shared" si="1"/>
        <v>131</v>
      </c>
      <c r="D34" s="14">
        <f t="shared" si="2"/>
        <v>33</v>
      </c>
      <c r="E34" s="14">
        <f t="shared" si="2"/>
        <v>33</v>
      </c>
      <c r="F34" s="2" t="str">
        <f>IF(results!Y34&lt;&gt;"c","",results!B34)</f>
        <v/>
      </c>
      <c r="G34" s="2" t="str">
        <f>IF(results!$Y34&lt;&gt;"c","",results!W34)</f>
        <v/>
      </c>
      <c r="H34" s="35" t="str">
        <f>IF(results!$Y34&lt;&gt;"c","",V34)</f>
        <v/>
      </c>
      <c r="I34" s="35" t="str">
        <f>IF(results!$Y34&lt;&gt;"c","",IF(W34=V34,W34+0.0001,W34))</f>
        <v/>
      </c>
      <c r="J34" s="35" t="str">
        <f>IF(results!$Y34&lt;&gt;"c","",IF(OR(V34=X34,W34=X34),X34+0.0002,X34))</f>
        <v/>
      </c>
      <c r="K34" s="35" t="str">
        <f>IF(results!$Y34&lt;&gt;"c","",IF(OR(V34=Y34,W34=Y34,X34=Y34),Y34+0.0003,Y34))</f>
        <v/>
      </c>
      <c r="L34" s="35" t="str">
        <f>IF(results!$Y34&lt;&gt;"c","",IF(OR(V34=Z34,W34=Z34,X34=Z34,Y34=Z34),Z34+0.0004,Z34))</f>
        <v/>
      </c>
      <c r="M34" s="35" t="str">
        <f>IF(results!$Y34&lt;&gt;"c","",IF(OR(V34=AA34,W34=AA34,X34=AA34,Y34=AA34,Z34=AA34),AA34+0.0005,AA34))</f>
        <v/>
      </c>
      <c r="N34" s="35" t="str">
        <f>IF(results!$Y34&lt;&gt;"c","",IF(OR(V34=AB34,W34=AB34,X34=AB34,Y34=AB34,Z34=AB34,AA34=AB34),AB34+0.0006,AB34))</f>
        <v/>
      </c>
      <c r="O34" s="35" t="str">
        <f>IF(results!$Y34&lt;&gt;"c","",IF(OR(V34=AC34,W34=AC34,X34=AC34,Y34=AC34,Z34=AC34,AA34=AC34,AB34=AC34),AC34+0.0007,AC34))</f>
        <v/>
      </c>
      <c r="P34" s="35" t="str">
        <f>IF(results!$Y34&lt;&gt;"c","",IF(OR(V34=AD34,W34=AD34,X34=AD34,Y34=AD34,Z34=AD34,AA34=AD34,AB34=AD34,AC34=AD34),AD34+0.0008,AD34))</f>
        <v/>
      </c>
      <c r="Q34" s="35" t="str">
        <f>IF(results!$Y34&lt;&gt;"c","",AE34*2)</f>
        <v/>
      </c>
      <c r="R34" s="4">
        <f t="shared" si="3"/>
        <v>0</v>
      </c>
      <c r="S34" s="4">
        <f t="shared" si="4"/>
        <v>3.3999999999999996E-6</v>
      </c>
      <c r="T34" s="4" t="str">
        <f>IF(results!$Y34&lt;&gt;"c","",results!X34)</f>
        <v/>
      </c>
      <c r="U34" s="4">
        <f>IF(results!Y34="A",1,IF(results!Y34="B",2,IF(results!Y34="C",3,99)))</f>
        <v>1</v>
      </c>
      <c r="V34" s="34">
        <f>results!C34+results!D34</f>
        <v>0</v>
      </c>
      <c r="W34" s="34">
        <f>results!E34+results!F34</f>
        <v>0</v>
      </c>
      <c r="X34" s="34">
        <f>results!G34+results!H34</f>
        <v>0</v>
      </c>
      <c r="Y34" s="34">
        <f>results!I34+results!J34</f>
        <v>0</v>
      </c>
      <c r="Z34" s="34">
        <f>results!K34+results!L34</f>
        <v>54</v>
      </c>
      <c r="AA34" s="34">
        <f>results!M34+results!N34</f>
        <v>0</v>
      </c>
      <c r="AB34" s="34">
        <f>results!O34+results!P34</f>
        <v>0</v>
      </c>
      <c r="AC34" s="34">
        <f>results!Q34+results!R34</f>
        <v>0</v>
      </c>
      <c r="AD34" s="34">
        <f>results!S34+results!T34</f>
        <v>0</v>
      </c>
      <c r="AE34" s="34">
        <f>results!U34+results!V34</f>
        <v>0</v>
      </c>
      <c r="AF34" s="10" t="e">
        <f t="shared" si="5"/>
        <v>#NUM!</v>
      </c>
    </row>
    <row r="35" spans="1:32" x14ac:dyDescent="0.35">
      <c r="A35" s="18">
        <v>29</v>
      </c>
      <c r="B35" s="20">
        <f t="shared" si="0"/>
        <v>34</v>
      </c>
      <c r="C35" s="20">
        <f t="shared" si="1"/>
        <v>130</v>
      </c>
      <c r="D35" s="14">
        <f t="shared" si="2"/>
        <v>33</v>
      </c>
      <c r="E35" s="14">
        <f t="shared" si="2"/>
        <v>33</v>
      </c>
      <c r="F35" s="2" t="str">
        <f>IF(results!Y35&lt;&gt;"c","",results!B35)</f>
        <v/>
      </c>
      <c r="G35" s="2" t="str">
        <f>IF(results!$Y35&lt;&gt;"c","",results!W35)</f>
        <v/>
      </c>
      <c r="H35" s="35" t="str">
        <f>IF(results!$Y35&lt;&gt;"c","",V35)</f>
        <v/>
      </c>
      <c r="I35" s="35" t="str">
        <f>IF(results!$Y35&lt;&gt;"c","",IF(W35=V35,W35+0.0001,W35))</f>
        <v/>
      </c>
      <c r="J35" s="35" t="str">
        <f>IF(results!$Y35&lt;&gt;"c","",IF(OR(V35=X35,W35=X35),X35+0.0002,X35))</f>
        <v/>
      </c>
      <c r="K35" s="35" t="str">
        <f>IF(results!$Y35&lt;&gt;"c","",IF(OR(V35=Y35,W35=Y35,X35=Y35),Y35+0.0003,Y35))</f>
        <v/>
      </c>
      <c r="L35" s="35" t="str">
        <f>IF(results!$Y35&lt;&gt;"c","",IF(OR(V35=Z35,W35=Z35,X35=Z35,Y35=Z35),Z35+0.0004,Z35))</f>
        <v/>
      </c>
      <c r="M35" s="35" t="str">
        <f>IF(results!$Y35&lt;&gt;"c","",IF(OR(V35=AA35,W35=AA35,X35=AA35,Y35=AA35,Z35=AA35),AA35+0.0005,AA35))</f>
        <v/>
      </c>
      <c r="N35" s="35" t="str">
        <f>IF(results!$Y35&lt;&gt;"c","",IF(OR(V35=AB35,W35=AB35,X35=AB35,Y35=AB35,Z35=AB35,AA35=AB35),AB35+0.0006,AB35))</f>
        <v/>
      </c>
      <c r="O35" s="35" t="str">
        <f>IF(results!$Y35&lt;&gt;"c","",IF(OR(V35=AC35,W35=AC35,X35=AC35,Y35=AC35,Z35=AC35,AA35=AC35,AB35=AC35),AC35+0.0007,AC35))</f>
        <v/>
      </c>
      <c r="P35" s="35" t="str">
        <f>IF(results!$Y35&lt;&gt;"c","",IF(OR(V35=AD35,W35=AD35,X35=AD35,Y35=AD35,Z35=AD35,AA35=AD35,AB35=AD35,AC35=AD35),AD35+0.0008,AD35))</f>
        <v/>
      </c>
      <c r="Q35" s="35" t="str">
        <f>IF(results!$Y35&lt;&gt;"c","",AE35*2)</f>
        <v/>
      </c>
      <c r="R35" s="4">
        <f t="shared" si="3"/>
        <v>0</v>
      </c>
      <c r="S35" s="4">
        <f t="shared" si="4"/>
        <v>3.4999999999999999E-6</v>
      </c>
      <c r="T35" s="4" t="str">
        <f>IF(results!$Y35&lt;&gt;"c","",results!X35)</f>
        <v/>
      </c>
      <c r="U35" s="4">
        <f>IF(results!Y35="A",1,IF(results!Y35="B",2,IF(results!Y35="C",3,99)))</f>
        <v>2</v>
      </c>
      <c r="V35" s="34">
        <f>results!C35+results!D35</f>
        <v>0</v>
      </c>
      <c r="W35" s="34">
        <f>results!E35+results!F35</f>
        <v>0</v>
      </c>
      <c r="X35" s="34">
        <f>results!G35+results!H35</f>
        <v>0</v>
      </c>
      <c r="Y35" s="34">
        <f>results!I35+results!J35</f>
        <v>0</v>
      </c>
      <c r="Z35" s="34">
        <f>results!K35+results!L35</f>
        <v>0</v>
      </c>
      <c r="AA35" s="34">
        <f>results!M35+results!N35</f>
        <v>48</v>
      </c>
      <c r="AB35" s="34">
        <f>results!O35+results!P35</f>
        <v>0</v>
      </c>
      <c r="AC35" s="34">
        <f>results!Q35+results!R35</f>
        <v>0</v>
      </c>
      <c r="AD35" s="34">
        <f>results!S35+results!T35</f>
        <v>0</v>
      </c>
      <c r="AE35" s="34">
        <f>results!U35+results!V35</f>
        <v>0</v>
      </c>
      <c r="AF35" s="10" t="e">
        <f t="shared" si="5"/>
        <v>#NUM!</v>
      </c>
    </row>
    <row r="36" spans="1:32" x14ac:dyDescent="0.35">
      <c r="A36" s="18">
        <v>30</v>
      </c>
      <c r="B36" s="20">
        <f t="shared" si="0"/>
        <v>1</v>
      </c>
      <c r="C36" s="20">
        <f t="shared" si="1"/>
        <v>129</v>
      </c>
      <c r="D36" s="14">
        <f t="shared" si="2"/>
        <v>33</v>
      </c>
      <c r="E36" s="14">
        <f t="shared" si="2"/>
        <v>33</v>
      </c>
      <c r="F36" s="2" t="str">
        <f>IF(results!Y36&lt;&gt;"c","",results!B36)</f>
        <v/>
      </c>
      <c r="G36" s="2" t="str">
        <f>IF(results!$Y36&lt;&gt;"c","",results!W36)</f>
        <v/>
      </c>
      <c r="H36" s="35" t="str">
        <f>IF(results!$Y36&lt;&gt;"c","",V36)</f>
        <v/>
      </c>
      <c r="I36" s="35" t="str">
        <f>IF(results!$Y36&lt;&gt;"c","",IF(W36=V36,W36+0.0001,W36))</f>
        <v/>
      </c>
      <c r="J36" s="35" t="str">
        <f>IF(results!$Y36&lt;&gt;"c","",IF(OR(V36=X36,W36=X36),X36+0.0002,X36))</f>
        <v/>
      </c>
      <c r="K36" s="35" t="str">
        <f>IF(results!$Y36&lt;&gt;"c","",IF(OR(V36=Y36,W36=Y36,X36=Y36),Y36+0.0003,Y36))</f>
        <v/>
      </c>
      <c r="L36" s="35" t="str">
        <f>IF(results!$Y36&lt;&gt;"c","",IF(OR(V36=Z36,W36=Z36,X36=Z36,Y36=Z36),Z36+0.0004,Z36))</f>
        <v/>
      </c>
      <c r="M36" s="35" t="str">
        <f>IF(results!$Y36&lt;&gt;"c","",IF(OR(V36=AA36,W36=AA36,X36=AA36,Y36=AA36,Z36=AA36),AA36+0.0005,AA36))</f>
        <v/>
      </c>
      <c r="N36" s="35" t="str">
        <f>IF(results!$Y36&lt;&gt;"c","",IF(OR(V36=AB36,W36=AB36,X36=AB36,Y36=AB36,Z36=AB36,AA36=AB36),AB36+0.0006,AB36))</f>
        <v/>
      </c>
      <c r="O36" s="35" t="str">
        <f>IF(results!$Y36&lt;&gt;"c","",IF(OR(V36=AC36,W36=AC36,X36=AC36,Y36=AC36,Z36=AC36,AA36=AC36,AB36=AC36),AC36+0.0007,AC36))</f>
        <v/>
      </c>
      <c r="P36" s="35" t="str">
        <f>IF(results!$Y36&lt;&gt;"c","",IF(OR(V36=AD36,W36=AD36,X36=AD36,Y36=AD36,Z36=AD36,AA36=AD36,AB36=AD36,AC36=AD36),AD36+0.0008,AD36))</f>
        <v/>
      </c>
      <c r="Q36" s="35" t="str">
        <f>IF(results!$Y36&lt;&gt;"c","",AE36*2)</f>
        <v/>
      </c>
      <c r="R36" s="4">
        <f t="shared" si="3"/>
        <v>0</v>
      </c>
      <c r="S36" s="4">
        <f t="shared" si="4"/>
        <v>3.5999999999999998E-6</v>
      </c>
      <c r="T36" s="4" t="str">
        <f>IF(results!$Y36&lt;&gt;"c","",results!X36)</f>
        <v/>
      </c>
      <c r="U36" s="4">
        <f>IF(results!Y36="A",1,IF(results!Y36="B",2,IF(results!Y36="C",3,99)))</f>
        <v>1</v>
      </c>
      <c r="V36" s="34">
        <f>results!C36+results!D36</f>
        <v>0</v>
      </c>
      <c r="W36" s="34">
        <f>results!E36+results!F36</f>
        <v>0</v>
      </c>
      <c r="X36" s="34">
        <f>results!G36+results!H36</f>
        <v>0</v>
      </c>
      <c r="Y36" s="34">
        <f>results!I36+results!J36</f>
        <v>0</v>
      </c>
      <c r="Z36" s="34">
        <f>results!K36+results!L36</f>
        <v>0</v>
      </c>
      <c r="AA36" s="34">
        <f>results!M36+results!N36</f>
        <v>63</v>
      </c>
      <c r="AB36" s="34">
        <f>results!O36+results!P36</f>
        <v>0</v>
      </c>
      <c r="AC36" s="34">
        <f>results!Q36+results!R36</f>
        <v>0</v>
      </c>
      <c r="AD36" s="34">
        <f>results!S36+results!T36</f>
        <v>0</v>
      </c>
      <c r="AE36" s="34">
        <f>results!U36+results!V36</f>
        <v>0</v>
      </c>
      <c r="AF36" s="10" t="e">
        <f t="shared" si="5"/>
        <v>#NUM!</v>
      </c>
    </row>
    <row r="37" spans="1:32" x14ac:dyDescent="0.35">
      <c r="A37" s="18">
        <v>31</v>
      </c>
      <c r="B37" s="20">
        <f t="shared" si="0"/>
        <v>34</v>
      </c>
      <c r="C37" s="20">
        <f t="shared" si="1"/>
        <v>128</v>
      </c>
      <c r="D37" s="14">
        <f t="shared" si="2"/>
        <v>33</v>
      </c>
      <c r="E37" s="14">
        <f t="shared" si="2"/>
        <v>33</v>
      </c>
      <c r="F37" s="2" t="str">
        <f>IF(results!Y37&lt;&gt;"c","",results!B37)</f>
        <v/>
      </c>
      <c r="G37" s="2" t="str">
        <f>IF(results!$Y37&lt;&gt;"c","",results!W37)</f>
        <v/>
      </c>
      <c r="H37" s="35" t="str">
        <f>IF(results!$Y37&lt;&gt;"c","",V37)</f>
        <v/>
      </c>
      <c r="I37" s="35" t="str">
        <f>IF(results!$Y37&lt;&gt;"c","",IF(W37=V37,W37+0.0001,W37))</f>
        <v/>
      </c>
      <c r="J37" s="35" t="str">
        <f>IF(results!$Y37&lt;&gt;"c","",IF(OR(V37=X37,W37=X37),X37+0.0002,X37))</f>
        <v/>
      </c>
      <c r="K37" s="35" t="str">
        <f>IF(results!$Y37&lt;&gt;"c","",IF(OR(V37=Y37,W37=Y37,X37=Y37),Y37+0.0003,Y37))</f>
        <v/>
      </c>
      <c r="L37" s="35" t="str">
        <f>IF(results!$Y37&lt;&gt;"c","",IF(OR(V37=Z37,W37=Z37,X37=Z37,Y37=Z37),Z37+0.0004,Z37))</f>
        <v/>
      </c>
      <c r="M37" s="35" t="str">
        <f>IF(results!$Y37&lt;&gt;"c","",IF(OR(V37=AA37,W37=AA37,X37=AA37,Y37=AA37,Z37=AA37),AA37+0.0005,AA37))</f>
        <v/>
      </c>
      <c r="N37" s="35" t="str">
        <f>IF(results!$Y37&lt;&gt;"c","",IF(OR(V37=AB37,W37=AB37,X37=AB37,Y37=AB37,Z37=AB37,AA37=AB37),AB37+0.0006,AB37))</f>
        <v/>
      </c>
      <c r="O37" s="35" t="str">
        <f>IF(results!$Y37&lt;&gt;"c","",IF(OR(V37=AC37,W37=AC37,X37=AC37,Y37=AC37,Z37=AC37,AA37=AC37,AB37=AC37),AC37+0.0007,AC37))</f>
        <v/>
      </c>
      <c r="P37" s="35" t="str">
        <f>IF(results!$Y37&lt;&gt;"c","",IF(OR(V37=AD37,W37=AD37,X37=AD37,Y37=AD37,Z37=AD37,AA37=AD37,AB37=AD37,AC37=AD37),AD37+0.0008,AD37))</f>
        <v/>
      </c>
      <c r="Q37" s="35" t="str">
        <f>IF(results!$Y37&lt;&gt;"c","",AE37*2)</f>
        <v/>
      </c>
      <c r="R37" s="4">
        <f t="shared" si="3"/>
        <v>0</v>
      </c>
      <c r="S37" s="4">
        <f t="shared" si="4"/>
        <v>3.6999999999999997E-6</v>
      </c>
      <c r="T37" s="4" t="str">
        <f>IF(results!$Y37&lt;&gt;"c","",results!X37)</f>
        <v/>
      </c>
      <c r="U37" s="4">
        <f>IF(results!Y37="A",1,IF(results!Y37="B",2,IF(results!Y37="C",3,99)))</f>
        <v>2</v>
      </c>
      <c r="V37" s="34">
        <f>results!C37+results!D37</f>
        <v>0</v>
      </c>
      <c r="W37" s="34">
        <f>results!E37+results!F37</f>
        <v>0</v>
      </c>
      <c r="X37" s="34">
        <f>results!G37+results!H37</f>
        <v>0</v>
      </c>
      <c r="Y37" s="34">
        <f>results!I37+results!J37</f>
        <v>0</v>
      </c>
      <c r="Z37" s="34">
        <f>results!K37+results!L37</f>
        <v>0</v>
      </c>
      <c r="AA37" s="34">
        <f>results!M37+results!N37</f>
        <v>0</v>
      </c>
      <c r="AB37" s="34">
        <f>results!O37+results!P37</f>
        <v>42</v>
      </c>
      <c r="AC37" s="34">
        <f>results!Q37+results!R37</f>
        <v>0</v>
      </c>
      <c r="AD37" s="34">
        <f>results!S37+results!T37</f>
        <v>0</v>
      </c>
      <c r="AE37" s="34">
        <f>results!U37+results!V37</f>
        <v>0</v>
      </c>
      <c r="AF37" s="10" t="e">
        <f t="shared" si="5"/>
        <v>#NUM!</v>
      </c>
    </row>
    <row r="38" spans="1:32" x14ac:dyDescent="0.35">
      <c r="A38" s="18">
        <v>32</v>
      </c>
      <c r="B38" s="20">
        <f t="shared" si="0"/>
        <v>1</v>
      </c>
      <c r="C38" s="20">
        <f t="shared" si="1"/>
        <v>127</v>
      </c>
      <c r="D38" s="14">
        <f t="shared" si="2"/>
        <v>33</v>
      </c>
      <c r="E38" s="14">
        <f t="shared" si="2"/>
        <v>33</v>
      </c>
      <c r="F38" s="2" t="str">
        <f>IF(results!Y38&lt;&gt;"c","",results!B38)</f>
        <v/>
      </c>
      <c r="G38" s="2" t="str">
        <f>IF(results!$Y38&lt;&gt;"c","",results!W38)</f>
        <v/>
      </c>
      <c r="H38" s="35" t="str">
        <f>IF(results!$Y38&lt;&gt;"c","",V38)</f>
        <v/>
      </c>
      <c r="I38" s="35" t="str">
        <f>IF(results!$Y38&lt;&gt;"c","",IF(W38=V38,W38+0.0001,W38))</f>
        <v/>
      </c>
      <c r="J38" s="35" t="str">
        <f>IF(results!$Y38&lt;&gt;"c","",IF(OR(V38=X38,W38=X38),X38+0.0002,X38))</f>
        <v/>
      </c>
      <c r="K38" s="35" t="str">
        <f>IF(results!$Y38&lt;&gt;"c","",IF(OR(V38=Y38,W38=Y38,X38=Y38),Y38+0.0003,Y38))</f>
        <v/>
      </c>
      <c r="L38" s="35" t="str">
        <f>IF(results!$Y38&lt;&gt;"c","",IF(OR(V38=Z38,W38=Z38,X38=Z38,Y38=Z38),Z38+0.0004,Z38))</f>
        <v/>
      </c>
      <c r="M38" s="35" t="str">
        <f>IF(results!$Y38&lt;&gt;"c","",IF(OR(V38=AA38,W38=AA38,X38=AA38,Y38=AA38,Z38=AA38),AA38+0.0005,AA38))</f>
        <v/>
      </c>
      <c r="N38" s="35" t="str">
        <f>IF(results!$Y38&lt;&gt;"c","",IF(OR(V38=AB38,W38=AB38,X38=AB38,Y38=AB38,Z38=AB38,AA38=AB38),AB38+0.0006,AB38))</f>
        <v/>
      </c>
      <c r="O38" s="35" t="str">
        <f>IF(results!$Y38&lt;&gt;"c","",IF(OR(V38=AC38,W38=AC38,X38=AC38,Y38=AC38,Z38=AC38,AA38=AC38,AB38=AC38),AC38+0.0007,AC38))</f>
        <v/>
      </c>
      <c r="P38" s="35" t="str">
        <f>IF(results!$Y38&lt;&gt;"c","",IF(OR(V38=AD38,W38=AD38,X38=AD38,Y38=AD38,Z38=AD38,AA38=AD38,AB38=AD38,AC38=AD38),AD38+0.0008,AD38))</f>
        <v/>
      </c>
      <c r="Q38" s="35" t="str">
        <f>IF(results!$Y38&lt;&gt;"c","",AE38*2)</f>
        <v/>
      </c>
      <c r="R38" s="4">
        <f t="shared" si="3"/>
        <v>0</v>
      </c>
      <c r="S38" s="4">
        <f t="shared" si="4"/>
        <v>3.8E-6</v>
      </c>
      <c r="T38" s="4" t="str">
        <f>IF(results!$Y38&lt;&gt;"c","",results!X38)</f>
        <v/>
      </c>
      <c r="U38" s="4">
        <f>IF(results!Y38="A",1,IF(results!Y38="B",2,IF(results!Y38="C",3,99)))</f>
        <v>1</v>
      </c>
      <c r="V38" s="34">
        <f>results!C38+results!D38</f>
        <v>56</v>
      </c>
      <c r="W38" s="34">
        <f>results!E38+results!F38</f>
        <v>0</v>
      </c>
      <c r="X38" s="34">
        <f>results!G38+results!H38</f>
        <v>0</v>
      </c>
      <c r="Y38" s="34">
        <f>results!I38+results!J38</f>
        <v>60</v>
      </c>
      <c r="Z38" s="34">
        <f>results!K38+results!L38</f>
        <v>0</v>
      </c>
      <c r="AA38" s="34">
        <f>results!M38+results!N38</f>
        <v>45</v>
      </c>
      <c r="AB38" s="34">
        <f>results!O38+results!P38</f>
        <v>53</v>
      </c>
      <c r="AC38" s="34">
        <f>results!Q38+results!R38</f>
        <v>0</v>
      </c>
      <c r="AD38" s="34">
        <f>results!S38+results!T38</f>
        <v>0</v>
      </c>
      <c r="AE38" s="34">
        <f>results!U38+results!V38</f>
        <v>36</v>
      </c>
      <c r="AF38" s="10" t="e">
        <f t="shared" si="5"/>
        <v>#NUM!</v>
      </c>
    </row>
    <row r="39" spans="1:32" x14ac:dyDescent="0.35">
      <c r="A39" s="18">
        <v>33</v>
      </c>
      <c r="B39" s="20">
        <f t="shared" si="0"/>
        <v>34</v>
      </c>
      <c r="C39" s="20">
        <f t="shared" si="1"/>
        <v>126</v>
      </c>
      <c r="D39" s="14">
        <f t="shared" si="2"/>
        <v>33</v>
      </c>
      <c r="E39" s="14">
        <f t="shared" si="2"/>
        <v>33</v>
      </c>
      <c r="F39" s="2" t="str">
        <f>IF(results!Y39&lt;&gt;"c","",results!B39)</f>
        <v/>
      </c>
      <c r="G39" s="2" t="str">
        <f>IF(results!$Y39&lt;&gt;"c","",results!W39)</f>
        <v/>
      </c>
      <c r="H39" s="35" t="str">
        <f>IF(results!$Y39&lt;&gt;"c","",V39)</f>
        <v/>
      </c>
      <c r="I39" s="35" t="str">
        <f>IF(results!$Y39&lt;&gt;"c","",IF(W39=V39,W39+0.0001,W39))</f>
        <v/>
      </c>
      <c r="J39" s="35" t="str">
        <f>IF(results!$Y39&lt;&gt;"c","",IF(OR(V39=X39,W39=X39),X39+0.0002,X39))</f>
        <v/>
      </c>
      <c r="K39" s="35" t="str">
        <f>IF(results!$Y39&lt;&gt;"c","",IF(OR(V39=Y39,W39=Y39,X39=Y39),Y39+0.0003,Y39))</f>
        <v/>
      </c>
      <c r="L39" s="35" t="str">
        <f>IF(results!$Y39&lt;&gt;"c","",IF(OR(V39=Z39,W39=Z39,X39=Z39,Y39=Z39),Z39+0.0004,Z39))</f>
        <v/>
      </c>
      <c r="M39" s="35" t="str">
        <f>IF(results!$Y39&lt;&gt;"c","",IF(OR(V39=AA39,W39=AA39,X39=AA39,Y39=AA39,Z39=AA39),AA39+0.0005,AA39))</f>
        <v/>
      </c>
      <c r="N39" s="35" t="str">
        <f>IF(results!$Y39&lt;&gt;"c","",IF(OR(V39=AB39,W39=AB39,X39=AB39,Y39=AB39,Z39=AB39,AA39=AB39),AB39+0.0006,AB39))</f>
        <v/>
      </c>
      <c r="O39" s="35" t="str">
        <f>IF(results!$Y39&lt;&gt;"c","",IF(OR(V39=AC39,W39=AC39,X39=AC39,Y39=AC39,Z39=AC39,AA39=AC39,AB39=AC39),AC39+0.0007,AC39))</f>
        <v/>
      </c>
      <c r="P39" s="35" t="str">
        <f>IF(results!$Y39&lt;&gt;"c","",IF(OR(V39=AD39,W39=AD39,X39=AD39,Y39=AD39,Z39=AD39,AA39=AD39,AB39=AD39,AC39=AD39),AD39+0.0008,AD39))</f>
        <v/>
      </c>
      <c r="Q39" s="35" t="str">
        <f>IF(results!$Y39&lt;&gt;"c","",AE39*2)</f>
        <v/>
      </c>
      <c r="R39" s="4">
        <f t="shared" si="3"/>
        <v>0</v>
      </c>
      <c r="S39" s="4">
        <f t="shared" si="4"/>
        <v>3.8999999999999999E-6</v>
      </c>
      <c r="T39" s="4" t="str">
        <f>IF(results!$Y39&lt;&gt;"c","",results!X39)</f>
        <v/>
      </c>
      <c r="U39" s="4">
        <f>IF(results!Y39="A",1,IF(results!Y39="B",2,IF(results!Y39="C",3,99)))</f>
        <v>2</v>
      </c>
      <c r="V39" s="34">
        <f>results!C39+results!D39</f>
        <v>39</v>
      </c>
      <c r="W39" s="34">
        <f>results!E39+results!F39</f>
        <v>49</v>
      </c>
      <c r="X39" s="34">
        <f>results!G39+results!H39</f>
        <v>57</v>
      </c>
      <c r="Y39" s="34">
        <f>results!I39+results!J39</f>
        <v>43</v>
      </c>
      <c r="Z39" s="34">
        <f>results!K39+results!L39</f>
        <v>37</v>
      </c>
      <c r="AA39" s="34">
        <f>results!M39+results!N39</f>
        <v>45</v>
      </c>
      <c r="AB39" s="34">
        <f>results!O39+results!P39</f>
        <v>61</v>
      </c>
      <c r="AC39" s="34">
        <f>results!Q39+results!R39</f>
        <v>46</v>
      </c>
      <c r="AD39" s="34">
        <f>results!S39+results!T39</f>
        <v>50</v>
      </c>
      <c r="AE39" s="34">
        <f>results!U39+results!V39</f>
        <v>42</v>
      </c>
      <c r="AF39" s="10" t="e">
        <f t="shared" si="5"/>
        <v>#NUM!</v>
      </c>
    </row>
    <row r="40" spans="1:32" x14ac:dyDescent="0.35">
      <c r="A40" s="18">
        <v>34</v>
      </c>
      <c r="B40" s="20">
        <f t="shared" si="0"/>
        <v>34</v>
      </c>
      <c r="C40" s="20">
        <f t="shared" si="1"/>
        <v>125</v>
      </c>
      <c r="D40" s="14">
        <f t="shared" ref="D40:E71" si="6">_xlfn.RANK.EQ($R40,$R$7:$R$160,0)</f>
        <v>33</v>
      </c>
      <c r="E40" s="14">
        <f t="shared" si="6"/>
        <v>33</v>
      </c>
      <c r="F40" s="2" t="str">
        <f>IF(results!Y40&lt;&gt;"c","",results!B40)</f>
        <v/>
      </c>
      <c r="G40" s="2" t="str">
        <f>IF(results!$Y40&lt;&gt;"c","",results!W40)</f>
        <v/>
      </c>
      <c r="H40" s="35" t="str">
        <f>IF(results!$Y40&lt;&gt;"c","",V40)</f>
        <v/>
      </c>
      <c r="I40" s="35" t="str">
        <f>IF(results!$Y40&lt;&gt;"c","",IF(W40=V40,W40+0.0001,W40))</f>
        <v/>
      </c>
      <c r="J40" s="35" t="str">
        <f>IF(results!$Y40&lt;&gt;"c","",IF(OR(V40=X40,W40=X40),X40+0.0002,X40))</f>
        <v/>
      </c>
      <c r="K40" s="35" t="str">
        <f>IF(results!$Y40&lt;&gt;"c","",IF(OR(V40=Y40,W40=Y40,X40=Y40),Y40+0.0003,Y40))</f>
        <v/>
      </c>
      <c r="L40" s="35" t="str">
        <f>IF(results!$Y40&lt;&gt;"c","",IF(OR(V40=Z40,W40=Z40,X40=Z40,Y40=Z40),Z40+0.0004,Z40))</f>
        <v/>
      </c>
      <c r="M40" s="35" t="str">
        <f>IF(results!$Y40&lt;&gt;"c","",IF(OR(V40=AA40,W40=AA40,X40=AA40,Y40=AA40,Z40=AA40),AA40+0.0005,AA40))</f>
        <v/>
      </c>
      <c r="N40" s="35" t="str">
        <f>IF(results!$Y40&lt;&gt;"c","",IF(OR(V40=AB40,W40=AB40,X40=AB40,Y40=AB40,Z40=AB40,AA40=AB40),AB40+0.0006,AB40))</f>
        <v/>
      </c>
      <c r="O40" s="35" t="str">
        <f>IF(results!$Y40&lt;&gt;"c","",IF(OR(V40=AC40,W40=AC40,X40=AC40,Y40=AC40,Z40=AC40,AA40=AC40,AB40=AC40),AC40+0.0007,AC40))</f>
        <v/>
      </c>
      <c r="P40" s="35" t="str">
        <f>IF(results!$Y40&lt;&gt;"c","",IF(OR(V40=AD40,W40=AD40,X40=AD40,Y40=AD40,Z40=AD40,AA40=AD40,AB40=AD40,AC40=AD40),AD40+0.0008,AD40))</f>
        <v/>
      </c>
      <c r="Q40" s="35" t="str">
        <f>IF(results!$Y40&lt;&gt;"c","",AE40*2)</f>
        <v/>
      </c>
      <c r="R40" s="4">
        <f t="shared" si="3"/>
        <v>0</v>
      </c>
      <c r="S40" s="4">
        <f t="shared" si="4"/>
        <v>3.9999999999999998E-6</v>
      </c>
      <c r="T40" s="4" t="str">
        <f>IF(results!$Y40&lt;&gt;"c","",results!X40)</f>
        <v/>
      </c>
      <c r="U40" s="4">
        <f>IF(results!Y40="A",1,IF(results!Y40="B",2,IF(results!Y40="C",3,99)))</f>
        <v>2</v>
      </c>
      <c r="V40" s="34">
        <f>results!C40+results!D40</f>
        <v>51</v>
      </c>
      <c r="W40" s="34">
        <f>results!E40+results!F40</f>
        <v>43</v>
      </c>
      <c r="X40" s="34">
        <f>results!G40+results!H40</f>
        <v>0</v>
      </c>
      <c r="Y40" s="34">
        <f>results!I40+results!J40</f>
        <v>0</v>
      </c>
      <c r="Z40" s="34">
        <f>results!K40+results!L40</f>
        <v>29</v>
      </c>
      <c r="AA40" s="34">
        <f>results!M40+results!N40</f>
        <v>29</v>
      </c>
      <c r="AB40" s="34">
        <f>results!O40+results!P40</f>
        <v>0</v>
      </c>
      <c r="AC40" s="34">
        <f>results!Q40+results!R40</f>
        <v>30</v>
      </c>
      <c r="AD40" s="34">
        <f>results!S40+results!T40</f>
        <v>0</v>
      </c>
      <c r="AE40" s="34">
        <f>results!U40+results!V40</f>
        <v>0</v>
      </c>
      <c r="AF40" s="10" t="e">
        <f t="shared" si="5"/>
        <v>#NUM!</v>
      </c>
    </row>
    <row r="41" spans="1:32" x14ac:dyDescent="0.35">
      <c r="A41" s="18">
        <v>35</v>
      </c>
      <c r="B41" s="20">
        <f t="shared" si="0"/>
        <v>34</v>
      </c>
      <c r="C41" s="20">
        <f t="shared" si="1"/>
        <v>124</v>
      </c>
      <c r="D41" s="14">
        <f t="shared" si="6"/>
        <v>33</v>
      </c>
      <c r="E41" s="14">
        <f t="shared" si="6"/>
        <v>33</v>
      </c>
      <c r="F41" s="2" t="str">
        <f>IF(results!Y41&lt;&gt;"c","",results!B41)</f>
        <v/>
      </c>
      <c r="G41" s="2" t="str">
        <f>IF(results!$Y41&lt;&gt;"c","",results!W41)</f>
        <v/>
      </c>
      <c r="H41" s="35" t="str">
        <f>IF(results!$Y41&lt;&gt;"c","",V41)</f>
        <v/>
      </c>
      <c r="I41" s="35" t="str">
        <f>IF(results!$Y41&lt;&gt;"c","",IF(W41=V41,W41+0.0001,W41))</f>
        <v/>
      </c>
      <c r="J41" s="35" t="str">
        <f>IF(results!$Y41&lt;&gt;"c","",IF(OR(V41=X41,W41=X41),X41+0.0002,X41))</f>
        <v/>
      </c>
      <c r="K41" s="35" t="str">
        <f>IF(results!$Y41&lt;&gt;"c","",IF(OR(V41=Y41,W41=Y41,X41=Y41),Y41+0.0003,Y41))</f>
        <v/>
      </c>
      <c r="L41" s="35" t="str">
        <f>IF(results!$Y41&lt;&gt;"c","",IF(OR(V41=Z41,W41=Z41,X41=Z41,Y41=Z41),Z41+0.0004,Z41))</f>
        <v/>
      </c>
      <c r="M41" s="35" t="str">
        <f>IF(results!$Y41&lt;&gt;"c","",IF(OR(V41=AA41,W41=AA41,X41=AA41,Y41=AA41,Z41=AA41),AA41+0.0005,AA41))</f>
        <v/>
      </c>
      <c r="N41" s="35" t="str">
        <f>IF(results!$Y41&lt;&gt;"c","",IF(OR(V41=AB41,W41=AB41,X41=AB41,Y41=AB41,Z41=AB41,AA41=AB41),AB41+0.0006,AB41))</f>
        <v/>
      </c>
      <c r="O41" s="35" t="str">
        <f>IF(results!$Y41&lt;&gt;"c","",IF(OR(V41=AC41,W41=AC41,X41=AC41,Y41=AC41,Z41=AC41,AA41=AC41,AB41=AC41),AC41+0.0007,AC41))</f>
        <v/>
      </c>
      <c r="P41" s="35" t="str">
        <f>IF(results!$Y41&lt;&gt;"c","",IF(OR(V41=AD41,W41=AD41,X41=AD41,Y41=AD41,Z41=AD41,AA41=AD41,AB41=AD41,AC41=AD41),AD41+0.0008,AD41))</f>
        <v/>
      </c>
      <c r="Q41" s="35" t="str">
        <f>IF(results!$Y41&lt;&gt;"c","",AE41*2)</f>
        <v/>
      </c>
      <c r="R41" s="4">
        <f t="shared" si="3"/>
        <v>0</v>
      </c>
      <c r="S41" s="4">
        <f t="shared" si="4"/>
        <v>4.0999999999999997E-6</v>
      </c>
      <c r="T41" s="4" t="str">
        <f>IF(results!$Y41&lt;&gt;"c","",results!X41)</f>
        <v/>
      </c>
      <c r="U41" s="4">
        <f>IF(results!Y41="A",1,IF(results!Y41="B",2,IF(results!Y41="C",3,99)))</f>
        <v>2</v>
      </c>
      <c r="V41" s="34">
        <f>results!C41+results!D41</f>
        <v>42</v>
      </c>
      <c r="W41" s="34">
        <f>results!E41+results!F41</f>
        <v>0</v>
      </c>
      <c r="X41" s="34">
        <f>results!G41+results!H41</f>
        <v>0</v>
      </c>
      <c r="Y41" s="34">
        <f>results!I41+results!J41</f>
        <v>0</v>
      </c>
      <c r="Z41" s="34">
        <f>results!K41+results!L41</f>
        <v>0</v>
      </c>
      <c r="AA41" s="34">
        <f>results!M41+results!N41</f>
        <v>0</v>
      </c>
      <c r="AB41" s="34">
        <f>results!O41+results!P41</f>
        <v>0</v>
      </c>
      <c r="AC41" s="34">
        <f>results!Q41+results!R41</f>
        <v>0</v>
      </c>
      <c r="AD41" s="34">
        <f>results!S41+results!T41</f>
        <v>0</v>
      </c>
      <c r="AE41" s="34">
        <f>results!U41+results!V41</f>
        <v>0</v>
      </c>
      <c r="AF41" s="10" t="e">
        <f t="shared" si="5"/>
        <v>#NUM!</v>
      </c>
    </row>
    <row r="42" spans="1:32" x14ac:dyDescent="0.35">
      <c r="A42" s="18">
        <v>36</v>
      </c>
      <c r="B42" s="20">
        <f t="shared" si="0"/>
        <v>101</v>
      </c>
      <c r="C42" s="20">
        <f t="shared" si="1"/>
        <v>16</v>
      </c>
      <c r="D42" s="14">
        <f t="shared" si="6"/>
        <v>16</v>
      </c>
      <c r="E42" s="14">
        <f t="shared" si="6"/>
        <v>16</v>
      </c>
      <c r="F42" s="2" t="str">
        <f>IF(results!Y42&lt;&gt;"c","",results!B42)</f>
        <v>KOKALJ ALJOSA</v>
      </c>
      <c r="G42" s="2">
        <f>IF(results!$Y42&lt;&gt;"c","",results!W42)</f>
        <v>2</v>
      </c>
      <c r="H42" s="35">
        <f>IF(results!$Y42&lt;&gt;"c","",V42)</f>
        <v>0</v>
      </c>
      <c r="I42" s="35">
        <f>IF(results!$Y42&lt;&gt;"c","",IF(W42=V42,W42+0.0001,W42))</f>
        <v>1E-4</v>
      </c>
      <c r="J42" s="35">
        <f>IF(results!$Y42&lt;&gt;"c","",IF(OR(V42=X42,W42=X42),X42+0.0002,X42))</f>
        <v>2.0000000000000001E-4</v>
      </c>
      <c r="K42" s="35">
        <f>IF(results!$Y42&lt;&gt;"c","",IF(OR(V42=Y42,W42=Y42,X42=Y42),Y42+0.0003,Y42))</f>
        <v>2.9999999999999997E-4</v>
      </c>
      <c r="L42" s="35">
        <f>IF(results!$Y42&lt;&gt;"c","",IF(OR(V42=Z42,W42=Z42,X42=Z42,Y42=Z42),Z42+0.0004,Z42))</f>
        <v>4.0000000000000002E-4</v>
      </c>
      <c r="M42" s="35">
        <f>IF(results!$Y42&lt;&gt;"c","",IF(OR(V42=AA42,W42=AA42,X42=AA42,Y42=AA42,Z42=AA42),AA42+0.0005,AA42))</f>
        <v>47</v>
      </c>
      <c r="N42" s="35">
        <f>IF(results!$Y42&lt;&gt;"c","",IF(OR(V42=AB42,W42=AB42,X42=AB42,Y42=AB42,Z42=AB42,AA42=AB42),AB42+0.0006,AB42))</f>
        <v>44</v>
      </c>
      <c r="O42" s="35">
        <f>IF(results!$Y42&lt;&gt;"c","",IF(OR(V42=AC42,W42=AC42,X42=AC42,Y42=AC42,Z42=AC42,AA42=AC42,AB42=AC42),AC42+0.0007,AC42))</f>
        <v>6.9999999999999999E-4</v>
      </c>
      <c r="P42" s="35">
        <f>IF(results!$Y42&lt;&gt;"c","",IF(OR(V42=AD42,W42=AD42,X42=AD42,Y42=AD42,Z42=AD42,AA42=AD42,AB42=AD42,AC42=AD42),AD42+0.0008,AD42))</f>
        <v>8.0000000000000004E-4</v>
      </c>
      <c r="Q42" s="35">
        <f>IF(results!$Y42&lt;&gt;"c","",AE42*2)</f>
        <v>0</v>
      </c>
      <c r="R42" s="4">
        <f t="shared" si="3"/>
        <v>91.001899999999992</v>
      </c>
      <c r="S42" s="4">
        <f t="shared" si="4"/>
        <v>91.001904199999998</v>
      </c>
      <c r="T42" s="4">
        <f>IF(results!$Y42&lt;&gt;"c","",results!X42)</f>
        <v>53.9</v>
      </c>
      <c r="U42" s="4">
        <f>IF(results!Y42="A",1,IF(results!Y42="B",2,IF(results!Y42="C",3,99)))</f>
        <v>3</v>
      </c>
      <c r="V42" s="34">
        <f>results!C42+results!D42</f>
        <v>0</v>
      </c>
      <c r="W42" s="34">
        <f>results!E42+results!F42</f>
        <v>0</v>
      </c>
      <c r="X42" s="34">
        <f>results!G42+results!H42</f>
        <v>0</v>
      </c>
      <c r="Y42" s="34">
        <f>results!I42+results!J42</f>
        <v>0</v>
      </c>
      <c r="Z42" s="34">
        <f>results!K42+results!L42</f>
        <v>0</v>
      </c>
      <c r="AA42" s="34">
        <f>results!M42+results!N42</f>
        <v>47</v>
      </c>
      <c r="AB42" s="34">
        <f>results!O42+results!P42</f>
        <v>44</v>
      </c>
      <c r="AC42" s="34">
        <f>results!Q42+results!R42</f>
        <v>0</v>
      </c>
      <c r="AD42" s="34">
        <f>results!S42+results!T42</f>
        <v>0</v>
      </c>
      <c r="AE42" s="34">
        <f>results!U42+results!V42</f>
        <v>0</v>
      </c>
      <c r="AF42" s="10">
        <f t="shared" si="5"/>
        <v>8.0000000000000004E-4</v>
      </c>
    </row>
    <row r="43" spans="1:32" x14ac:dyDescent="0.35">
      <c r="A43" s="18">
        <v>37</v>
      </c>
      <c r="B43" s="20">
        <f t="shared" si="0"/>
        <v>34</v>
      </c>
      <c r="C43" s="20">
        <f t="shared" si="1"/>
        <v>123</v>
      </c>
      <c r="D43" s="14">
        <f t="shared" si="6"/>
        <v>33</v>
      </c>
      <c r="E43" s="14">
        <f t="shared" si="6"/>
        <v>33</v>
      </c>
      <c r="F43" s="2" t="str">
        <f>IF(results!Y43&lt;&gt;"c","",results!B43)</f>
        <v/>
      </c>
      <c r="G43" s="2" t="str">
        <f>IF(results!$Y43&lt;&gt;"c","",results!W43)</f>
        <v/>
      </c>
      <c r="H43" s="35" t="str">
        <f>IF(results!$Y43&lt;&gt;"c","",V43)</f>
        <v/>
      </c>
      <c r="I43" s="35" t="str">
        <f>IF(results!$Y43&lt;&gt;"c","",IF(W43=V43,W43+0.0001,W43))</f>
        <v/>
      </c>
      <c r="J43" s="35" t="str">
        <f>IF(results!$Y43&lt;&gt;"c","",IF(OR(V43=X43,W43=X43),X43+0.0002,X43))</f>
        <v/>
      </c>
      <c r="K43" s="35" t="str">
        <f>IF(results!$Y43&lt;&gt;"c","",IF(OR(V43=Y43,W43=Y43,X43=Y43),Y43+0.0003,Y43))</f>
        <v/>
      </c>
      <c r="L43" s="35" t="str">
        <f>IF(results!$Y43&lt;&gt;"c","",IF(OR(V43=Z43,W43=Z43,X43=Z43,Y43=Z43),Z43+0.0004,Z43))</f>
        <v/>
      </c>
      <c r="M43" s="35" t="str">
        <f>IF(results!$Y43&lt;&gt;"c","",IF(OR(V43=AA43,W43=AA43,X43=AA43,Y43=AA43,Z43=AA43),AA43+0.0005,AA43))</f>
        <v/>
      </c>
      <c r="N43" s="35" t="str">
        <f>IF(results!$Y43&lt;&gt;"c","",IF(OR(V43=AB43,W43=AB43,X43=AB43,Y43=AB43,Z43=AB43,AA43=AB43),AB43+0.0006,AB43))</f>
        <v/>
      </c>
      <c r="O43" s="35" t="str">
        <f>IF(results!$Y43&lt;&gt;"c","",IF(OR(V43=AC43,W43=AC43,X43=AC43,Y43=AC43,Z43=AC43,AA43=AC43,AB43=AC43),AC43+0.0007,AC43))</f>
        <v/>
      </c>
      <c r="P43" s="35" t="str">
        <f>IF(results!$Y43&lt;&gt;"c","",IF(OR(V43=AD43,W43=AD43,X43=AD43,Y43=AD43,Z43=AD43,AA43=AD43,AB43=AD43,AC43=AD43),AD43+0.0008,AD43))</f>
        <v/>
      </c>
      <c r="Q43" s="35" t="str">
        <f>IF(results!$Y43&lt;&gt;"c","",AE43*2)</f>
        <v/>
      </c>
      <c r="R43" s="4">
        <f t="shared" si="3"/>
        <v>0</v>
      </c>
      <c r="S43" s="4">
        <f t="shared" si="4"/>
        <v>4.2999999999999995E-6</v>
      </c>
      <c r="T43" s="4" t="str">
        <f>IF(results!$Y43&lt;&gt;"c","",results!X43)</f>
        <v/>
      </c>
      <c r="U43" s="4">
        <f>IF(results!Y43="A",1,IF(results!Y43="B",2,IF(results!Y43="C",3,99)))</f>
        <v>2</v>
      </c>
      <c r="V43" s="34">
        <f>results!C43+results!D43</f>
        <v>0</v>
      </c>
      <c r="W43" s="34">
        <f>results!E43+results!F43</f>
        <v>0</v>
      </c>
      <c r="X43" s="34">
        <f>results!G43+results!H43</f>
        <v>0</v>
      </c>
      <c r="Y43" s="34">
        <f>results!I43+results!J43</f>
        <v>0</v>
      </c>
      <c r="Z43" s="34">
        <f>results!K43+results!L43</f>
        <v>0</v>
      </c>
      <c r="AA43" s="34">
        <f>results!M43+results!N43</f>
        <v>0</v>
      </c>
      <c r="AB43" s="34">
        <f>results!O43+results!P43</f>
        <v>53</v>
      </c>
      <c r="AC43" s="34">
        <f>results!Q43+results!R43</f>
        <v>0</v>
      </c>
      <c r="AD43" s="34">
        <f>results!S43+results!T43</f>
        <v>0</v>
      </c>
      <c r="AE43" s="34">
        <f>results!U43+results!V43</f>
        <v>0</v>
      </c>
      <c r="AF43" s="10" t="e">
        <f t="shared" si="5"/>
        <v>#NUM!</v>
      </c>
    </row>
    <row r="44" spans="1:32" x14ac:dyDescent="0.35">
      <c r="A44" s="18">
        <v>38</v>
      </c>
      <c r="B44" s="20">
        <f t="shared" si="0"/>
        <v>1</v>
      </c>
      <c r="C44" s="20">
        <f t="shared" si="1"/>
        <v>122</v>
      </c>
      <c r="D44" s="14">
        <f t="shared" si="6"/>
        <v>33</v>
      </c>
      <c r="E44" s="14">
        <f t="shared" si="6"/>
        <v>33</v>
      </c>
      <c r="F44" s="2" t="str">
        <f>IF(results!Y44&lt;&gt;"c","",results!B44)</f>
        <v/>
      </c>
      <c r="G44" s="2" t="str">
        <f>IF(results!$Y44&lt;&gt;"c","",results!W44)</f>
        <v/>
      </c>
      <c r="H44" s="35" t="str">
        <f>IF(results!$Y44&lt;&gt;"c","",V44)</f>
        <v/>
      </c>
      <c r="I44" s="35" t="str">
        <f>IF(results!$Y44&lt;&gt;"c","",IF(W44=V44,W44+0.0001,W44))</f>
        <v/>
      </c>
      <c r="J44" s="35" t="str">
        <f>IF(results!$Y44&lt;&gt;"c","",IF(OR(V44=X44,W44=X44),X44+0.0002,X44))</f>
        <v/>
      </c>
      <c r="K44" s="35" t="str">
        <f>IF(results!$Y44&lt;&gt;"c","",IF(OR(V44=Y44,W44=Y44,X44=Y44),Y44+0.0003,Y44))</f>
        <v/>
      </c>
      <c r="L44" s="35" t="str">
        <f>IF(results!$Y44&lt;&gt;"c","",IF(OR(V44=Z44,W44=Z44,X44=Z44,Y44=Z44),Z44+0.0004,Z44))</f>
        <v/>
      </c>
      <c r="M44" s="35" t="str">
        <f>IF(results!$Y44&lt;&gt;"c","",IF(OR(V44=AA44,W44=AA44,X44=AA44,Y44=AA44,Z44=AA44),AA44+0.0005,AA44))</f>
        <v/>
      </c>
      <c r="N44" s="35" t="str">
        <f>IF(results!$Y44&lt;&gt;"c","",IF(OR(V44=AB44,W44=AB44,X44=AB44,Y44=AB44,Z44=AB44,AA44=AB44),AB44+0.0006,AB44))</f>
        <v/>
      </c>
      <c r="O44" s="35" t="str">
        <f>IF(results!$Y44&lt;&gt;"c","",IF(OR(V44=AC44,W44=AC44,X44=AC44,Y44=AC44,Z44=AC44,AA44=AC44,AB44=AC44),AC44+0.0007,AC44))</f>
        <v/>
      </c>
      <c r="P44" s="35" t="str">
        <f>IF(results!$Y44&lt;&gt;"c","",IF(OR(V44=AD44,W44=AD44,X44=AD44,Y44=AD44,Z44=AD44,AA44=AD44,AB44=AD44,AC44=AD44),AD44+0.0008,AD44))</f>
        <v/>
      </c>
      <c r="Q44" s="35" t="str">
        <f>IF(results!$Y44&lt;&gt;"c","",AE44*2)</f>
        <v/>
      </c>
      <c r="R44" s="4">
        <f t="shared" si="3"/>
        <v>0</v>
      </c>
      <c r="S44" s="4">
        <f t="shared" si="4"/>
        <v>4.4000000000000002E-6</v>
      </c>
      <c r="T44" s="4" t="str">
        <f>IF(results!$Y44&lt;&gt;"c","",results!X44)</f>
        <v/>
      </c>
      <c r="U44" s="4">
        <f>IF(results!Y44="A",1,IF(results!Y44="B",2,IF(results!Y44="C",3,99)))</f>
        <v>1</v>
      </c>
      <c r="V44" s="34">
        <f>results!C44+results!D44</f>
        <v>0</v>
      </c>
      <c r="W44" s="34">
        <f>results!E44+results!F44</f>
        <v>0</v>
      </c>
      <c r="X44" s="34">
        <f>results!G44+results!H44</f>
        <v>0</v>
      </c>
      <c r="Y44" s="34">
        <f>results!I44+results!J44</f>
        <v>0</v>
      </c>
      <c r="Z44" s="34">
        <f>results!K44+results!L44</f>
        <v>0</v>
      </c>
      <c r="AA44" s="34">
        <f>results!M44+results!N44</f>
        <v>0</v>
      </c>
      <c r="AB44" s="34">
        <f>results!O44+results!P44</f>
        <v>0</v>
      </c>
      <c r="AC44" s="34">
        <f>results!Q44+results!R44</f>
        <v>0</v>
      </c>
      <c r="AD44" s="34">
        <f>results!S44+results!T44</f>
        <v>0</v>
      </c>
      <c r="AE44" s="34">
        <f>results!U44+results!V44</f>
        <v>51</v>
      </c>
      <c r="AF44" s="10" t="e">
        <f t="shared" si="5"/>
        <v>#NUM!</v>
      </c>
    </row>
    <row r="45" spans="1:32" x14ac:dyDescent="0.35">
      <c r="A45" s="18">
        <v>39</v>
      </c>
      <c r="B45" s="20">
        <f t="shared" si="0"/>
        <v>34</v>
      </c>
      <c r="C45" s="20">
        <f t="shared" si="1"/>
        <v>121</v>
      </c>
      <c r="D45" s="14">
        <f t="shared" si="6"/>
        <v>33</v>
      </c>
      <c r="E45" s="14">
        <f t="shared" si="6"/>
        <v>33</v>
      </c>
      <c r="F45" s="2" t="str">
        <f>IF(results!Y45&lt;&gt;"c","",results!B45)</f>
        <v/>
      </c>
      <c r="G45" s="2" t="str">
        <f>IF(results!$Y45&lt;&gt;"c","",results!W45)</f>
        <v/>
      </c>
      <c r="H45" s="35" t="str">
        <f>IF(results!$Y45&lt;&gt;"c","",V45)</f>
        <v/>
      </c>
      <c r="I45" s="35" t="str">
        <f>IF(results!$Y45&lt;&gt;"c","",IF(W45=V45,W45+0.0001,W45))</f>
        <v/>
      </c>
      <c r="J45" s="35" t="str">
        <f>IF(results!$Y45&lt;&gt;"c","",IF(OR(V45=X45,W45=X45),X45+0.0002,X45))</f>
        <v/>
      </c>
      <c r="K45" s="35" t="str">
        <f>IF(results!$Y45&lt;&gt;"c","",IF(OR(V45=Y45,W45=Y45,X45=Y45),Y45+0.0003,Y45))</f>
        <v/>
      </c>
      <c r="L45" s="35" t="str">
        <f>IF(results!$Y45&lt;&gt;"c","",IF(OR(V45=Z45,W45=Z45,X45=Z45,Y45=Z45),Z45+0.0004,Z45))</f>
        <v/>
      </c>
      <c r="M45" s="35" t="str">
        <f>IF(results!$Y45&lt;&gt;"c","",IF(OR(V45=AA45,W45=AA45,X45=AA45,Y45=AA45,Z45=AA45),AA45+0.0005,AA45))</f>
        <v/>
      </c>
      <c r="N45" s="35" t="str">
        <f>IF(results!$Y45&lt;&gt;"c","",IF(OR(V45=AB45,W45=AB45,X45=AB45,Y45=AB45,Z45=AB45,AA45=AB45),AB45+0.0006,AB45))</f>
        <v/>
      </c>
      <c r="O45" s="35" t="str">
        <f>IF(results!$Y45&lt;&gt;"c","",IF(OR(V45=AC45,W45=AC45,X45=AC45,Y45=AC45,Z45=AC45,AA45=AC45,AB45=AC45),AC45+0.0007,AC45))</f>
        <v/>
      </c>
      <c r="P45" s="35" t="str">
        <f>IF(results!$Y45&lt;&gt;"c","",IF(OR(V45=AD45,W45=AD45,X45=AD45,Y45=AD45,Z45=AD45,AA45=AD45,AB45=AD45,AC45=AD45),AD45+0.0008,AD45))</f>
        <v/>
      </c>
      <c r="Q45" s="35" t="str">
        <f>IF(results!$Y45&lt;&gt;"c","",AE45*2)</f>
        <v/>
      </c>
      <c r="R45" s="4">
        <f t="shared" si="3"/>
        <v>0</v>
      </c>
      <c r="S45" s="4">
        <f t="shared" si="4"/>
        <v>4.5000000000000001E-6</v>
      </c>
      <c r="T45" s="4" t="str">
        <f>IF(results!$Y45&lt;&gt;"c","",results!X45)</f>
        <v/>
      </c>
      <c r="U45" s="4">
        <f>IF(results!Y45="A",1,IF(results!Y45="B",2,IF(results!Y45="C",3,99)))</f>
        <v>2</v>
      </c>
      <c r="V45" s="34">
        <f>results!C45+results!D45</f>
        <v>0</v>
      </c>
      <c r="W45" s="34">
        <f>results!E45+results!F45</f>
        <v>0</v>
      </c>
      <c r="X45" s="34">
        <f>results!G45+results!H45</f>
        <v>0</v>
      </c>
      <c r="Y45" s="34">
        <f>results!I45+results!J45</f>
        <v>0</v>
      </c>
      <c r="Z45" s="34">
        <f>results!K45+results!L45</f>
        <v>0</v>
      </c>
      <c r="AA45" s="34">
        <f>results!M45+results!N45</f>
        <v>0</v>
      </c>
      <c r="AB45" s="34">
        <f>results!O45+results!P45</f>
        <v>0</v>
      </c>
      <c r="AC45" s="34">
        <f>results!Q45+results!R45</f>
        <v>0</v>
      </c>
      <c r="AD45" s="34">
        <f>results!S45+results!T45</f>
        <v>0</v>
      </c>
      <c r="AE45" s="34">
        <f>results!U45+results!V45</f>
        <v>43</v>
      </c>
      <c r="AF45" s="10" t="e">
        <f t="shared" si="5"/>
        <v>#NUM!</v>
      </c>
    </row>
    <row r="46" spans="1:32" x14ac:dyDescent="0.35">
      <c r="A46" s="18">
        <v>40</v>
      </c>
      <c r="B46" s="20">
        <f t="shared" si="0"/>
        <v>1</v>
      </c>
      <c r="C46" s="20">
        <f t="shared" si="1"/>
        <v>120</v>
      </c>
      <c r="D46" s="14">
        <f t="shared" si="6"/>
        <v>33</v>
      </c>
      <c r="E46" s="14">
        <f t="shared" si="6"/>
        <v>33</v>
      </c>
      <c r="F46" s="2" t="str">
        <f>IF(results!Y46&lt;&gt;"c","",results!B46)</f>
        <v/>
      </c>
      <c r="G46" s="2" t="str">
        <f>IF(results!$Y46&lt;&gt;"c","",results!W46)</f>
        <v/>
      </c>
      <c r="H46" s="35" t="str">
        <f>IF(results!$Y46&lt;&gt;"c","",V46)</f>
        <v/>
      </c>
      <c r="I46" s="35" t="str">
        <f>IF(results!$Y46&lt;&gt;"c","",IF(W46=V46,W46+0.0001,W46))</f>
        <v/>
      </c>
      <c r="J46" s="35" t="str">
        <f>IF(results!$Y46&lt;&gt;"c","",IF(OR(V46=X46,W46=X46),X46+0.0002,X46))</f>
        <v/>
      </c>
      <c r="K46" s="35" t="str">
        <f>IF(results!$Y46&lt;&gt;"c","",IF(OR(V46=Y46,W46=Y46,X46=Y46),Y46+0.0003,Y46))</f>
        <v/>
      </c>
      <c r="L46" s="35" t="str">
        <f>IF(results!$Y46&lt;&gt;"c","",IF(OR(V46=Z46,W46=Z46,X46=Z46,Y46=Z46),Z46+0.0004,Z46))</f>
        <v/>
      </c>
      <c r="M46" s="35" t="str">
        <f>IF(results!$Y46&lt;&gt;"c","",IF(OR(V46=AA46,W46=AA46,X46=AA46,Y46=AA46,Z46=AA46),AA46+0.0005,AA46))</f>
        <v/>
      </c>
      <c r="N46" s="35" t="str">
        <f>IF(results!$Y46&lt;&gt;"c","",IF(OR(V46=AB46,W46=AB46,X46=AB46,Y46=AB46,Z46=AB46,AA46=AB46),AB46+0.0006,AB46))</f>
        <v/>
      </c>
      <c r="O46" s="35" t="str">
        <f>IF(results!$Y46&lt;&gt;"c","",IF(OR(V46=AC46,W46=AC46,X46=AC46,Y46=AC46,Z46=AC46,AA46=AC46,AB46=AC46),AC46+0.0007,AC46))</f>
        <v/>
      </c>
      <c r="P46" s="35" t="str">
        <f>IF(results!$Y46&lt;&gt;"c","",IF(OR(V46=AD46,W46=AD46,X46=AD46,Y46=AD46,Z46=AD46,AA46=AD46,AB46=AD46,AC46=AD46),AD46+0.0008,AD46))</f>
        <v/>
      </c>
      <c r="Q46" s="35" t="str">
        <f>IF(results!$Y46&lt;&gt;"c","",AE46*2)</f>
        <v/>
      </c>
      <c r="R46" s="4">
        <f t="shared" si="3"/>
        <v>0</v>
      </c>
      <c r="S46" s="4">
        <f t="shared" si="4"/>
        <v>4.6E-6</v>
      </c>
      <c r="T46" s="4" t="str">
        <f>IF(results!$Y46&lt;&gt;"c","",results!X46)</f>
        <v/>
      </c>
      <c r="U46" s="4">
        <f>IF(results!Y46="A",1,IF(results!Y46="B",2,IF(results!Y46="C",3,99)))</f>
        <v>1</v>
      </c>
      <c r="V46" s="34">
        <f>results!C46+results!D46</f>
        <v>0</v>
      </c>
      <c r="W46" s="34">
        <f>results!E46+results!F46</f>
        <v>0</v>
      </c>
      <c r="X46" s="34">
        <f>results!G46+results!H46</f>
        <v>57</v>
      </c>
      <c r="Y46" s="34">
        <f>results!I46+results!J46</f>
        <v>0</v>
      </c>
      <c r="Z46" s="34">
        <f>results!K46+results!L46</f>
        <v>0</v>
      </c>
      <c r="AA46" s="34">
        <f>results!M46+results!N46</f>
        <v>0</v>
      </c>
      <c r="AB46" s="34">
        <f>results!O46+results!P46</f>
        <v>0</v>
      </c>
      <c r="AC46" s="34">
        <f>results!Q46+results!R46</f>
        <v>0</v>
      </c>
      <c r="AD46" s="34">
        <f>results!S46+results!T46</f>
        <v>0</v>
      </c>
      <c r="AE46" s="34">
        <f>results!U46+results!V46</f>
        <v>0</v>
      </c>
      <c r="AF46" s="10" t="e">
        <f t="shared" si="5"/>
        <v>#NUM!</v>
      </c>
    </row>
    <row r="47" spans="1:32" x14ac:dyDescent="0.35">
      <c r="A47" s="18">
        <v>41</v>
      </c>
      <c r="B47" s="20">
        <f t="shared" si="0"/>
        <v>34</v>
      </c>
      <c r="C47" s="20">
        <f t="shared" si="1"/>
        <v>119</v>
      </c>
      <c r="D47" s="14">
        <f t="shared" si="6"/>
        <v>33</v>
      </c>
      <c r="E47" s="14">
        <f t="shared" si="6"/>
        <v>33</v>
      </c>
      <c r="F47" s="2" t="str">
        <f>IF(results!Y47&lt;&gt;"c","",results!B47)</f>
        <v/>
      </c>
      <c r="G47" s="2" t="str">
        <f>IF(results!$Y47&lt;&gt;"c","",results!W47)</f>
        <v/>
      </c>
      <c r="H47" s="35" t="str">
        <f>IF(results!$Y47&lt;&gt;"c","",V47)</f>
        <v/>
      </c>
      <c r="I47" s="35" t="str">
        <f>IF(results!$Y47&lt;&gt;"c","",IF(W47=V47,W47+0.0001,W47))</f>
        <v/>
      </c>
      <c r="J47" s="35" t="str">
        <f>IF(results!$Y47&lt;&gt;"c","",IF(OR(V47=X47,W47=X47),X47+0.0002,X47))</f>
        <v/>
      </c>
      <c r="K47" s="35" t="str">
        <f>IF(results!$Y47&lt;&gt;"c","",IF(OR(V47=Y47,W47=Y47,X47=Y47),Y47+0.0003,Y47))</f>
        <v/>
      </c>
      <c r="L47" s="35" t="str">
        <f>IF(results!$Y47&lt;&gt;"c","",IF(OR(V47=Z47,W47=Z47,X47=Z47,Y47=Z47),Z47+0.0004,Z47))</f>
        <v/>
      </c>
      <c r="M47" s="35" t="str">
        <f>IF(results!$Y47&lt;&gt;"c","",IF(OR(V47=AA47,W47=AA47,X47=AA47,Y47=AA47,Z47=AA47),AA47+0.0005,AA47))</f>
        <v/>
      </c>
      <c r="N47" s="35" t="str">
        <f>IF(results!$Y47&lt;&gt;"c","",IF(OR(V47=AB47,W47=AB47,X47=AB47,Y47=AB47,Z47=AB47,AA47=AB47),AB47+0.0006,AB47))</f>
        <v/>
      </c>
      <c r="O47" s="35" t="str">
        <f>IF(results!$Y47&lt;&gt;"c","",IF(OR(V47=AC47,W47=AC47,X47=AC47,Y47=AC47,Z47=AC47,AA47=AC47,AB47=AC47),AC47+0.0007,AC47))</f>
        <v/>
      </c>
      <c r="P47" s="35" t="str">
        <f>IF(results!$Y47&lt;&gt;"c","",IF(OR(V47=AD47,W47=AD47,X47=AD47,Y47=AD47,Z47=AD47,AA47=AD47,AB47=AD47,AC47=AD47),AD47+0.0008,AD47))</f>
        <v/>
      </c>
      <c r="Q47" s="35" t="str">
        <f>IF(results!$Y47&lt;&gt;"c","",AE47*2)</f>
        <v/>
      </c>
      <c r="R47" s="4">
        <f t="shared" si="3"/>
        <v>0</v>
      </c>
      <c r="S47" s="4">
        <f t="shared" si="4"/>
        <v>4.6999999999999999E-6</v>
      </c>
      <c r="T47" s="4" t="str">
        <f>IF(results!$Y47&lt;&gt;"c","",results!X47)</f>
        <v/>
      </c>
      <c r="U47" s="4">
        <f>IF(results!Y47="A",1,IF(results!Y47="B",2,IF(results!Y47="C",3,99)))</f>
        <v>2</v>
      </c>
      <c r="V47" s="34">
        <f>results!C47+results!D47</f>
        <v>0</v>
      </c>
      <c r="W47" s="34">
        <f>results!E47+results!F47</f>
        <v>56</v>
      </c>
      <c r="X47" s="34">
        <f>results!G47+results!H47</f>
        <v>0</v>
      </c>
      <c r="Y47" s="34">
        <f>results!I47+results!J47</f>
        <v>49</v>
      </c>
      <c r="Z47" s="34">
        <f>results!K47+results!L47</f>
        <v>0</v>
      </c>
      <c r="AA47" s="34">
        <f>results!M47+results!N47</f>
        <v>55</v>
      </c>
      <c r="AB47" s="34">
        <f>results!O47+results!P47</f>
        <v>52</v>
      </c>
      <c r="AC47" s="34">
        <f>results!Q47+results!R47</f>
        <v>58</v>
      </c>
      <c r="AD47" s="34">
        <f>results!S47+results!T47</f>
        <v>60</v>
      </c>
      <c r="AE47" s="34">
        <f>results!U47+results!V47</f>
        <v>59</v>
      </c>
      <c r="AF47" s="10" t="e">
        <f t="shared" si="5"/>
        <v>#NUM!</v>
      </c>
    </row>
    <row r="48" spans="1:32" x14ac:dyDescent="0.35">
      <c r="A48" s="18">
        <v>42</v>
      </c>
      <c r="B48" s="20">
        <f t="shared" si="0"/>
        <v>34</v>
      </c>
      <c r="C48" s="20">
        <f t="shared" si="1"/>
        <v>118</v>
      </c>
      <c r="D48" s="14">
        <f t="shared" si="6"/>
        <v>33</v>
      </c>
      <c r="E48" s="14">
        <f t="shared" si="6"/>
        <v>33</v>
      </c>
      <c r="F48" s="2" t="str">
        <f>IF(results!Y48&lt;&gt;"c","",results!B48)</f>
        <v/>
      </c>
      <c r="G48" s="2" t="str">
        <f>IF(results!$Y48&lt;&gt;"c","",results!W48)</f>
        <v/>
      </c>
      <c r="H48" s="35" t="str">
        <f>IF(results!$Y48&lt;&gt;"c","",V48)</f>
        <v/>
      </c>
      <c r="I48" s="35" t="str">
        <f>IF(results!$Y48&lt;&gt;"c","",IF(W48=V48,W48+0.0001,W48))</f>
        <v/>
      </c>
      <c r="J48" s="35" t="str">
        <f>IF(results!$Y48&lt;&gt;"c","",IF(OR(V48=X48,W48=X48),X48+0.0002,X48))</f>
        <v/>
      </c>
      <c r="K48" s="35" t="str">
        <f>IF(results!$Y48&lt;&gt;"c","",IF(OR(V48=Y48,W48=Y48,X48=Y48),Y48+0.0003,Y48))</f>
        <v/>
      </c>
      <c r="L48" s="35" t="str">
        <f>IF(results!$Y48&lt;&gt;"c","",IF(OR(V48=Z48,W48=Z48,X48=Z48,Y48=Z48),Z48+0.0004,Z48))</f>
        <v/>
      </c>
      <c r="M48" s="35" t="str">
        <f>IF(results!$Y48&lt;&gt;"c","",IF(OR(V48=AA48,W48=AA48,X48=AA48,Y48=AA48,Z48=AA48),AA48+0.0005,AA48))</f>
        <v/>
      </c>
      <c r="N48" s="35" t="str">
        <f>IF(results!$Y48&lt;&gt;"c","",IF(OR(V48=AB48,W48=AB48,X48=AB48,Y48=AB48,Z48=AB48,AA48=AB48),AB48+0.0006,AB48))</f>
        <v/>
      </c>
      <c r="O48" s="35" t="str">
        <f>IF(results!$Y48&lt;&gt;"c","",IF(OR(V48=AC48,W48=AC48,X48=AC48,Y48=AC48,Z48=AC48,AA48=AC48,AB48=AC48),AC48+0.0007,AC48))</f>
        <v/>
      </c>
      <c r="P48" s="35" t="str">
        <f>IF(results!$Y48&lt;&gt;"c","",IF(OR(V48=AD48,W48=AD48,X48=AD48,Y48=AD48,Z48=AD48,AA48=AD48,AB48=AD48,AC48=AD48),AD48+0.0008,AD48))</f>
        <v/>
      </c>
      <c r="Q48" s="35" t="str">
        <f>IF(results!$Y48&lt;&gt;"c","",AE48*2)</f>
        <v/>
      </c>
      <c r="R48" s="4">
        <f t="shared" si="3"/>
        <v>0</v>
      </c>
      <c r="S48" s="4">
        <f t="shared" si="4"/>
        <v>4.7999999999999998E-6</v>
      </c>
      <c r="T48" s="4" t="str">
        <f>IF(results!$Y48&lt;&gt;"c","",results!X48)</f>
        <v/>
      </c>
      <c r="U48" s="4">
        <f>IF(results!Y48="A",1,IF(results!Y48="B",2,IF(results!Y48="C",3,99)))</f>
        <v>2</v>
      </c>
      <c r="V48" s="34">
        <f>results!C48+results!D48</f>
        <v>0</v>
      </c>
      <c r="W48" s="34">
        <f>results!E48+results!F48</f>
        <v>0</v>
      </c>
      <c r="X48" s="34">
        <f>results!G48+results!H48</f>
        <v>0</v>
      </c>
      <c r="Y48" s="34">
        <f>results!I48+results!J48</f>
        <v>41</v>
      </c>
      <c r="Z48" s="34">
        <f>results!K48+results!L48</f>
        <v>33</v>
      </c>
      <c r="AA48" s="34">
        <f>results!M48+results!N48</f>
        <v>42</v>
      </c>
      <c r="AB48" s="34">
        <f>results!O48+results!P48</f>
        <v>0</v>
      </c>
      <c r="AC48" s="34">
        <f>results!Q48+results!R48</f>
        <v>0</v>
      </c>
      <c r="AD48" s="34">
        <f>results!S48+results!T48</f>
        <v>0</v>
      </c>
      <c r="AE48" s="34">
        <f>results!U48+results!V48</f>
        <v>0</v>
      </c>
      <c r="AF48" s="10" t="e">
        <f t="shared" si="5"/>
        <v>#NUM!</v>
      </c>
    </row>
    <row r="49" spans="1:32" x14ac:dyDescent="0.35">
      <c r="A49" s="18">
        <v>43</v>
      </c>
      <c r="B49" s="20">
        <f t="shared" si="0"/>
        <v>34</v>
      </c>
      <c r="C49" s="20">
        <f t="shared" si="1"/>
        <v>117</v>
      </c>
      <c r="D49" s="14">
        <f t="shared" si="6"/>
        <v>33</v>
      </c>
      <c r="E49" s="14">
        <f t="shared" si="6"/>
        <v>33</v>
      </c>
      <c r="F49" s="2" t="str">
        <f>IF(results!Y49&lt;&gt;"c","",results!B49)</f>
        <v/>
      </c>
      <c r="G49" s="2" t="str">
        <f>IF(results!$Y49&lt;&gt;"c","",results!W49)</f>
        <v/>
      </c>
      <c r="H49" s="35" t="str">
        <f>IF(results!$Y49&lt;&gt;"c","",V49)</f>
        <v/>
      </c>
      <c r="I49" s="35" t="str">
        <f>IF(results!$Y49&lt;&gt;"c","",IF(W49=V49,W49+0.0001,W49))</f>
        <v/>
      </c>
      <c r="J49" s="35" t="str">
        <f>IF(results!$Y49&lt;&gt;"c","",IF(OR(V49=X49,W49=X49),X49+0.0002,X49))</f>
        <v/>
      </c>
      <c r="K49" s="35" t="str">
        <f>IF(results!$Y49&lt;&gt;"c","",IF(OR(V49=Y49,W49=Y49,X49=Y49),Y49+0.0003,Y49))</f>
        <v/>
      </c>
      <c r="L49" s="35" t="str">
        <f>IF(results!$Y49&lt;&gt;"c","",IF(OR(V49=Z49,W49=Z49,X49=Z49,Y49=Z49),Z49+0.0004,Z49))</f>
        <v/>
      </c>
      <c r="M49" s="35" t="str">
        <f>IF(results!$Y49&lt;&gt;"c","",IF(OR(V49=AA49,W49=AA49,X49=AA49,Y49=AA49,Z49=AA49),AA49+0.0005,AA49))</f>
        <v/>
      </c>
      <c r="N49" s="35" t="str">
        <f>IF(results!$Y49&lt;&gt;"c","",IF(OR(V49=AB49,W49=AB49,X49=AB49,Y49=AB49,Z49=AB49,AA49=AB49),AB49+0.0006,AB49))</f>
        <v/>
      </c>
      <c r="O49" s="35" t="str">
        <f>IF(results!$Y49&lt;&gt;"c","",IF(OR(V49=AC49,W49=AC49,X49=AC49,Y49=AC49,Z49=AC49,AA49=AC49,AB49=AC49),AC49+0.0007,AC49))</f>
        <v/>
      </c>
      <c r="P49" s="35" t="str">
        <f>IF(results!$Y49&lt;&gt;"c","",IF(OR(V49=AD49,W49=AD49,X49=AD49,Y49=AD49,Z49=AD49,AA49=AD49,AB49=AD49,AC49=AD49),AD49+0.0008,AD49))</f>
        <v/>
      </c>
      <c r="Q49" s="35" t="str">
        <f>IF(results!$Y49&lt;&gt;"c","",AE49*2)</f>
        <v/>
      </c>
      <c r="R49" s="4">
        <f t="shared" si="3"/>
        <v>0</v>
      </c>
      <c r="S49" s="4">
        <f t="shared" si="4"/>
        <v>4.8999999999999997E-6</v>
      </c>
      <c r="T49" s="4" t="str">
        <f>IF(results!$Y49&lt;&gt;"c","",results!X49)</f>
        <v/>
      </c>
      <c r="U49" s="4">
        <f>IF(results!Y49="A",1,IF(results!Y49="B",2,IF(results!Y49="C",3,99)))</f>
        <v>2</v>
      </c>
      <c r="V49" s="34">
        <f>results!C49+results!D49</f>
        <v>0</v>
      </c>
      <c r="W49" s="34">
        <f>results!E49+results!F49</f>
        <v>0</v>
      </c>
      <c r="X49" s="34">
        <f>results!G49+results!H49</f>
        <v>0</v>
      </c>
      <c r="Y49" s="34">
        <f>results!I49+results!J49</f>
        <v>0</v>
      </c>
      <c r="Z49" s="34">
        <f>results!K49+results!L49</f>
        <v>0</v>
      </c>
      <c r="AA49" s="34">
        <f>results!M49+results!N49</f>
        <v>0</v>
      </c>
      <c r="AB49" s="34">
        <f>results!O49+results!P49</f>
        <v>46</v>
      </c>
      <c r="AC49" s="34">
        <f>results!Q49+results!R49</f>
        <v>0</v>
      </c>
      <c r="AD49" s="34">
        <f>results!S49+results!T49</f>
        <v>0</v>
      </c>
      <c r="AE49" s="34">
        <f>results!U49+results!V49</f>
        <v>0</v>
      </c>
      <c r="AF49" s="10" t="e">
        <f t="shared" si="5"/>
        <v>#NUM!</v>
      </c>
    </row>
    <row r="50" spans="1:32" x14ac:dyDescent="0.35">
      <c r="A50" s="18">
        <v>44</v>
      </c>
      <c r="B50" s="20">
        <f t="shared" si="0"/>
        <v>1</v>
      </c>
      <c r="C50" s="20">
        <f t="shared" si="1"/>
        <v>116</v>
      </c>
      <c r="D50" s="14">
        <f t="shared" si="6"/>
        <v>33</v>
      </c>
      <c r="E50" s="14">
        <f t="shared" si="6"/>
        <v>33</v>
      </c>
      <c r="F50" s="2" t="str">
        <f>IF(results!Y50&lt;&gt;"c","",results!B50)</f>
        <v/>
      </c>
      <c r="G50" s="2" t="str">
        <f>IF(results!$Y50&lt;&gt;"c","",results!W50)</f>
        <v/>
      </c>
      <c r="H50" s="35" t="str">
        <f>IF(results!$Y50&lt;&gt;"c","",V50)</f>
        <v/>
      </c>
      <c r="I50" s="35" t="str">
        <f>IF(results!$Y50&lt;&gt;"c","",IF(W50=V50,W50+0.0001,W50))</f>
        <v/>
      </c>
      <c r="J50" s="35" t="str">
        <f>IF(results!$Y50&lt;&gt;"c","",IF(OR(V50=X50,W50=X50),X50+0.0002,X50))</f>
        <v/>
      </c>
      <c r="K50" s="35" t="str">
        <f>IF(results!$Y50&lt;&gt;"c","",IF(OR(V50=Y50,W50=Y50,X50=Y50),Y50+0.0003,Y50))</f>
        <v/>
      </c>
      <c r="L50" s="35" t="str">
        <f>IF(results!$Y50&lt;&gt;"c","",IF(OR(V50=Z50,W50=Z50,X50=Z50,Y50=Z50),Z50+0.0004,Z50))</f>
        <v/>
      </c>
      <c r="M50" s="35" t="str">
        <f>IF(results!$Y50&lt;&gt;"c","",IF(OR(V50=AA50,W50=AA50,X50=AA50,Y50=AA50,Z50=AA50),AA50+0.0005,AA50))</f>
        <v/>
      </c>
      <c r="N50" s="35" t="str">
        <f>IF(results!$Y50&lt;&gt;"c","",IF(OR(V50=AB50,W50=AB50,X50=AB50,Y50=AB50,Z50=AB50,AA50=AB50),AB50+0.0006,AB50))</f>
        <v/>
      </c>
      <c r="O50" s="35" t="str">
        <f>IF(results!$Y50&lt;&gt;"c","",IF(OR(V50=AC50,W50=AC50,X50=AC50,Y50=AC50,Z50=AC50,AA50=AC50,AB50=AC50),AC50+0.0007,AC50))</f>
        <v/>
      </c>
      <c r="P50" s="35" t="str">
        <f>IF(results!$Y50&lt;&gt;"c","",IF(OR(V50=AD50,W50=AD50,X50=AD50,Y50=AD50,Z50=AD50,AA50=AD50,AB50=AD50,AC50=AD50),AD50+0.0008,AD50))</f>
        <v/>
      </c>
      <c r="Q50" s="35" t="str">
        <f>IF(results!$Y50&lt;&gt;"c","",AE50*2)</f>
        <v/>
      </c>
      <c r="R50" s="4">
        <f t="shared" si="3"/>
        <v>0</v>
      </c>
      <c r="S50" s="4">
        <f t="shared" si="4"/>
        <v>4.9999999999999996E-6</v>
      </c>
      <c r="T50" s="4" t="str">
        <f>IF(results!$Y50&lt;&gt;"c","",results!X50)</f>
        <v/>
      </c>
      <c r="U50" s="4">
        <f>IF(results!Y50="A",1,IF(results!Y50="B",2,IF(results!Y50="C",3,99)))</f>
        <v>1</v>
      </c>
      <c r="V50" s="34">
        <f>results!C50+results!D50</f>
        <v>53</v>
      </c>
      <c r="W50" s="34">
        <f>results!E50+results!F50</f>
        <v>0</v>
      </c>
      <c r="X50" s="34">
        <f>results!G50+results!H50</f>
        <v>0</v>
      </c>
      <c r="Y50" s="34">
        <f>results!I50+results!J50</f>
        <v>0</v>
      </c>
      <c r="Z50" s="34">
        <f>results!K50+results!L50</f>
        <v>0</v>
      </c>
      <c r="AA50" s="34">
        <f>results!M50+results!N50</f>
        <v>0</v>
      </c>
      <c r="AB50" s="34">
        <f>results!O50+results!P50</f>
        <v>0</v>
      </c>
      <c r="AC50" s="34">
        <f>results!Q50+results!R50</f>
        <v>0</v>
      </c>
      <c r="AD50" s="34">
        <f>results!S50+results!T50</f>
        <v>0</v>
      </c>
      <c r="AE50" s="34">
        <f>results!U50+results!V50</f>
        <v>0</v>
      </c>
      <c r="AF50" s="10" t="e">
        <f t="shared" si="5"/>
        <v>#NUM!</v>
      </c>
    </row>
    <row r="51" spans="1:32" x14ac:dyDescent="0.35">
      <c r="A51" s="18">
        <v>45</v>
      </c>
      <c r="B51" s="20">
        <f t="shared" si="0"/>
        <v>1</v>
      </c>
      <c r="C51" s="20">
        <f t="shared" si="1"/>
        <v>115</v>
      </c>
      <c r="D51" s="14">
        <f t="shared" si="6"/>
        <v>33</v>
      </c>
      <c r="E51" s="14">
        <f t="shared" si="6"/>
        <v>33</v>
      </c>
      <c r="F51" s="2" t="str">
        <f>IF(results!Y51&lt;&gt;"c","",results!B51)</f>
        <v/>
      </c>
      <c r="G51" s="2" t="str">
        <f>IF(results!$Y51&lt;&gt;"c","",results!W51)</f>
        <v/>
      </c>
      <c r="H51" s="35" t="str">
        <f>IF(results!$Y51&lt;&gt;"c","",V51)</f>
        <v/>
      </c>
      <c r="I51" s="35" t="str">
        <f>IF(results!$Y51&lt;&gt;"c","",IF(W51=V51,W51+0.0001,W51))</f>
        <v/>
      </c>
      <c r="J51" s="35" t="str">
        <f>IF(results!$Y51&lt;&gt;"c","",IF(OR(V51=X51,W51=X51),X51+0.0002,X51))</f>
        <v/>
      </c>
      <c r="K51" s="35" t="str">
        <f>IF(results!$Y51&lt;&gt;"c","",IF(OR(V51=Y51,W51=Y51,X51=Y51),Y51+0.0003,Y51))</f>
        <v/>
      </c>
      <c r="L51" s="35" t="str">
        <f>IF(results!$Y51&lt;&gt;"c","",IF(OR(V51=Z51,W51=Z51,X51=Z51,Y51=Z51),Z51+0.0004,Z51))</f>
        <v/>
      </c>
      <c r="M51" s="35" t="str">
        <f>IF(results!$Y51&lt;&gt;"c","",IF(OR(V51=AA51,W51=AA51,X51=AA51,Y51=AA51,Z51=AA51),AA51+0.0005,AA51))</f>
        <v/>
      </c>
      <c r="N51" s="35" t="str">
        <f>IF(results!$Y51&lt;&gt;"c","",IF(OR(V51=AB51,W51=AB51,X51=AB51,Y51=AB51,Z51=AB51,AA51=AB51),AB51+0.0006,AB51))</f>
        <v/>
      </c>
      <c r="O51" s="35" t="str">
        <f>IF(results!$Y51&lt;&gt;"c","",IF(OR(V51=AC51,W51=AC51,X51=AC51,Y51=AC51,Z51=AC51,AA51=AC51,AB51=AC51),AC51+0.0007,AC51))</f>
        <v/>
      </c>
      <c r="P51" s="35" t="str">
        <f>IF(results!$Y51&lt;&gt;"c","",IF(OR(V51=AD51,W51=AD51,X51=AD51,Y51=AD51,Z51=AD51,AA51=AD51,AB51=AD51,AC51=AD51),AD51+0.0008,AD51))</f>
        <v/>
      </c>
      <c r="Q51" s="35" t="str">
        <f>IF(results!$Y51&lt;&gt;"c","",AE51*2)</f>
        <v/>
      </c>
      <c r="R51" s="4">
        <f t="shared" si="3"/>
        <v>0</v>
      </c>
      <c r="S51" s="4">
        <f t="shared" si="4"/>
        <v>5.0999999999999995E-6</v>
      </c>
      <c r="T51" s="4" t="str">
        <f>IF(results!$Y51&lt;&gt;"c","",results!X51)</f>
        <v/>
      </c>
      <c r="U51" s="4">
        <f>IF(results!Y51="A",1,IF(results!Y51="B",2,IF(results!Y51="C",3,99)))</f>
        <v>1</v>
      </c>
      <c r="V51" s="34">
        <f>results!C51+results!D51</f>
        <v>59</v>
      </c>
      <c r="W51" s="34">
        <f>results!E51+results!F51</f>
        <v>0</v>
      </c>
      <c r="X51" s="34">
        <f>results!G51+results!H51</f>
        <v>0</v>
      </c>
      <c r="Y51" s="34">
        <f>results!I51+results!J51</f>
        <v>0</v>
      </c>
      <c r="Z51" s="34">
        <f>results!K51+results!L51</f>
        <v>0</v>
      </c>
      <c r="AA51" s="34">
        <f>results!M51+results!N51</f>
        <v>55</v>
      </c>
      <c r="AB51" s="34">
        <f>results!O51+results!P51</f>
        <v>0</v>
      </c>
      <c r="AC51" s="34">
        <f>results!Q51+results!R51</f>
        <v>0</v>
      </c>
      <c r="AD51" s="34">
        <f>results!S51+results!T51</f>
        <v>0</v>
      </c>
      <c r="AE51" s="34">
        <f>results!U51+results!V51</f>
        <v>0</v>
      </c>
      <c r="AF51" s="10" t="e">
        <f t="shared" si="5"/>
        <v>#NUM!</v>
      </c>
    </row>
    <row r="52" spans="1:32" x14ac:dyDescent="0.35">
      <c r="A52" s="18">
        <v>46</v>
      </c>
      <c r="B52" s="20">
        <f t="shared" si="0"/>
        <v>1</v>
      </c>
      <c r="C52" s="20">
        <f t="shared" si="1"/>
        <v>114</v>
      </c>
      <c r="D52" s="14">
        <f t="shared" si="6"/>
        <v>33</v>
      </c>
      <c r="E52" s="14">
        <f t="shared" si="6"/>
        <v>33</v>
      </c>
      <c r="F52" s="2" t="str">
        <f>IF(results!Y52&lt;&gt;"c","",results!B52)</f>
        <v/>
      </c>
      <c r="G52" s="2" t="str">
        <f>IF(results!$Y52&lt;&gt;"c","",results!W52)</f>
        <v/>
      </c>
      <c r="H52" s="35" t="str">
        <f>IF(results!$Y52&lt;&gt;"c","",V52)</f>
        <v/>
      </c>
      <c r="I52" s="35" t="str">
        <f>IF(results!$Y52&lt;&gt;"c","",IF(W52=V52,W52+0.0001,W52))</f>
        <v/>
      </c>
      <c r="J52" s="35" t="str">
        <f>IF(results!$Y52&lt;&gt;"c","",IF(OR(V52=X52,W52=X52),X52+0.0002,X52))</f>
        <v/>
      </c>
      <c r="K52" s="35" t="str">
        <f>IF(results!$Y52&lt;&gt;"c","",IF(OR(V52=Y52,W52=Y52,X52=Y52),Y52+0.0003,Y52))</f>
        <v/>
      </c>
      <c r="L52" s="35" t="str">
        <f>IF(results!$Y52&lt;&gt;"c","",IF(OR(V52=Z52,W52=Z52,X52=Z52,Y52=Z52),Z52+0.0004,Z52))</f>
        <v/>
      </c>
      <c r="M52" s="35" t="str">
        <f>IF(results!$Y52&lt;&gt;"c","",IF(OR(V52=AA52,W52=AA52,X52=AA52,Y52=AA52,Z52=AA52),AA52+0.0005,AA52))</f>
        <v/>
      </c>
      <c r="N52" s="35" t="str">
        <f>IF(results!$Y52&lt;&gt;"c","",IF(OR(V52=AB52,W52=AB52,X52=AB52,Y52=AB52,Z52=AB52,AA52=AB52),AB52+0.0006,AB52))</f>
        <v/>
      </c>
      <c r="O52" s="35" t="str">
        <f>IF(results!$Y52&lt;&gt;"c","",IF(OR(V52=AC52,W52=AC52,X52=AC52,Y52=AC52,Z52=AC52,AA52=AC52,AB52=AC52),AC52+0.0007,AC52))</f>
        <v/>
      </c>
      <c r="P52" s="35" t="str">
        <f>IF(results!$Y52&lt;&gt;"c","",IF(OR(V52=AD52,W52=AD52,X52=AD52,Y52=AD52,Z52=AD52,AA52=AD52,AB52=AD52,AC52=AD52),AD52+0.0008,AD52))</f>
        <v/>
      </c>
      <c r="Q52" s="35" t="str">
        <f>IF(results!$Y52&lt;&gt;"c","",AE52*2)</f>
        <v/>
      </c>
      <c r="R52" s="4">
        <f t="shared" si="3"/>
        <v>0</v>
      </c>
      <c r="S52" s="4">
        <f t="shared" si="4"/>
        <v>5.1999999999999993E-6</v>
      </c>
      <c r="T52" s="4" t="str">
        <f>IF(results!$Y52&lt;&gt;"c","",results!X52)</f>
        <v/>
      </c>
      <c r="U52" s="4">
        <f>IF(results!Y52="A",1,IF(results!Y52="B",2,IF(results!Y52="C",3,99)))</f>
        <v>1</v>
      </c>
      <c r="V52" s="34">
        <f>results!C52+results!D52</f>
        <v>55</v>
      </c>
      <c r="W52" s="34">
        <f>results!E52+results!F52</f>
        <v>52</v>
      </c>
      <c r="X52" s="34">
        <f>results!G52+results!H52</f>
        <v>0</v>
      </c>
      <c r="Y52" s="34">
        <f>results!I52+results!J52</f>
        <v>0</v>
      </c>
      <c r="Z52" s="34">
        <f>results!K52+results!L52</f>
        <v>0</v>
      </c>
      <c r="AA52" s="34">
        <f>results!M52+results!N52</f>
        <v>47</v>
      </c>
      <c r="AB52" s="34">
        <f>results!O52+results!P52</f>
        <v>0</v>
      </c>
      <c r="AC52" s="34">
        <f>results!Q52+results!R52</f>
        <v>59</v>
      </c>
      <c r="AD52" s="34">
        <f>results!S52+results!T52</f>
        <v>0</v>
      </c>
      <c r="AE52" s="34">
        <f>results!U52+results!V52</f>
        <v>0</v>
      </c>
      <c r="AF52" s="10" t="e">
        <f t="shared" si="5"/>
        <v>#NUM!</v>
      </c>
    </row>
    <row r="53" spans="1:32" x14ac:dyDescent="0.35">
      <c r="A53" s="18">
        <v>47</v>
      </c>
      <c r="B53" s="20">
        <f t="shared" si="0"/>
        <v>34</v>
      </c>
      <c r="C53" s="20">
        <f t="shared" si="1"/>
        <v>113</v>
      </c>
      <c r="D53" s="14">
        <f t="shared" si="6"/>
        <v>33</v>
      </c>
      <c r="E53" s="14">
        <f t="shared" si="6"/>
        <v>33</v>
      </c>
      <c r="F53" s="2" t="str">
        <f>IF(results!Y53&lt;&gt;"c","",results!B53)</f>
        <v/>
      </c>
      <c r="G53" s="2" t="str">
        <f>IF(results!$Y53&lt;&gt;"c","",results!W53)</f>
        <v/>
      </c>
      <c r="H53" s="35" t="str">
        <f>IF(results!$Y53&lt;&gt;"c","",V53)</f>
        <v/>
      </c>
      <c r="I53" s="35" t="str">
        <f>IF(results!$Y53&lt;&gt;"c","",IF(W53=V53,W53+0.0001,W53))</f>
        <v/>
      </c>
      <c r="J53" s="35" t="str">
        <f>IF(results!$Y53&lt;&gt;"c","",IF(OR(V53=X53,W53=X53),X53+0.0002,X53))</f>
        <v/>
      </c>
      <c r="K53" s="35" t="str">
        <f>IF(results!$Y53&lt;&gt;"c","",IF(OR(V53=Y53,W53=Y53,X53=Y53),Y53+0.0003,Y53))</f>
        <v/>
      </c>
      <c r="L53" s="35" t="str">
        <f>IF(results!$Y53&lt;&gt;"c","",IF(OR(V53=Z53,W53=Z53,X53=Z53,Y53=Z53),Z53+0.0004,Z53))</f>
        <v/>
      </c>
      <c r="M53" s="35" t="str">
        <f>IF(results!$Y53&lt;&gt;"c","",IF(OR(V53=AA53,W53=AA53,X53=AA53,Y53=AA53,Z53=AA53),AA53+0.0005,AA53))</f>
        <v/>
      </c>
      <c r="N53" s="35" t="str">
        <f>IF(results!$Y53&lt;&gt;"c","",IF(OR(V53=AB53,W53=AB53,X53=AB53,Y53=AB53,Z53=AB53,AA53=AB53),AB53+0.0006,AB53))</f>
        <v/>
      </c>
      <c r="O53" s="35" t="str">
        <f>IF(results!$Y53&lt;&gt;"c","",IF(OR(V53=AC53,W53=AC53,X53=AC53,Y53=AC53,Z53=AC53,AA53=AC53,AB53=AC53),AC53+0.0007,AC53))</f>
        <v/>
      </c>
      <c r="P53" s="35" t="str">
        <f>IF(results!$Y53&lt;&gt;"c","",IF(OR(V53=AD53,W53=AD53,X53=AD53,Y53=AD53,Z53=AD53,AA53=AD53,AB53=AD53,AC53=AD53),AD53+0.0008,AD53))</f>
        <v/>
      </c>
      <c r="Q53" s="35" t="str">
        <f>IF(results!$Y53&lt;&gt;"c","",AE53*2)</f>
        <v/>
      </c>
      <c r="R53" s="4">
        <f t="shared" si="3"/>
        <v>0</v>
      </c>
      <c r="S53" s="4">
        <f t="shared" si="4"/>
        <v>5.3000000000000001E-6</v>
      </c>
      <c r="T53" s="4" t="str">
        <f>IF(results!$Y53&lt;&gt;"c","",results!X53)</f>
        <v/>
      </c>
      <c r="U53" s="4">
        <f>IF(results!Y53="A",1,IF(results!Y53="B",2,IF(results!Y53="C",3,99)))</f>
        <v>2</v>
      </c>
      <c r="V53" s="34">
        <f>results!C53+results!D53</f>
        <v>0</v>
      </c>
      <c r="W53" s="34">
        <f>results!E53+results!F53</f>
        <v>0</v>
      </c>
      <c r="X53" s="34">
        <f>results!G53+results!H53</f>
        <v>0</v>
      </c>
      <c r="Y53" s="34">
        <f>results!I53+results!J53</f>
        <v>0</v>
      </c>
      <c r="Z53" s="34">
        <f>results!K53+results!L53</f>
        <v>0</v>
      </c>
      <c r="AA53" s="34">
        <f>results!M53+results!N53</f>
        <v>0</v>
      </c>
      <c r="AB53" s="34">
        <f>results!O53+results!P53</f>
        <v>47</v>
      </c>
      <c r="AC53" s="34">
        <f>results!Q53+results!R53</f>
        <v>0</v>
      </c>
      <c r="AD53" s="34">
        <f>results!S53+results!T53</f>
        <v>0</v>
      </c>
      <c r="AE53" s="34">
        <f>results!U53+results!V53</f>
        <v>0</v>
      </c>
      <c r="AF53" s="10" t="e">
        <f t="shared" si="5"/>
        <v>#NUM!</v>
      </c>
    </row>
    <row r="54" spans="1:32" x14ac:dyDescent="0.35">
      <c r="A54" s="18">
        <v>48</v>
      </c>
      <c r="B54" s="20">
        <f t="shared" si="0"/>
        <v>1</v>
      </c>
      <c r="C54" s="20">
        <f t="shared" si="1"/>
        <v>112</v>
      </c>
      <c r="D54" s="14">
        <f t="shared" si="6"/>
        <v>33</v>
      </c>
      <c r="E54" s="14">
        <f t="shared" si="6"/>
        <v>33</v>
      </c>
      <c r="F54" s="2" t="str">
        <f>IF(results!Y54&lt;&gt;"c","",results!B54)</f>
        <v/>
      </c>
      <c r="G54" s="2" t="str">
        <f>IF(results!$Y54&lt;&gt;"c","",results!W54)</f>
        <v/>
      </c>
      <c r="H54" s="35" t="str">
        <f>IF(results!$Y54&lt;&gt;"c","",V54)</f>
        <v/>
      </c>
      <c r="I54" s="35" t="str">
        <f>IF(results!$Y54&lt;&gt;"c","",IF(W54=V54,W54+0.0001,W54))</f>
        <v/>
      </c>
      <c r="J54" s="35" t="str">
        <f>IF(results!$Y54&lt;&gt;"c","",IF(OR(V54=X54,W54=X54),X54+0.0002,X54))</f>
        <v/>
      </c>
      <c r="K54" s="35" t="str">
        <f>IF(results!$Y54&lt;&gt;"c","",IF(OR(V54=Y54,W54=Y54,X54=Y54),Y54+0.0003,Y54))</f>
        <v/>
      </c>
      <c r="L54" s="35" t="str">
        <f>IF(results!$Y54&lt;&gt;"c","",IF(OR(V54=Z54,W54=Z54,X54=Z54,Y54=Z54),Z54+0.0004,Z54))</f>
        <v/>
      </c>
      <c r="M54" s="35" t="str">
        <f>IF(results!$Y54&lt;&gt;"c","",IF(OR(V54=AA54,W54=AA54,X54=AA54,Y54=AA54,Z54=AA54),AA54+0.0005,AA54))</f>
        <v/>
      </c>
      <c r="N54" s="35" t="str">
        <f>IF(results!$Y54&lt;&gt;"c","",IF(OR(V54=AB54,W54=AB54,X54=AB54,Y54=AB54,Z54=AB54,AA54=AB54),AB54+0.0006,AB54))</f>
        <v/>
      </c>
      <c r="O54" s="35" t="str">
        <f>IF(results!$Y54&lt;&gt;"c","",IF(OR(V54=AC54,W54=AC54,X54=AC54,Y54=AC54,Z54=AC54,AA54=AC54,AB54=AC54),AC54+0.0007,AC54))</f>
        <v/>
      </c>
      <c r="P54" s="35" t="str">
        <f>IF(results!$Y54&lt;&gt;"c","",IF(OR(V54=AD54,W54=AD54,X54=AD54,Y54=AD54,Z54=AD54,AA54=AD54,AB54=AD54,AC54=AD54),AD54+0.0008,AD54))</f>
        <v/>
      </c>
      <c r="Q54" s="35" t="str">
        <f>IF(results!$Y54&lt;&gt;"c","",AE54*2)</f>
        <v/>
      </c>
      <c r="R54" s="4">
        <f t="shared" si="3"/>
        <v>0</v>
      </c>
      <c r="S54" s="4">
        <f t="shared" si="4"/>
        <v>5.4E-6</v>
      </c>
      <c r="T54" s="4" t="str">
        <f>IF(results!$Y54&lt;&gt;"c","",results!X54)</f>
        <v/>
      </c>
      <c r="U54" s="4">
        <f>IF(results!Y54="A",1,IF(results!Y54="B",2,IF(results!Y54="C",3,99)))</f>
        <v>1</v>
      </c>
      <c r="V54" s="34">
        <f>results!C54+results!D54</f>
        <v>0</v>
      </c>
      <c r="W54" s="34">
        <f>results!E54+results!F54</f>
        <v>0</v>
      </c>
      <c r="X54" s="34">
        <f>results!G54+results!H54</f>
        <v>0</v>
      </c>
      <c r="Y54" s="34">
        <f>results!I54+results!J54</f>
        <v>0</v>
      </c>
      <c r="Z54" s="34">
        <f>results!K54+results!L54</f>
        <v>0</v>
      </c>
      <c r="AA54" s="34">
        <f>results!M54+results!N54</f>
        <v>0</v>
      </c>
      <c r="AB54" s="34">
        <f>results!O54+results!P54</f>
        <v>29</v>
      </c>
      <c r="AC54" s="34">
        <f>results!Q54+results!R54</f>
        <v>0</v>
      </c>
      <c r="AD54" s="34">
        <f>results!S54+results!T54</f>
        <v>0</v>
      </c>
      <c r="AE54" s="34">
        <f>results!U54+results!V54</f>
        <v>0</v>
      </c>
      <c r="AF54" s="10" t="e">
        <f t="shared" si="5"/>
        <v>#NUM!</v>
      </c>
    </row>
    <row r="55" spans="1:32" x14ac:dyDescent="0.35">
      <c r="A55" s="18">
        <v>49</v>
      </c>
      <c r="B55" s="20">
        <f t="shared" si="0"/>
        <v>34</v>
      </c>
      <c r="C55" s="20">
        <f t="shared" si="1"/>
        <v>111</v>
      </c>
      <c r="D55" s="14">
        <f t="shared" si="6"/>
        <v>33</v>
      </c>
      <c r="E55" s="14">
        <f t="shared" si="6"/>
        <v>33</v>
      </c>
      <c r="F55" s="2" t="str">
        <f>IF(results!Y55&lt;&gt;"c","",results!B55)</f>
        <v/>
      </c>
      <c r="G55" s="2" t="str">
        <f>IF(results!$Y55&lt;&gt;"c","",results!W55)</f>
        <v/>
      </c>
      <c r="H55" s="35" t="str">
        <f>IF(results!$Y55&lt;&gt;"c","",V55)</f>
        <v/>
      </c>
      <c r="I55" s="35" t="str">
        <f>IF(results!$Y55&lt;&gt;"c","",IF(W55=V55,W55+0.0001,W55))</f>
        <v/>
      </c>
      <c r="J55" s="35" t="str">
        <f>IF(results!$Y55&lt;&gt;"c","",IF(OR(V55=X55,W55=X55),X55+0.0002,X55))</f>
        <v/>
      </c>
      <c r="K55" s="35" t="str">
        <f>IF(results!$Y55&lt;&gt;"c","",IF(OR(V55=Y55,W55=Y55,X55=Y55),Y55+0.0003,Y55))</f>
        <v/>
      </c>
      <c r="L55" s="35" t="str">
        <f>IF(results!$Y55&lt;&gt;"c","",IF(OR(V55=Z55,W55=Z55,X55=Z55,Y55=Z55),Z55+0.0004,Z55))</f>
        <v/>
      </c>
      <c r="M55" s="35" t="str">
        <f>IF(results!$Y55&lt;&gt;"c","",IF(OR(V55=AA55,W55=AA55,X55=AA55,Y55=AA55,Z55=AA55),AA55+0.0005,AA55))</f>
        <v/>
      </c>
      <c r="N55" s="35" t="str">
        <f>IF(results!$Y55&lt;&gt;"c","",IF(OR(V55=AB55,W55=AB55,X55=AB55,Y55=AB55,Z55=AB55,AA55=AB55),AB55+0.0006,AB55))</f>
        <v/>
      </c>
      <c r="O55" s="35" t="str">
        <f>IF(results!$Y55&lt;&gt;"c","",IF(OR(V55=AC55,W55=AC55,X55=AC55,Y55=AC55,Z55=AC55,AA55=AC55,AB55=AC55),AC55+0.0007,AC55))</f>
        <v/>
      </c>
      <c r="P55" s="35" t="str">
        <f>IF(results!$Y55&lt;&gt;"c","",IF(OR(V55=AD55,W55=AD55,X55=AD55,Y55=AD55,Z55=AD55,AA55=AD55,AB55=AD55,AC55=AD55),AD55+0.0008,AD55))</f>
        <v/>
      </c>
      <c r="Q55" s="35" t="str">
        <f>IF(results!$Y55&lt;&gt;"c","",AE55*2)</f>
        <v/>
      </c>
      <c r="R55" s="4">
        <f t="shared" si="3"/>
        <v>0</v>
      </c>
      <c r="S55" s="4">
        <f t="shared" si="4"/>
        <v>5.4999999999999999E-6</v>
      </c>
      <c r="T55" s="4" t="str">
        <f>IF(results!$Y55&lt;&gt;"c","",results!X55)</f>
        <v/>
      </c>
      <c r="U55" s="4">
        <f>IF(results!Y55="A",1,IF(results!Y55="B",2,IF(results!Y55="C",3,99)))</f>
        <v>2</v>
      </c>
      <c r="V55" s="34">
        <f>results!C55+results!D55</f>
        <v>0</v>
      </c>
      <c r="W55" s="34">
        <f>results!E55+results!F55</f>
        <v>0</v>
      </c>
      <c r="X55" s="34">
        <f>results!G55+results!H55</f>
        <v>0</v>
      </c>
      <c r="Y55" s="34">
        <f>results!I55+results!J55</f>
        <v>0</v>
      </c>
      <c r="Z55" s="34">
        <f>results!K55+results!L55</f>
        <v>0</v>
      </c>
      <c r="AA55" s="34">
        <f>results!M55+results!N55</f>
        <v>0</v>
      </c>
      <c r="AB55" s="34">
        <f>results!O55+results!P55</f>
        <v>45</v>
      </c>
      <c r="AC55" s="34">
        <f>results!Q55+results!R55</f>
        <v>0</v>
      </c>
      <c r="AD55" s="34">
        <f>results!S55+results!T55</f>
        <v>0</v>
      </c>
      <c r="AE55" s="34">
        <f>results!U55+results!V55</f>
        <v>0</v>
      </c>
      <c r="AF55" s="10" t="e">
        <f t="shared" si="5"/>
        <v>#NUM!</v>
      </c>
    </row>
    <row r="56" spans="1:32" x14ac:dyDescent="0.35">
      <c r="A56" s="18">
        <v>50</v>
      </c>
      <c r="B56" s="20">
        <f t="shared" si="0"/>
        <v>34</v>
      </c>
      <c r="C56" s="20">
        <f t="shared" si="1"/>
        <v>110</v>
      </c>
      <c r="D56" s="14">
        <f t="shared" si="6"/>
        <v>33</v>
      </c>
      <c r="E56" s="14">
        <f t="shared" si="6"/>
        <v>33</v>
      </c>
      <c r="F56" s="2" t="str">
        <f>IF(results!Y56&lt;&gt;"c","",results!B56)</f>
        <v/>
      </c>
      <c r="G56" s="2" t="str">
        <f>IF(results!$Y56&lt;&gt;"c","",results!W56)</f>
        <v/>
      </c>
      <c r="H56" s="35" t="str">
        <f>IF(results!$Y56&lt;&gt;"c","",V56)</f>
        <v/>
      </c>
      <c r="I56" s="35" t="str">
        <f>IF(results!$Y56&lt;&gt;"c","",IF(W56=V56,W56+0.0001,W56))</f>
        <v/>
      </c>
      <c r="J56" s="35" t="str">
        <f>IF(results!$Y56&lt;&gt;"c","",IF(OR(V56=X56,W56=X56),X56+0.0002,X56))</f>
        <v/>
      </c>
      <c r="K56" s="35" t="str">
        <f>IF(results!$Y56&lt;&gt;"c","",IF(OR(V56=Y56,W56=Y56,X56=Y56),Y56+0.0003,Y56))</f>
        <v/>
      </c>
      <c r="L56" s="35" t="str">
        <f>IF(results!$Y56&lt;&gt;"c","",IF(OR(V56=Z56,W56=Z56,X56=Z56,Y56=Z56),Z56+0.0004,Z56))</f>
        <v/>
      </c>
      <c r="M56" s="35" t="str">
        <f>IF(results!$Y56&lt;&gt;"c","",IF(OR(V56=AA56,W56=AA56,X56=AA56,Y56=AA56,Z56=AA56),AA56+0.0005,AA56))</f>
        <v/>
      </c>
      <c r="N56" s="35" t="str">
        <f>IF(results!$Y56&lt;&gt;"c","",IF(OR(V56=AB56,W56=AB56,X56=AB56,Y56=AB56,Z56=AB56,AA56=AB56),AB56+0.0006,AB56))</f>
        <v/>
      </c>
      <c r="O56" s="35" t="str">
        <f>IF(results!$Y56&lt;&gt;"c","",IF(OR(V56=AC56,W56=AC56,X56=AC56,Y56=AC56,Z56=AC56,AA56=AC56,AB56=AC56),AC56+0.0007,AC56))</f>
        <v/>
      </c>
      <c r="P56" s="35" t="str">
        <f>IF(results!$Y56&lt;&gt;"c","",IF(OR(V56=AD56,W56=AD56,X56=AD56,Y56=AD56,Z56=AD56,AA56=AD56,AB56=AD56,AC56=AD56),AD56+0.0008,AD56))</f>
        <v/>
      </c>
      <c r="Q56" s="35" t="str">
        <f>IF(results!$Y56&lt;&gt;"c","",AE56*2)</f>
        <v/>
      </c>
      <c r="R56" s="4">
        <f t="shared" si="3"/>
        <v>0</v>
      </c>
      <c r="S56" s="4">
        <f t="shared" si="4"/>
        <v>5.5999999999999997E-6</v>
      </c>
      <c r="T56" s="4" t="str">
        <f>IF(results!$Y56&lt;&gt;"c","",results!X56)</f>
        <v/>
      </c>
      <c r="U56" s="4">
        <f>IF(results!Y56="A",1,IF(results!Y56="B",2,IF(results!Y56="C",3,99)))</f>
        <v>2</v>
      </c>
      <c r="V56" s="34">
        <f>results!C56+results!D56</f>
        <v>0</v>
      </c>
      <c r="W56" s="34">
        <f>results!E56+results!F56</f>
        <v>0</v>
      </c>
      <c r="X56" s="34">
        <f>results!G56+results!H56</f>
        <v>0</v>
      </c>
      <c r="Y56" s="34">
        <f>results!I56+results!J56</f>
        <v>0</v>
      </c>
      <c r="Z56" s="34">
        <f>results!K56+results!L56</f>
        <v>0</v>
      </c>
      <c r="AA56" s="34">
        <f>results!M56+results!N56</f>
        <v>40</v>
      </c>
      <c r="AB56" s="34">
        <f>results!O56+results!P56</f>
        <v>51</v>
      </c>
      <c r="AC56" s="34">
        <f>results!Q56+results!R56</f>
        <v>0</v>
      </c>
      <c r="AD56" s="34">
        <f>results!S56+results!T56</f>
        <v>0</v>
      </c>
      <c r="AE56" s="34">
        <f>results!U56+results!V56</f>
        <v>0</v>
      </c>
      <c r="AF56" s="10" t="e">
        <f t="shared" si="5"/>
        <v>#NUM!</v>
      </c>
    </row>
    <row r="57" spans="1:32" x14ac:dyDescent="0.35">
      <c r="A57" s="18">
        <v>51</v>
      </c>
      <c r="B57" s="20">
        <f t="shared" si="0"/>
        <v>34</v>
      </c>
      <c r="C57" s="20">
        <f t="shared" si="1"/>
        <v>109</v>
      </c>
      <c r="D57" s="14">
        <f t="shared" si="6"/>
        <v>33</v>
      </c>
      <c r="E57" s="14">
        <f t="shared" si="6"/>
        <v>33</v>
      </c>
      <c r="F57" s="2" t="str">
        <f>IF(results!Y57&lt;&gt;"c","",results!B57)</f>
        <v/>
      </c>
      <c r="G57" s="2" t="str">
        <f>IF(results!$Y57&lt;&gt;"c","",results!W57)</f>
        <v/>
      </c>
      <c r="H57" s="35" t="str">
        <f>IF(results!$Y57&lt;&gt;"c","",V57)</f>
        <v/>
      </c>
      <c r="I57" s="35" t="str">
        <f>IF(results!$Y57&lt;&gt;"c","",IF(W57=V57,W57+0.0001,W57))</f>
        <v/>
      </c>
      <c r="J57" s="35" t="str">
        <f>IF(results!$Y57&lt;&gt;"c","",IF(OR(V57=X57,W57=X57),X57+0.0002,X57))</f>
        <v/>
      </c>
      <c r="K57" s="35" t="str">
        <f>IF(results!$Y57&lt;&gt;"c","",IF(OR(V57=Y57,W57=Y57,X57=Y57),Y57+0.0003,Y57))</f>
        <v/>
      </c>
      <c r="L57" s="35" t="str">
        <f>IF(results!$Y57&lt;&gt;"c","",IF(OR(V57=Z57,W57=Z57,X57=Z57,Y57=Z57),Z57+0.0004,Z57))</f>
        <v/>
      </c>
      <c r="M57" s="35" t="str">
        <f>IF(results!$Y57&lt;&gt;"c","",IF(OR(V57=AA57,W57=AA57,X57=AA57,Y57=AA57,Z57=AA57),AA57+0.0005,AA57))</f>
        <v/>
      </c>
      <c r="N57" s="35" t="str">
        <f>IF(results!$Y57&lt;&gt;"c","",IF(OR(V57=AB57,W57=AB57,X57=AB57,Y57=AB57,Z57=AB57,AA57=AB57),AB57+0.0006,AB57))</f>
        <v/>
      </c>
      <c r="O57" s="35" t="str">
        <f>IF(results!$Y57&lt;&gt;"c","",IF(OR(V57=AC57,W57=AC57,X57=AC57,Y57=AC57,Z57=AC57,AA57=AC57,AB57=AC57),AC57+0.0007,AC57))</f>
        <v/>
      </c>
      <c r="P57" s="35" t="str">
        <f>IF(results!$Y57&lt;&gt;"c","",IF(OR(V57=AD57,W57=AD57,X57=AD57,Y57=AD57,Z57=AD57,AA57=AD57,AB57=AD57,AC57=AD57),AD57+0.0008,AD57))</f>
        <v/>
      </c>
      <c r="Q57" s="35" t="str">
        <f>IF(results!$Y57&lt;&gt;"c","",AE57*2)</f>
        <v/>
      </c>
      <c r="R57" s="4">
        <f t="shared" si="3"/>
        <v>0</v>
      </c>
      <c r="S57" s="4">
        <f t="shared" si="4"/>
        <v>5.6999999999999996E-6</v>
      </c>
      <c r="T57" s="4" t="str">
        <f>IF(results!$Y57&lt;&gt;"c","",results!X57)</f>
        <v/>
      </c>
      <c r="U57" s="4">
        <f>IF(results!Y57="A",1,IF(results!Y57="B",2,IF(results!Y57="C",3,99)))</f>
        <v>2</v>
      </c>
      <c r="V57" s="34">
        <f>results!C57+results!D57</f>
        <v>0</v>
      </c>
      <c r="W57" s="34">
        <f>results!E57+results!F57</f>
        <v>0</v>
      </c>
      <c r="X57" s="34">
        <f>results!G57+results!H57</f>
        <v>0</v>
      </c>
      <c r="Y57" s="34">
        <f>results!I57+results!J57</f>
        <v>0</v>
      </c>
      <c r="Z57" s="34">
        <f>results!K57+results!L57</f>
        <v>0</v>
      </c>
      <c r="AA57" s="34">
        <f>results!M57+results!N57</f>
        <v>0</v>
      </c>
      <c r="AB57" s="34">
        <f>results!O57+results!P57</f>
        <v>0</v>
      </c>
      <c r="AC57" s="34">
        <f>results!Q57+results!R57</f>
        <v>0</v>
      </c>
      <c r="AD57" s="34">
        <f>results!S57+results!T57</f>
        <v>0</v>
      </c>
      <c r="AE57" s="34">
        <f>results!U57+results!V57</f>
        <v>36</v>
      </c>
      <c r="AF57" s="10" t="e">
        <f t="shared" si="5"/>
        <v>#NUM!</v>
      </c>
    </row>
    <row r="58" spans="1:32" x14ac:dyDescent="0.35">
      <c r="A58" s="18">
        <v>52</v>
      </c>
      <c r="B58" s="20">
        <f t="shared" si="0"/>
        <v>1</v>
      </c>
      <c r="C58" s="20">
        <f t="shared" si="1"/>
        <v>108</v>
      </c>
      <c r="D58" s="14">
        <f t="shared" si="6"/>
        <v>33</v>
      </c>
      <c r="E58" s="14">
        <f t="shared" si="6"/>
        <v>33</v>
      </c>
      <c r="F58" s="2" t="str">
        <f>IF(results!Y58&lt;&gt;"c","",results!B58)</f>
        <v/>
      </c>
      <c r="G58" s="2" t="str">
        <f>IF(results!$Y58&lt;&gt;"c","",results!W58)</f>
        <v/>
      </c>
      <c r="H58" s="35" t="str">
        <f>IF(results!$Y58&lt;&gt;"c","",V58)</f>
        <v/>
      </c>
      <c r="I58" s="35" t="str">
        <f>IF(results!$Y58&lt;&gt;"c","",IF(W58=V58,W58+0.0001,W58))</f>
        <v/>
      </c>
      <c r="J58" s="35" t="str">
        <f>IF(results!$Y58&lt;&gt;"c","",IF(OR(V58=X58,W58=X58),X58+0.0002,X58))</f>
        <v/>
      </c>
      <c r="K58" s="35" t="str">
        <f>IF(results!$Y58&lt;&gt;"c","",IF(OR(V58=Y58,W58=Y58,X58=Y58),Y58+0.0003,Y58))</f>
        <v/>
      </c>
      <c r="L58" s="35" t="str">
        <f>IF(results!$Y58&lt;&gt;"c","",IF(OR(V58=Z58,W58=Z58,X58=Z58,Y58=Z58),Z58+0.0004,Z58))</f>
        <v/>
      </c>
      <c r="M58" s="35" t="str">
        <f>IF(results!$Y58&lt;&gt;"c","",IF(OR(V58=AA58,W58=AA58,X58=AA58,Y58=AA58,Z58=AA58),AA58+0.0005,AA58))</f>
        <v/>
      </c>
      <c r="N58" s="35" t="str">
        <f>IF(results!$Y58&lt;&gt;"c","",IF(OR(V58=AB58,W58=AB58,X58=AB58,Y58=AB58,Z58=AB58,AA58=AB58),AB58+0.0006,AB58))</f>
        <v/>
      </c>
      <c r="O58" s="35" t="str">
        <f>IF(results!$Y58&lt;&gt;"c","",IF(OR(V58=AC58,W58=AC58,X58=AC58,Y58=AC58,Z58=AC58,AA58=AC58,AB58=AC58),AC58+0.0007,AC58))</f>
        <v/>
      </c>
      <c r="P58" s="35" t="str">
        <f>IF(results!$Y58&lt;&gt;"c","",IF(OR(V58=AD58,W58=AD58,X58=AD58,Y58=AD58,Z58=AD58,AA58=AD58,AB58=AD58,AC58=AD58),AD58+0.0008,AD58))</f>
        <v/>
      </c>
      <c r="Q58" s="35" t="str">
        <f>IF(results!$Y58&lt;&gt;"c","",AE58*2)</f>
        <v/>
      </c>
      <c r="R58" s="4">
        <f t="shared" si="3"/>
        <v>0</v>
      </c>
      <c r="S58" s="4">
        <f t="shared" si="4"/>
        <v>5.7999999999999995E-6</v>
      </c>
      <c r="T58" s="4" t="str">
        <f>IF(results!$Y58&lt;&gt;"c","",results!X58)</f>
        <v/>
      </c>
      <c r="U58" s="4">
        <f>IF(results!Y58="A",1,IF(results!Y58="B",2,IF(results!Y58="C",3,99)))</f>
        <v>1</v>
      </c>
      <c r="V58" s="34">
        <f>results!C58+results!D58</f>
        <v>0</v>
      </c>
      <c r="W58" s="34">
        <f>results!E58+results!F58</f>
        <v>0</v>
      </c>
      <c r="X58" s="34">
        <f>results!G58+results!H58</f>
        <v>0</v>
      </c>
      <c r="Y58" s="34">
        <f>results!I58+results!J58</f>
        <v>0</v>
      </c>
      <c r="Z58" s="34">
        <f>results!K58+results!L58</f>
        <v>0</v>
      </c>
      <c r="AA58" s="34">
        <f>results!M58+results!N58</f>
        <v>0</v>
      </c>
      <c r="AB58" s="34">
        <f>results!O58+results!P58</f>
        <v>0</v>
      </c>
      <c r="AC58" s="34">
        <f>results!Q58+results!R58</f>
        <v>0</v>
      </c>
      <c r="AD58" s="34">
        <f>results!S58+results!T58</f>
        <v>0</v>
      </c>
      <c r="AE58" s="34">
        <f>results!U58+results!V58</f>
        <v>50</v>
      </c>
      <c r="AF58" s="10" t="e">
        <f t="shared" si="5"/>
        <v>#NUM!</v>
      </c>
    </row>
    <row r="59" spans="1:32" x14ac:dyDescent="0.35">
      <c r="A59" s="18">
        <v>53</v>
      </c>
      <c r="B59" s="20">
        <f t="shared" si="0"/>
        <v>101</v>
      </c>
      <c r="C59" s="20">
        <f t="shared" si="1"/>
        <v>21</v>
      </c>
      <c r="D59" s="14">
        <f t="shared" si="6"/>
        <v>21</v>
      </c>
      <c r="E59" s="14">
        <f t="shared" si="6"/>
        <v>21</v>
      </c>
      <c r="F59" s="2" t="str">
        <f>IF(results!Y59&lt;&gt;"c","",results!B59)</f>
        <v>MEZNAR POLONA</v>
      </c>
      <c r="G59" s="2">
        <f>IF(results!$Y59&lt;&gt;"c","",results!W59)</f>
        <v>1</v>
      </c>
      <c r="H59" s="35">
        <f>IF(results!$Y59&lt;&gt;"c","",V59)</f>
        <v>0</v>
      </c>
      <c r="I59" s="35">
        <f>IF(results!$Y59&lt;&gt;"c","",IF(W59=V59,W59+0.0001,W59))</f>
        <v>1E-4</v>
      </c>
      <c r="J59" s="35">
        <f>IF(results!$Y59&lt;&gt;"c","",IF(OR(V59=X59,W59=X59),X59+0.0002,X59))</f>
        <v>2.0000000000000001E-4</v>
      </c>
      <c r="K59" s="35">
        <f>IF(results!$Y59&lt;&gt;"c","",IF(OR(V59=Y59,W59=Y59,X59=Y59),Y59+0.0003,Y59))</f>
        <v>2.9999999999999997E-4</v>
      </c>
      <c r="L59" s="35">
        <f>IF(results!$Y59&lt;&gt;"c","",IF(OR(V59=Z59,W59=Z59,X59=Z59,Y59=Z59),Z59+0.0004,Z59))</f>
        <v>4.0000000000000002E-4</v>
      </c>
      <c r="M59" s="35">
        <f>IF(results!$Y59&lt;&gt;"c","",IF(OR(V59=AA59,W59=AA59,X59=AA59,Y59=AA59,Z59=AA59),AA59+0.0005,AA59))</f>
        <v>5.0000000000000001E-4</v>
      </c>
      <c r="N59" s="35">
        <f>IF(results!$Y59&lt;&gt;"c","",IF(OR(V59=AB59,W59=AB59,X59=AB59,Y59=AB59,Z59=AB59,AA59=AB59),AB59+0.0006,AB59))</f>
        <v>5.9999999999999995E-4</v>
      </c>
      <c r="O59" s="35">
        <f>IF(results!$Y59&lt;&gt;"c","",IF(OR(V59=AC59,W59=AC59,X59=AC59,Y59=AC59,Z59=AC59,AA59=AC59,AB59=AC59),AC59+0.0007,AC59))</f>
        <v>6.9999999999999999E-4</v>
      </c>
      <c r="P59" s="35">
        <f>IF(results!$Y59&lt;&gt;"c","",IF(OR(V59=AD59,W59=AD59,X59=AD59,Y59=AD59,Z59=AD59,AA59=AD59,AB59=AD59,AC59=AD59),AD59+0.0008,AD59))</f>
        <v>62</v>
      </c>
      <c r="Q59" s="35">
        <f>IF(results!$Y59&lt;&gt;"c","",AE59*2)</f>
        <v>0</v>
      </c>
      <c r="R59" s="4">
        <f t="shared" si="3"/>
        <v>62.002200000000002</v>
      </c>
      <c r="S59" s="4">
        <f t="shared" si="4"/>
        <v>62.0022059</v>
      </c>
      <c r="T59" s="4">
        <f>IF(results!$Y59&lt;&gt;"c","",results!X59)</f>
        <v>35.6</v>
      </c>
      <c r="U59" s="4">
        <f>IF(results!Y59="A",1,IF(results!Y59="B",2,IF(results!Y59="C",3,99)))</f>
        <v>3</v>
      </c>
      <c r="V59" s="34">
        <f>results!C59+results!D59</f>
        <v>0</v>
      </c>
      <c r="W59" s="34">
        <f>results!E59+results!F59</f>
        <v>0</v>
      </c>
      <c r="X59" s="34">
        <f>results!G59+results!H59</f>
        <v>0</v>
      </c>
      <c r="Y59" s="34">
        <f>results!I59+results!J59</f>
        <v>0</v>
      </c>
      <c r="Z59" s="34">
        <f>results!K59+results!L59</f>
        <v>0</v>
      </c>
      <c r="AA59" s="34">
        <f>results!M59+results!N59</f>
        <v>0</v>
      </c>
      <c r="AB59" s="34">
        <f>results!O59+results!P59</f>
        <v>0</v>
      </c>
      <c r="AC59" s="34">
        <f>results!Q59+results!R59</f>
        <v>0</v>
      </c>
      <c r="AD59" s="34">
        <f>results!S59+results!T59</f>
        <v>62</v>
      </c>
      <c r="AE59" s="34">
        <f>results!U59+results!V59</f>
        <v>0</v>
      </c>
      <c r="AF59" s="10">
        <f t="shared" si="5"/>
        <v>5.9999999999999995E-4</v>
      </c>
    </row>
    <row r="60" spans="1:32" x14ac:dyDescent="0.35">
      <c r="A60" s="18">
        <v>54</v>
      </c>
      <c r="B60" s="20">
        <f t="shared" si="0"/>
        <v>34</v>
      </c>
      <c r="C60" s="20">
        <f t="shared" si="1"/>
        <v>107</v>
      </c>
      <c r="D60" s="14">
        <f t="shared" si="6"/>
        <v>33</v>
      </c>
      <c r="E60" s="14">
        <f t="shared" si="6"/>
        <v>33</v>
      </c>
      <c r="F60" s="2" t="str">
        <f>IF(results!Y60&lt;&gt;"c","",results!B60)</f>
        <v/>
      </c>
      <c r="G60" s="2" t="str">
        <f>IF(results!$Y60&lt;&gt;"c","",results!W60)</f>
        <v/>
      </c>
      <c r="H60" s="35" t="str">
        <f>IF(results!$Y60&lt;&gt;"c","",V60)</f>
        <v/>
      </c>
      <c r="I60" s="35" t="str">
        <f>IF(results!$Y60&lt;&gt;"c","",IF(W60=V60,W60+0.0001,W60))</f>
        <v/>
      </c>
      <c r="J60" s="35" t="str">
        <f>IF(results!$Y60&lt;&gt;"c","",IF(OR(V60=X60,W60=X60),X60+0.0002,X60))</f>
        <v/>
      </c>
      <c r="K60" s="35" t="str">
        <f>IF(results!$Y60&lt;&gt;"c","",IF(OR(V60=Y60,W60=Y60,X60=Y60),Y60+0.0003,Y60))</f>
        <v/>
      </c>
      <c r="L60" s="35" t="str">
        <f>IF(results!$Y60&lt;&gt;"c","",IF(OR(V60=Z60,W60=Z60,X60=Z60,Y60=Z60),Z60+0.0004,Z60))</f>
        <v/>
      </c>
      <c r="M60" s="35" t="str">
        <f>IF(results!$Y60&lt;&gt;"c","",IF(OR(V60=AA60,W60=AA60,X60=AA60,Y60=AA60,Z60=AA60),AA60+0.0005,AA60))</f>
        <v/>
      </c>
      <c r="N60" s="35" t="str">
        <f>IF(results!$Y60&lt;&gt;"c","",IF(OR(V60=AB60,W60=AB60,X60=AB60,Y60=AB60,Z60=AB60,AA60=AB60),AB60+0.0006,AB60))</f>
        <v/>
      </c>
      <c r="O60" s="35" t="str">
        <f>IF(results!$Y60&lt;&gt;"c","",IF(OR(V60=AC60,W60=AC60,X60=AC60,Y60=AC60,Z60=AC60,AA60=AC60,AB60=AC60),AC60+0.0007,AC60))</f>
        <v/>
      </c>
      <c r="P60" s="35" t="str">
        <f>IF(results!$Y60&lt;&gt;"c","",IF(OR(V60=AD60,W60=AD60,X60=AD60,Y60=AD60,Z60=AD60,AA60=AD60,AB60=AD60,AC60=AD60),AD60+0.0008,AD60))</f>
        <v/>
      </c>
      <c r="Q60" s="35" t="str">
        <f>IF(results!$Y60&lt;&gt;"c","",AE60*2)</f>
        <v/>
      </c>
      <c r="R60" s="4">
        <f t="shared" si="3"/>
        <v>0</v>
      </c>
      <c r="S60" s="4">
        <f t="shared" si="4"/>
        <v>6.0000000000000002E-6</v>
      </c>
      <c r="T60" s="4" t="str">
        <f>IF(results!$Y60&lt;&gt;"c","",results!X60)</f>
        <v/>
      </c>
      <c r="U60" s="4">
        <f>IF(results!Y60="A",1,IF(results!Y60="B",2,IF(results!Y60="C",3,99)))</f>
        <v>2</v>
      </c>
      <c r="V60" s="34">
        <f>results!C60+results!D60</f>
        <v>0</v>
      </c>
      <c r="W60" s="34">
        <f>results!E60+results!F60</f>
        <v>0</v>
      </c>
      <c r="X60" s="34">
        <f>results!G60+results!H60</f>
        <v>0</v>
      </c>
      <c r="Y60" s="34">
        <f>results!I60+results!J60</f>
        <v>0</v>
      </c>
      <c r="Z60" s="34">
        <f>results!K60+results!L60</f>
        <v>0</v>
      </c>
      <c r="AA60" s="34">
        <f>results!M60+results!N60</f>
        <v>0</v>
      </c>
      <c r="AB60" s="34">
        <f>results!O60+results!P60</f>
        <v>0</v>
      </c>
      <c r="AC60" s="34">
        <f>results!Q60+results!R60</f>
        <v>0</v>
      </c>
      <c r="AD60" s="34">
        <f>results!S60+results!T60</f>
        <v>56</v>
      </c>
      <c r="AE60" s="34">
        <f>results!U60+results!V60</f>
        <v>0</v>
      </c>
      <c r="AF60" s="10" t="e">
        <f t="shared" si="5"/>
        <v>#NUM!</v>
      </c>
    </row>
    <row r="61" spans="1:32" x14ac:dyDescent="0.35">
      <c r="A61" s="18">
        <v>55</v>
      </c>
      <c r="B61" s="20">
        <f t="shared" si="0"/>
        <v>34</v>
      </c>
      <c r="C61" s="20">
        <f t="shared" si="1"/>
        <v>106</v>
      </c>
      <c r="D61" s="14">
        <f t="shared" si="6"/>
        <v>33</v>
      </c>
      <c r="E61" s="14">
        <f t="shared" si="6"/>
        <v>33</v>
      </c>
      <c r="F61" s="2" t="str">
        <f>IF(results!Y61&lt;&gt;"c","",results!B61)</f>
        <v/>
      </c>
      <c r="G61" s="2" t="str">
        <f>IF(results!$Y61&lt;&gt;"c","",results!W61)</f>
        <v/>
      </c>
      <c r="H61" s="35" t="str">
        <f>IF(results!$Y61&lt;&gt;"c","",V61)</f>
        <v/>
      </c>
      <c r="I61" s="35" t="str">
        <f>IF(results!$Y61&lt;&gt;"c","",IF(W61=V61,W61+0.0001,W61))</f>
        <v/>
      </c>
      <c r="J61" s="35" t="str">
        <f>IF(results!$Y61&lt;&gt;"c","",IF(OR(V61=X61,W61=X61),X61+0.0002,X61))</f>
        <v/>
      </c>
      <c r="K61" s="35" t="str">
        <f>IF(results!$Y61&lt;&gt;"c","",IF(OR(V61=Y61,W61=Y61,X61=Y61),Y61+0.0003,Y61))</f>
        <v/>
      </c>
      <c r="L61" s="35" t="str">
        <f>IF(results!$Y61&lt;&gt;"c","",IF(OR(V61=Z61,W61=Z61,X61=Z61,Y61=Z61),Z61+0.0004,Z61))</f>
        <v/>
      </c>
      <c r="M61" s="35" t="str">
        <f>IF(results!$Y61&lt;&gt;"c","",IF(OR(V61=AA61,W61=AA61,X61=AA61,Y61=AA61,Z61=AA61),AA61+0.0005,AA61))</f>
        <v/>
      </c>
      <c r="N61" s="35" t="str">
        <f>IF(results!$Y61&lt;&gt;"c","",IF(OR(V61=AB61,W61=AB61,X61=AB61,Y61=AB61,Z61=AB61,AA61=AB61),AB61+0.0006,AB61))</f>
        <v/>
      </c>
      <c r="O61" s="35" t="str">
        <f>IF(results!$Y61&lt;&gt;"c","",IF(OR(V61=AC61,W61=AC61,X61=AC61,Y61=AC61,Z61=AC61,AA61=AC61,AB61=AC61),AC61+0.0007,AC61))</f>
        <v/>
      </c>
      <c r="P61" s="35" t="str">
        <f>IF(results!$Y61&lt;&gt;"c","",IF(OR(V61=AD61,W61=AD61,X61=AD61,Y61=AD61,Z61=AD61,AA61=AD61,AB61=AD61,AC61=AD61),AD61+0.0008,AD61))</f>
        <v/>
      </c>
      <c r="Q61" s="35" t="str">
        <f>IF(results!$Y61&lt;&gt;"c","",AE61*2)</f>
        <v/>
      </c>
      <c r="R61" s="4">
        <f t="shared" si="3"/>
        <v>0</v>
      </c>
      <c r="S61" s="4">
        <f t="shared" si="4"/>
        <v>6.1E-6</v>
      </c>
      <c r="T61" s="4" t="str">
        <f>IF(results!$Y61&lt;&gt;"c","",results!X61)</f>
        <v/>
      </c>
      <c r="U61" s="4">
        <f>IF(results!Y61="A",1,IF(results!Y61="B",2,IF(results!Y61="C",3,99)))</f>
        <v>2</v>
      </c>
      <c r="V61" s="34">
        <f>results!C61+results!D61</f>
        <v>0</v>
      </c>
      <c r="W61" s="34">
        <f>results!E61+results!F61</f>
        <v>0</v>
      </c>
      <c r="X61" s="34">
        <f>results!G61+results!H61</f>
        <v>0</v>
      </c>
      <c r="Y61" s="34">
        <f>results!I61+results!J61</f>
        <v>0</v>
      </c>
      <c r="Z61" s="34">
        <f>results!K61+results!L61</f>
        <v>0</v>
      </c>
      <c r="AA61" s="34">
        <f>results!M61+results!N61</f>
        <v>0</v>
      </c>
      <c r="AB61" s="34">
        <f>results!O61+results!P61</f>
        <v>54</v>
      </c>
      <c r="AC61" s="34">
        <f>results!Q61+results!R61</f>
        <v>0</v>
      </c>
      <c r="AD61" s="34">
        <f>results!S61+results!T61</f>
        <v>0</v>
      </c>
      <c r="AE61" s="34">
        <f>results!U61+results!V61</f>
        <v>0</v>
      </c>
      <c r="AF61" s="10" t="e">
        <f t="shared" si="5"/>
        <v>#NUM!</v>
      </c>
    </row>
    <row r="62" spans="1:32" x14ac:dyDescent="0.35">
      <c r="A62" s="18">
        <v>56</v>
      </c>
      <c r="B62" s="20">
        <f t="shared" si="0"/>
        <v>34</v>
      </c>
      <c r="C62" s="20">
        <f t="shared" si="1"/>
        <v>105</v>
      </c>
      <c r="D62" s="14">
        <f t="shared" si="6"/>
        <v>33</v>
      </c>
      <c r="E62" s="14">
        <f t="shared" si="6"/>
        <v>33</v>
      </c>
      <c r="F62" s="2" t="str">
        <f>IF(results!Y62&lt;&gt;"c","",results!B62)</f>
        <v/>
      </c>
      <c r="G62" s="2" t="str">
        <f>IF(results!$Y62&lt;&gt;"c","",results!W62)</f>
        <v/>
      </c>
      <c r="H62" s="35" t="str">
        <f>IF(results!$Y62&lt;&gt;"c","",V62)</f>
        <v/>
      </c>
      <c r="I62" s="35" t="str">
        <f>IF(results!$Y62&lt;&gt;"c","",IF(W62=V62,W62+0.0001,W62))</f>
        <v/>
      </c>
      <c r="J62" s="35" t="str">
        <f>IF(results!$Y62&lt;&gt;"c","",IF(OR(V62=X62,W62=X62),X62+0.0002,X62))</f>
        <v/>
      </c>
      <c r="K62" s="35" t="str">
        <f>IF(results!$Y62&lt;&gt;"c","",IF(OR(V62=Y62,W62=Y62,X62=Y62),Y62+0.0003,Y62))</f>
        <v/>
      </c>
      <c r="L62" s="35" t="str">
        <f>IF(results!$Y62&lt;&gt;"c","",IF(OR(V62=Z62,W62=Z62,X62=Z62,Y62=Z62),Z62+0.0004,Z62))</f>
        <v/>
      </c>
      <c r="M62" s="35" t="str">
        <f>IF(results!$Y62&lt;&gt;"c","",IF(OR(V62=AA62,W62=AA62,X62=AA62,Y62=AA62,Z62=AA62),AA62+0.0005,AA62))</f>
        <v/>
      </c>
      <c r="N62" s="35" t="str">
        <f>IF(results!$Y62&lt;&gt;"c","",IF(OR(V62=AB62,W62=AB62,X62=AB62,Y62=AB62,Z62=AB62,AA62=AB62),AB62+0.0006,AB62))</f>
        <v/>
      </c>
      <c r="O62" s="35" t="str">
        <f>IF(results!$Y62&lt;&gt;"c","",IF(OR(V62=AC62,W62=AC62,X62=AC62,Y62=AC62,Z62=AC62,AA62=AC62,AB62=AC62),AC62+0.0007,AC62))</f>
        <v/>
      </c>
      <c r="P62" s="35" t="str">
        <f>IF(results!$Y62&lt;&gt;"c","",IF(OR(V62=AD62,W62=AD62,X62=AD62,Y62=AD62,Z62=AD62,AA62=AD62,AB62=AD62,AC62=AD62),AD62+0.0008,AD62))</f>
        <v/>
      </c>
      <c r="Q62" s="35" t="str">
        <f>IF(results!$Y62&lt;&gt;"c","",AE62*2)</f>
        <v/>
      </c>
      <c r="R62" s="4">
        <f t="shared" si="3"/>
        <v>0</v>
      </c>
      <c r="S62" s="4">
        <f t="shared" si="4"/>
        <v>6.1999999999999999E-6</v>
      </c>
      <c r="T62" s="4" t="str">
        <f>IF(results!$Y62&lt;&gt;"c","",results!X62)</f>
        <v/>
      </c>
      <c r="U62" s="4">
        <f>IF(results!Y62="A",1,IF(results!Y62="B",2,IF(results!Y62="C",3,99)))</f>
        <v>2</v>
      </c>
      <c r="V62" s="34">
        <f>results!C62+results!D62</f>
        <v>0</v>
      </c>
      <c r="W62" s="34">
        <f>results!E62+results!F62</f>
        <v>0</v>
      </c>
      <c r="X62" s="34">
        <f>results!G62+results!H62</f>
        <v>0</v>
      </c>
      <c r="Y62" s="34">
        <f>results!I62+results!J62</f>
        <v>34</v>
      </c>
      <c r="Z62" s="34">
        <f>results!K62+results!L62</f>
        <v>0</v>
      </c>
      <c r="AA62" s="34">
        <f>results!M62+results!N62</f>
        <v>0</v>
      </c>
      <c r="AB62" s="34">
        <f>results!O62+results!P62</f>
        <v>0</v>
      </c>
      <c r="AC62" s="34">
        <f>results!Q62+results!R62</f>
        <v>0</v>
      </c>
      <c r="AD62" s="34">
        <f>results!S62+results!T62</f>
        <v>0</v>
      </c>
      <c r="AE62" s="34">
        <f>results!U62+results!V62</f>
        <v>0</v>
      </c>
      <c r="AF62" s="10" t="e">
        <f t="shared" si="5"/>
        <v>#NUM!</v>
      </c>
    </row>
    <row r="63" spans="1:32" x14ac:dyDescent="0.35">
      <c r="A63" s="18">
        <v>57</v>
      </c>
      <c r="B63" s="20">
        <f t="shared" si="0"/>
        <v>1</v>
      </c>
      <c r="C63" s="20">
        <f t="shared" si="1"/>
        <v>104</v>
      </c>
      <c r="D63" s="14">
        <f t="shared" si="6"/>
        <v>33</v>
      </c>
      <c r="E63" s="14">
        <f t="shared" si="6"/>
        <v>33</v>
      </c>
      <c r="F63" s="2" t="str">
        <f>IF(results!Y63&lt;&gt;"c","",results!B63)</f>
        <v/>
      </c>
      <c r="G63" s="2" t="str">
        <f>IF(results!$Y63&lt;&gt;"c","",results!W63)</f>
        <v/>
      </c>
      <c r="H63" s="35" t="str">
        <f>IF(results!$Y63&lt;&gt;"c","",V63)</f>
        <v/>
      </c>
      <c r="I63" s="35" t="str">
        <f>IF(results!$Y63&lt;&gt;"c","",IF(W63=V63,W63+0.0001,W63))</f>
        <v/>
      </c>
      <c r="J63" s="35" t="str">
        <f>IF(results!$Y63&lt;&gt;"c","",IF(OR(V63=X63,W63=X63),X63+0.0002,X63))</f>
        <v/>
      </c>
      <c r="K63" s="35" t="str">
        <f>IF(results!$Y63&lt;&gt;"c","",IF(OR(V63=Y63,W63=Y63,X63=Y63),Y63+0.0003,Y63))</f>
        <v/>
      </c>
      <c r="L63" s="35" t="str">
        <f>IF(results!$Y63&lt;&gt;"c","",IF(OR(V63=Z63,W63=Z63,X63=Z63,Y63=Z63),Z63+0.0004,Z63))</f>
        <v/>
      </c>
      <c r="M63" s="35" t="str">
        <f>IF(results!$Y63&lt;&gt;"c","",IF(OR(V63=AA63,W63=AA63,X63=AA63,Y63=AA63,Z63=AA63),AA63+0.0005,AA63))</f>
        <v/>
      </c>
      <c r="N63" s="35" t="str">
        <f>IF(results!$Y63&lt;&gt;"c","",IF(OR(V63=AB63,W63=AB63,X63=AB63,Y63=AB63,Z63=AB63,AA63=AB63),AB63+0.0006,AB63))</f>
        <v/>
      </c>
      <c r="O63" s="35" t="str">
        <f>IF(results!$Y63&lt;&gt;"c","",IF(OR(V63=AC63,W63=AC63,X63=AC63,Y63=AC63,Z63=AC63,AA63=AC63,AB63=AC63),AC63+0.0007,AC63))</f>
        <v/>
      </c>
      <c r="P63" s="35" t="str">
        <f>IF(results!$Y63&lt;&gt;"c","",IF(OR(V63=AD63,W63=AD63,X63=AD63,Y63=AD63,Z63=AD63,AA63=AD63,AB63=AD63,AC63=AD63),AD63+0.0008,AD63))</f>
        <v/>
      </c>
      <c r="Q63" s="35" t="str">
        <f>IF(results!$Y63&lt;&gt;"c","",AE63*2)</f>
        <v/>
      </c>
      <c r="R63" s="4">
        <f t="shared" si="3"/>
        <v>0</v>
      </c>
      <c r="S63" s="4">
        <f t="shared" si="4"/>
        <v>6.2999999999999998E-6</v>
      </c>
      <c r="T63" s="4" t="str">
        <f>IF(results!$Y63&lt;&gt;"c","",results!X63)</f>
        <v/>
      </c>
      <c r="U63" s="4">
        <f>IF(results!Y63="A",1,IF(results!Y63="B",2,IF(results!Y63="C",3,99)))</f>
        <v>1</v>
      </c>
      <c r="V63" s="34">
        <f>results!C63+results!D63</f>
        <v>0</v>
      </c>
      <c r="W63" s="34">
        <f>results!E63+results!F63</f>
        <v>0</v>
      </c>
      <c r="X63" s="34">
        <f>results!G63+results!H63</f>
        <v>0</v>
      </c>
      <c r="Y63" s="34">
        <f>results!I63+results!J63</f>
        <v>0</v>
      </c>
      <c r="Z63" s="34">
        <f>results!K63+results!L63</f>
        <v>0</v>
      </c>
      <c r="AA63" s="34">
        <f>results!M63+results!N63</f>
        <v>0</v>
      </c>
      <c r="AB63" s="34">
        <f>results!O63+results!P63</f>
        <v>0</v>
      </c>
      <c r="AC63" s="34">
        <f>results!Q63+results!R63</f>
        <v>0</v>
      </c>
      <c r="AD63" s="34">
        <f>results!S63+results!T63</f>
        <v>33</v>
      </c>
      <c r="AE63" s="34">
        <f>results!U63+results!V63</f>
        <v>0</v>
      </c>
      <c r="AF63" s="10" t="e">
        <f t="shared" si="5"/>
        <v>#NUM!</v>
      </c>
    </row>
    <row r="64" spans="1:32" x14ac:dyDescent="0.35">
      <c r="A64" s="18">
        <v>58</v>
      </c>
      <c r="B64" s="20">
        <f t="shared" si="0"/>
        <v>34</v>
      </c>
      <c r="C64" s="20">
        <f t="shared" si="1"/>
        <v>103</v>
      </c>
      <c r="D64" s="14">
        <f t="shared" si="6"/>
        <v>33</v>
      </c>
      <c r="E64" s="14">
        <f t="shared" si="6"/>
        <v>33</v>
      </c>
      <c r="F64" s="2" t="str">
        <f>IF(results!Y64&lt;&gt;"c","",results!B64)</f>
        <v/>
      </c>
      <c r="G64" s="2" t="str">
        <f>IF(results!$Y64&lt;&gt;"c","",results!W64)</f>
        <v/>
      </c>
      <c r="H64" s="35" t="str">
        <f>IF(results!$Y64&lt;&gt;"c","",V64)</f>
        <v/>
      </c>
      <c r="I64" s="35" t="str">
        <f>IF(results!$Y64&lt;&gt;"c","",IF(W64=V64,W64+0.0001,W64))</f>
        <v/>
      </c>
      <c r="J64" s="35" t="str">
        <f>IF(results!$Y64&lt;&gt;"c","",IF(OR(V64=X64,W64=X64),X64+0.0002,X64))</f>
        <v/>
      </c>
      <c r="K64" s="35" t="str">
        <f>IF(results!$Y64&lt;&gt;"c","",IF(OR(V64=Y64,W64=Y64,X64=Y64),Y64+0.0003,Y64))</f>
        <v/>
      </c>
      <c r="L64" s="35" t="str">
        <f>IF(results!$Y64&lt;&gt;"c","",IF(OR(V64=Z64,W64=Z64,X64=Z64,Y64=Z64),Z64+0.0004,Z64))</f>
        <v/>
      </c>
      <c r="M64" s="35" t="str">
        <f>IF(results!$Y64&lt;&gt;"c","",IF(OR(V64=AA64,W64=AA64,X64=AA64,Y64=AA64,Z64=AA64),AA64+0.0005,AA64))</f>
        <v/>
      </c>
      <c r="N64" s="35" t="str">
        <f>IF(results!$Y64&lt;&gt;"c","",IF(OR(V64=AB64,W64=AB64,X64=AB64,Y64=AB64,Z64=AB64,AA64=AB64),AB64+0.0006,AB64))</f>
        <v/>
      </c>
      <c r="O64" s="35" t="str">
        <f>IF(results!$Y64&lt;&gt;"c","",IF(OR(V64=AC64,W64=AC64,X64=AC64,Y64=AC64,Z64=AC64,AA64=AC64,AB64=AC64),AC64+0.0007,AC64))</f>
        <v/>
      </c>
      <c r="P64" s="35" t="str">
        <f>IF(results!$Y64&lt;&gt;"c","",IF(OR(V64=AD64,W64=AD64,X64=AD64,Y64=AD64,Z64=AD64,AA64=AD64,AB64=AD64,AC64=AD64),AD64+0.0008,AD64))</f>
        <v/>
      </c>
      <c r="Q64" s="35" t="str">
        <f>IF(results!$Y64&lt;&gt;"c","",AE64*2)</f>
        <v/>
      </c>
      <c r="R64" s="4">
        <f t="shared" si="3"/>
        <v>0</v>
      </c>
      <c r="S64" s="4">
        <f t="shared" si="4"/>
        <v>6.3999999999999997E-6</v>
      </c>
      <c r="T64" s="4" t="str">
        <f>IF(results!$Y64&lt;&gt;"c","",results!X64)</f>
        <v/>
      </c>
      <c r="U64" s="4">
        <f>IF(results!Y64="A",1,IF(results!Y64="B",2,IF(results!Y64="C",3,99)))</f>
        <v>2</v>
      </c>
      <c r="V64" s="34">
        <f>results!C64+results!D64</f>
        <v>0</v>
      </c>
      <c r="W64" s="34">
        <f>results!E64+results!F64</f>
        <v>0</v>
      </c>
      <c r="X64" s="34">
        <f>results!G64+results!H64</f>
        <v>0</v>
      </c>
      <c r="Y64" s="34">
        <f>results!I64+results!J64</f>
        <v>0</v>
      </c>
      <c r="Z64" s="34">
        <f>results!K64+results!L64</f>
        <v>0</v>
      </c>
      <c r="AA64" s="34">
        <f>results!M64+results!N64</f>
        <v>51</v>
      </c>
      <c r="AB64" s="34">
        <f>results!O64+results!P64</f>
        <v>47</v>
      </c>
      <c r="AC64" s="34">
        <f>results!Q64+results!R64</f>
        <v>51</v>
      </c>
      <c r="AD64" s="34">
        <f>results!S64+results!T64</f>
        <v>0</v>
      </c>
      <c r="AE64" s="34">
        <f>results!U64+results!V64</f>
        <v>42</v>
      </c>
      <c r="AF64" s="10" t="e">
        <f t="shared" si="5"/>
        <v>#NUM!</v>
      </c>
    </row>
    <row r="65" spans="1:32" x14ac:dyDescent="0.35">
      <c r="A65" s="18">
        <v>59</v>
      </c>
      <c r="B65" s="20">
        <f t="shared" si="0"/>
        <v>101</v>
      </c>
      <c r="C65" s="20">
        <f t="shared" si="1"/>
        <v>4</v>
      </c>
      <c r="D65" s="14">
        <f t="shared" si="6"/>
        <v>4</v>
      </c>
      <c r="E65" s="14">
        <f t="shared" si="6"/>
        <v>4</v>
      </c>
      <c r="F65" s="2" t="str">
        <f>IF(results!Y65&lt;&gt;"c","",results!B65)</f>
        <v>PACIOLLA GIANFRANCO</v>
      </c>
      <c r="G65" s="2">
        <f>IF(results!$Y65&lt;&gt;"c","",results!W65)</f>
        <v>10</v>
      </c>
      <c r="H65" s="35">
        <f>IF(results!$Y65&lt;&gt;"c","",V65)</f>
        <v>17</v>
      </c>
      <c r="I65" s="35">
        <f>IF(results!$Y65&lt;&gt;"c","",IF(W65=V65,W65+0.0001,W65))</f>
        <v>47</v>
      </c>
      <c r="J65" s="35">
        <f>IF(results!$Y65&lt;&gt;"c","",IF(OR(V65=X65,W65=X65),X65+0.0002,X65))</f>
        <v>28</v>
      </c>
      <c r="K65" s="35">
        <f>IF(results!$Y65&lt;&gt;"c","",IF(OR(V65=Y65,W65=Y65,X65=Y65),Y65+0.0003,Y65))</f>
        <v>36</v>
      </c>
      <c r="L65" s="35">
        <f>IF(results!$Y65&lt;&gt;"c","",IF(OR(V65=Z65,W65=Z65,X65=Z65,Y65=Z65),Z65+0.0004,Z65))</f>
        <v>26</v>
      </c>
      <c r="M65" s="35">
        <f>IF(results!$Y65&lt;&gt;"c","",IF(OR(V65=AA65,W65=AA65,X65=AA65,Y65=AA65,Z65=AA65),AA65+0.0005,AA65))</f>
        <v>24</v>
      </c>
      <c r="N65" s="35">
        <f>IF(results!$Y65&lt;&gt;"c","",IF(OR(V65=AB65,W65=AB65,X65=AB65,Y65=AB65,Z65=AB65,AA65=AB65),AB65+0.0006,AB65))</f>
        <v>40</v>
      </c>
      <c r="O65" s="35">
        <f>IF(results!$Y65&lt;&gt;"c","",IF(OR(V65=AC65,W65=AC65,X65=AC65,Y65=AC65,Z65=AC65,AA65=AC65,AB65=AC65),AC65+0.0007,AC65))</f>
        <v>30</v>
      </c>
      <c r="P65" s="35">
        <f>IF(results!$Y65&lt;&gt;"c","",IF(OR(V65=AD65,W65=AD65,X65=AD65,Y65=AD65,Z65=AD65,AA65=AD65,AB65=AD65,AC65=AD65),AD65+0.0008,AD65))</f>
        <v>31</v>
      </c>
      <c r="Q65" s="35">
        <f>IF(results!$Y65&lt;&gt;"c","",AE65*2)</f>
        <v>88</v>
      </c>
      <c r="R65" s="4">
        <f t="shared" si="3"/>
        <v>242</v>
      </c>
      <c r="S65" s="4">
        <f t="shared" si="4"/>
        <v>242.00000650000001</v>
      </c>
      <c r="T65" s="4">
        <f>IF(results!$Y65&lt;&gt;"c","",results!X65)</f>
        <v>42.4</v>
      </c>
      <c r="U65" s="4">
        <f>IF(results!Y65="A",1,IF(results!Y65="B",2,IF(results!Y65="C",3,99)))</f>
        <v>3</v>
      </c>
      <c r="V65" s="34">
        <f>results!C65+results!D65</f>
        <v>17</v>
      </c>
      <c r="W65" s="34">
        <f>results!E65+results!F65</f>
        <v>47</v>
      </c>
      <c r="X65" s="34">
        <f>results!G65+results!H65</f>
        <v>28</v>
      </c>
      <c r="Y65" s="34">
        <f>results!I65+results!J65</f>
        <v>36</v>
      </c>
      <c r="Z65" s="34">
        <f>results!K65+results!L65</f>
        <v>26</v>
      </c>
      <c r="AA65" s="34">
        <f>results!M65+results!N65</f>
        <v>24</v>
      </c>
      <c r="AB65" s="34">
        <f>results!O65+results!P65</f>
        <v>40</v>
      </c>
      <c r="AC65" s="34">
        <f>results!Q65+results!R65</f>
        <v>30</v>
      </c>
      <c r="AD65" s="34">
        <f>results!S65+results!T65</f>
        <v>31</v>
      </c>
      <c r="AE65" s="34">
        <f>results!U65+results!V65</f>
        <v>44</v>
      </c>
      <c r="AF65" s="10">
        <f t="shared" si="5"/>
        <v>40</v>
      </c>
    </row>
    <row r="66" spans="1:32" x14ac:dyDescent="0.35">
      <c r="A66" s="18">
        <v>60</v>
      </c>
      <c r="B66" s="20">
        <f t="shared" si="0"/>
        <v>101</v>
      </c>
      <c r="C66" s="20">
        <f t="shared" si="1"/>
        <v>29</v>
      </c>
      <c r="D66" s="14">
        <f t="shared" si="6"/>
        <v>29</v>
      </c>
      <c r="E66" s="14">
        <f t="shared" si="6"/>
        <v>29</v>
      </c>
      <c r="F66" s="2" t="str">
        <f>IF(results!Y66&lt;&gt;"c","",results!B66)</f>
        <v>PALISKA MIRAN</v>
      </c>
      <c r="G66" s="2">
        <f>IF(results!$Y66&lt;&gt;"c","",results!W66)</f>
        <v>1</v>
      </c>
      <c r="H66" s="35">
        <f>IF(results!$Y66&lt;&gt;"c","",V66)</f>
        <v>0</v>
      </c>
      <c r="I66" s="35">
        <f>IF(results!$Y66&lt;&gt;"c","",IF(W66=V66,W66+0.0001,W66))</f>
        <v>36</v>
      </c>
      <c r="J66" s="35">
        <f>IF(results!$Y66&lt;&gt;"c","",IF(OR(V66=X66,W66=X66),X66+0.0002,X66))</f>
        <v>2.0000000000000001E-4</v>
      </c>
      <c r="K66" s="35">
        <f>IF(results!$Y66&lt;&gt;"c","",IF(OR(V66=Y66,W66=Y66,X66=Y66),Y66+0.0003,Y66))</f>
        <v>2.9999999999999997E-4</v>
      </c>
      <c r="L66" s="35">
        <f>IF(results!$Y66&lt;&gt;"c","",IF(OR(V66=Z66,W66=Z66,X66=Z66,Y66=Z66),Z66+0.0004,Z66))</f>
        <v>4.0000000000000002E-4</v>
      </c>
      <c r="M66" s="35">
        <f>IF(results!$Y66&lt;&gt;"c","",IF(OR(V66=AA66,W66=AA66,X66=AA66,Y66=AA66,Z66=AA66),AA66+0.0005,AA66))</f>
        <v>5.0000000000000001E-4</v>
      </c>
      <c r="N66" s="35">
        <f>IF(results!$Y66&lt;&gt;"c","",IF(OR(V66=AB66,W66=AB66,X66=AB66,Y66=AB66,Z66=AB66,AA66=AB66),AB66+0.0006,AB66))</f>
        <v>5.9999999999999995E-4</v>
      </c>
      <c r="O66" s="35">
        <f>IF(results!$Y66&lt;&gt;"c","",IF(OR(V66=AC66,W66=AC66,X66=AC66,Y66=AC66,Z66=AC66,AA66=AC66,AB66=AC66),AC66+0.0007,AC66))</f>
        <v>6.9999999999999999E-4</v>
      </c>
      <c r="P66" s="35">
        <f>IF(results!$Y66&lt;&gt;"c","",IF(OR(V66=AD66,W66=AD66,X66=AD66,Y66=AD66,Z66=AD66,AA66=AD66,AB66=AD66,AC66=AD66),AD66+0.0008,AD66))</f>
        <v>8.0000000000000004E-4</v>
      </c>
      <c r="Q66" s="35">
        <f>IF(results!$Y66&lt;&gt;"c","",AE66*2)</f>
        <v>0</v>
      </c>
      <c r="R66" s="4">
        <f t="shared" si="3"/>
        <v>36.002600000000001</v>
      </c>
      <c r="S66" s="4">
        <f t="shared" si="4"/>
        <v>36.0026066</v>
      </c>
      <c r="T66" s="4">
        <f>IF(results!$Y66&lt;&gt;"c","",results!X66)</f>
        <v>27.8</v>
      </c>
      <c r="U66" s="4">
        <f>IF(results!Y66="A",1,IF(results!Y66="B",2,IF(results!Y66="C",3,99)))</f>
        <v>3</v>
      </c>
      <c r="V66" s="34">
        <f>results!C66+results!D66</f>
        <v>0</v>
      </c>
      <c r="W66" s="34">
        <f>results!E66+results!F66</f>
        <v>36</v>
      </c>
      <c r="X66" s="34">
        <f>results!G66+results!H66</f>
        <v>0</v>
      </c>
      <c r="Y66" s="34">
        <f>results!I66+results!J66</f>
        <v>0</v>
      </c>
      <c r="Z66" s="34">
        <f>results!K66+results!L66</f>
        <v>0</v>
      </c>
      <c r="AA66" s="34">
        <f>results!M66+results!N66</f>
        <v>0</v>
      </c>
      <c r="AB66" s="34">
        <f>results!O66+results!P66</f>
        <v>0</v>
      </c>
      <c r="AC66" s="34">
        <f>results!Q66+results!R66</f>
        <v>0</v>
      </c>
      <c r="AD66" s="34">
        <f>results!S66+results!T66</f>
        <v>0</v>
      </c>
      <c r="AE66" s="34">
        <f>results!U66+results!V66</f>
        <v>0</v>
      </c>
      <c r="AF66" s="10">
        <f t="shared" si="5"/>
        <v>6.9999999999999999E-4</v>
      </c>
    </row>
    <row r="67" spans="1:32" x14ac:dyDescent="0.35">
      <c r="A67" s="18">
        <v>61</v>
      </c>
      <c r="B67" s="20">
        <f t="shared" si="0"/>
        <v>101</v>
      </c>
      <c r="C67" s="20">
        <f t="shared" si="1"/>
        <v>12</v>
      </c>
      <c r="D67" s="14">
        <f t="shared" si="6"/>
        <v>12</v>
      </c>
      <c r="E67" s="14">
        <f t="shared" si="6"/>
        <v>12</v>
      </c>
      <c r="F67" s="2" t="str">
        <f>IF(results!Y67&lt;&gt;"c","",results!B67)</f>
        <v>PELOS MAURIZIO</v>
      </c>
      <c r="G67" s="2">
        <f>IF(results!$Y67&lt;&gt;"c","",results!W67)</f>
        <v>3</v>
      </c>
      <c r="H67" s="35">
        <f>IF(results!$Y67&lt;&gt;"c","",V67)</f>
        <v>32</v>
      </c>
      <c r="I67" s="35">
        <f>IF(results!$Y67&lt;&gt;"c","",IF(W67=V67,W67+0.0001,W67))</f>
        <v>0</v>
      </c>
      <c r="J67" s="35">
        <f>IF(results!$Y67&lt;&gt;"c","",IF(OR(V67=X67,W67=X67),X67+0.0002,X67))</f>
        <v>2.0000000000000001E-4</v>
      </c>
      <c r="K67" s="35">
        <f>IF(results!$Y67&lt;&gt;"c","",IF(OR(V67=Y67,W67=Y67,X67=Y67),Y67+0.0003,Y67))</f>
        <v>2.9999999999999997E-4</v>
      </c>
      <c r="L67" s="35">
        <f>IF(results!$Y67&lt;&gt;"c","",IF(OR(V67=Z67,W67=Z67,X67=Z67,Y67=Z67),Z67+0.0004,Z67))</f>
        <v>4.0000000000000002E-4</v>
      </c>
      <c r="M67" s="35">
        <f>IF(results!$Y67&lt;&gt;"c","",IF(OR(V67=AA67,W67=AA67,X67=AA67,Y67=AA67,Z67=AA67),AA67+0.0005,AA67))</f>
        <v>5.0000000000000001E-4</v>
      </c>
      <c r="N67" s="35">
        <f>IF(results!$Y67&lt;&gt;"c","",IF(OR(V67=AB67,W67=AB67,X67=AB67,Y67=AB67,Z67=AB67,AA67=AB67),AB67+0.0006,AB67))</f>
        <v>5.9999999999999995E-4</v>
      </c>
      <c r="O67" s="35">
        <f>IF(results!$Y67&lt;&gt;"c","",IF(OR(V67=AC67,W67=AC67,X67=AC67,Y67=AC67,Z67=AC67,AA67=AC67,AB67=AC67),AC67+0.0007,AC67))</f>
        <v>44</v>
      </c>
      <c r="P67" s="35">
        <f>IF(results!$Y67&lt;&gt;"c","",IF(OR(V67=AD67,W67=AD67,X67=AD67,Y67=AD67,Z67=AD67,AA67=AD67,AB67=AD67,AC67=AD67),AD67+0.0008,AD67))</f>
        <v>8.0000000000000004E-4</v>
      </c>
      <c r="Q67" s="35">
        <f>IF(results!$Y67&lt;&gt;"c","",AE67*2)</f>
        <v>46</v>
      </c>
      <c r="R67" s="4">
        <f t="shared" si="3"/>
        <v>122.0014</v>
      </c>
      <c r="S67" s="4">
        <f t="shared" si="4"/>
        <v>122.0014067</v>
      </c>
      <c r="T67" s="4">
        <f>IF(results!$Y67&lt;&gt;"c","",results!X67)</f>
        <v>54</v>
      </c>
      <c r="U67" s="4">
        <f>IF(results!Y67="A",1,IF(results!Y67="B",2,IF(results!Y67="C",3,99)))</f>
        <v>3</v>
      </c>
      <c r="V67" s="34">
        <f>results!C67+results!D67</f>
        <v>32</v>
      </c>
      <c r="W67" s="34">
        <f>results!E67+results!F67</f>
        <v>0</v>
      </c>
      <c r="X67" s="34">
        <f>results!G67+results!H67</f>
        <v>0</v>
      </c>
      <c r="Y67" s="34">
        <f>results!I67+results!J67</f>
        <v>0</v>
      </c>
      <c r="Z67" s="34">
        <f>results!K67+results!L67</f>
        <v>0</v>
      </c>
      <c r="AA67" s="34">
        <f>results!M67+results!N67</f>
        <v>0</v>
      </c>
      <c r="AB67" s="34">
        <f>results!O67+results!P67</f>
        <v>0</v>
      </c>
      <c r="AC67" s="34">
        <f>results!Q67+results!R67</f>
        <v>44</v>
      </c>
      <c r="AD67" s="34">
        <f>results!S67+results!T67</f>
        <v>0</v>
      </c>
      <c r="AE67" s="34">
        <f>results!U67+results!V67</f>
        <v>23</v>
      </c>
      <c r="AF67" s="10">
        <f t="shared" si="5"/>
        <v>32</v>
      </c>
    </row>
    <row r="68" spans="1:32" x14ac:dyDescent="0.35">
      <c r="A68" s="18">
        <v>62</v>
      </c>
      <c r="B68" s="20">
        <f t="shared" si="0"/>
        <v>34</v>
      </c>
      <c r="C68" s="20">
        <f t="shared" si="1"/>
        <v>102</v>
      </c>
      <c r="D68" s="14">
        <f t="shared" si="6"/>
        <v>33</v>
      </c>
      <c r="E68" s="14">
        <f t="shared" si="6"/>
        <v>33</v>
      </c>
      <c r="F68" s="2" t="str">
        <f>IF(results!Y68&lt;&gt;"c","",results!B68)</f>
        <v/>
      </c>
      <c r="G68" s="2" t="str">
        <f>IF(results!$Y68&lt;&gt;"c","",results!W68)</f>
        <v/>
      </c>
      <c r="H68" s="35" t="str">
        <f>IF(results!$Y68&lt;&gt;"c","",V68)</f>
        <v/>
      </c>
      <c r="I68" s="35" t="str">
        <f>IF(results!$Y68&lt;&gt;"c","",IF(W68=V68,W68+0.0001,W68))</f>
        <v/>
      </c>
      <c r="J68" s="35" t="str">
        <f>IF(results!$Y68&lt;&gt;"c","",IF(OR(V68=X68,W68=X68),X68+0.0002,X68))</f>
        <v/>
      </c>
      <c r="K68" s="35" t="str">
        <f>IF(results!$Y68&lt;&gt;"c","",IF(OR(V68=Y68,W68=Y68,X68=Y68),Y68+0.0003,Y68))</f>
        <v/>
      </c>
      <c r="L68" s="35" t="str">
        <f>IF(results!$Y68&lt;&gt;"c","",IF(OR(V68=Z68,W68=Z68,X68=Z68,Y68=Z68),Z68+0.0004,Z68))</f>
        <v/>
      </c>
      <c r="M68" s="35" t="str">
        <f>IF(results!$Y68&lt;&gt;"c","",IF(OR(V68=AA68,W68=AA68,X68=AA68,Y68=AA68,Z68=AA68),AA68+0.0005,AA68))</f>
        <v/>
      </c>
      <c r="N68" s="35" t="str">
        <f>IF(results!$Y68&lt;&gt;"c","",IF(OR(V68=AB68,W68=AB68,X68=AB68,Y68=AB68,Z68=AB68,AA68=AB68),AB68+0.0006,AB68))</f>
        <v/>
      </c>
      <c r="O68" s="35" t="str">
        <f>IF(results!$Y68&lt;&gt;"c","",IF(OR(V68=AC68,W68=AC68,X68=AC68,Y68=AC68,Z68=AC68,AA68=AC68,AB68=AC68),AC68+0.0007,AC68))</f>
        <v/>
      </c>
      <c r="P68" s="35" t="str">
        <f>IF(results!$Y68&lt;&gt;"c","",IF(OR(V68=AD68,W68=AD68,X68=AD68,Y68=AD68,Z68=AD68,AA68=AD68,AB68=AD68,AC68=AD68),AD68+0.0008,AD68))</f>
        <v/>
      </c>
      <c r="Q68" s="35" t="str">
        <f>IF(results!$Y68&lt;&gt;"c","",AE68*2)</f>
        <v/>
      </c>
      <c r="R68" s="4">
        <f t="shared" si="3"/>
        <v>0</v>
      </c>
      <c r="S68" s="4">
        <f t="shared" si="4"/>
        <v>6.7999999999999993E-6</v>
      </c>
      <c r="T68" s="4" t="str">
        <f>IF(results!$Y68&lt;&gt;"c","",results!X68)</f>
        <v/>
      </c>
      <c r="U68" s="4">
        <f>IF(results!Y68="A",1,IF(results!Y68="B",2,IF(results!Y68="C",3,99)))</f>
        <v>2</v>
      </c>
      <c r="V68" s="34">
        <f>results!C68+results!D68</f>
        <v>0</v>
      </c>
      <c r="W68" s="34">
        <f>results!E68+results!F68</f>
        <v>0</v>
      </c>
      <c r="X68" s="34">
        <f>results!G68+results!H68</f>
        <v>0</v>
      </c>
      <c r="Y68" s="34">
        <f>results!I68+results!J68</f>
        <v>0</v>
      </c>
      <c r="Z68" s="34">
        <f>results!K68+results!L68</f>
        <v>46</v>
      </c>
      <c r="AA68" s="34">
        <f>results!M68+results!N68</f>
        <v>0</v>
      </c>
      <c r="AB68" s="34">
        <f>results!O68+results!P68</f>
        <v>0</v>
      </c>
      <c r="AC68" s="34">
        <f>results!Q68+results!R68</f>
        <v>0</v>
      </c>
      <c r="AD68" s="34">
        <f>results!S68+results!T68</f>
        <v>0</v>
      </c>
      <c r="AE68" s="34">
        <f>results!U68+results!V68</f>
        <v>0</v>
      </c>
      <c r="AF68" s="10" t="e">
        <f t="shared" si="5"/>
        <v>#NUM!</v>
      </c>
    </row>
    <row r="69" spans="1:32" ht="15" customHeight="1" x14ac:dyDescent="0.35">
      <c r="A69" s="18">
        <v>63</v>
      </c>
      <c r="B69" s="20">
        <f t="shared" si="0"/>
        <v>34</v>
      </c>
      <c r="C69" s="20">
        <f t="shared" si="1"/>
        <v>101</v>
      </c>
      <c r="D69" s="14">
        <f t="shared" si="6"/>
        <v>33</v>
      </c>
      <c r="E69" s="14">
        <f t="shared" si="6"/>
        <v>33</v>
      </c>
      <c r="F69" s="2" t="str">
        <f>IF(results!Y69&lt;&gt;"c","",results!B69)</f>
        <v/>
      </c>
      <c r="G69" s="2" t="str">
        <f>IF(results!$Y69&lt;&gt;"c","",results!W69)</f>
        <v/>
      </c>
      <c r="H69" s="35" t="str">
        <f>IF(results!$Y69&lt;&gt;"c","",V69)</f>
        <v/>
      </c>
      <c r="I69" s="35" t="str">
        <f>IF(results!$Y69&lt;&gt;"c","",IF(W69=V69,W69+0.0001,W69))</f>
        <v/>
      </c>
      <c r="J69" s="35" t="str">
        <f>IF(results!$Y69&lt;&gt;"c","",IF(OR(V69=X69,W69=X69),X69+0.0002,X69))</f>
        <v/>
      </c>
      <c r="K69" s="35" t="str">
        <f>IF(results!$Y69&lt;&gt;"c","",IF(OR(V69=Y69,W69=Y69,X69=Y69),Y69+0.0003,Y69))</f>
        <v/>
      </c>
      <c r="L69" s="35" t="str">
        <f>IF(results!$Y69&lt;&gt;"c","",IF(OR(V69=Z69,W69=Z69,X69=Z69,Y69=Z69),Z69+0.0004,Z69))</f>
        <v/>
      </c>
      <c r="M69" s="35" t="str">
        <f>IF(results!$Y69&lt;&gt;"c","",IF(OR(V69=AA69,W69=AA69,X69=AA69,Y69=AA69,Z69=AA69),AA69+0.0005,AA69))</f>
        <v/>
      </c>
      <c r="N69" s="35" t="str">
        <f>IF(results!$Y69&lt;&gt;"c","",IF(OR(V69=AB69,W69=AB69,X69=AB69,Y69=AB69,Z69=AB69,AA69=AB69),AB69+0.0006,AB69))</f>
        <v/>
      </c>
      <c r="O69" s="35" t="str">
        <f>IF(results!$Y69&lt;&gt;"c","",IF(OR(V69=AC69,W69=AC69,X69=AC69,Y69=AC69,Z69=AC69,AA69=AC69,AB69=AC69),AC69+0.0007,AC69))</f>
        <v/>
      </c>
      <c r="P69" s="35" t="str">
        <f>IF(results!$Y69&lt;&gt;"c","",IF(OR(V69=AD69,W69=AD69,X69=AD69,Y69=AD69,Z69=AD69,AA69=AD69,AB69=AD69,AC69=AD69),AD69+0.0008,AD69))</f>
        <v/>
      </c>
      <c r="Q69" s="35" t="str">
        <f>IF(results!$Y69&lt;&gt;"c","",AE69*2)</f>
        <v/>
      </c>
      <c r="R69" s="4">
        <f t="shared" si="3"/>
        <v>0</v>
      </c>
      <c r="S69" s="4">
        <f t="shared" si="4"/>
        <v>6.9E-6</v>
      </c>
      <c r="T69" s="4" t="str">
        <f>IF(results!$Y69&lt;&gt;"c","",results!X69)</f>
        <v/>
      </c>
      <c r="U69" s="4">
        <f>IF(results!Y69="A",1,IF(results!Y69="B",2,IF(results!Y69="C",3,99)))</f>
        <v>2</v>
      </c>
      <c r="V69" s="34">
        <f>results!C69+results!D69</f>
        <v>0</v>
      </c>
      <c r="W69" s="34">
        <f>results!E69+results!F69</f>
        <v>0</v>
      </c>
      <c r="X69" s="34">
        <f>results!G69+results!H69</f>
        <v>0</v>
      </c>
      <c r="Y69" s="34">
        <f>results!I69+results!J69</f>
        <v>56</v>
      </c>
      <c r="Z69" s="34">
        <f>results!K69+results!L69</f>
        <v>0</v>
      </c>
      <c r="AA69" s="34">
        <f>results!M69+results!N69</f>
        <v>0</v>
      </c>
      <c r="AB69" s="34">
        <f>results!O69+results!P69</f>
        <v>0</v>
      </c>
      <c r="AC69" s="34">
        <f>results!Q69+results!R69</f>
        <v>0</v>
      </c>
      <c r="AD69" s="34">
        <f>results!S69+results!T69</f>
        <v>0</v>
      </c>
      <c r="AE69" s="34">
        <f>results!U69+results!V69</f>
        <v>0</v>
      </c>
      <c r="AF69" s="10" t="e">
        <f t="shared" si="5"/>
        <v>#NUM!</v>
      </c>
    </row>
    <row r="70" spans="1:32" x14ac:dyDescent="0.35">
      <c r="A70" s="18">
        <v>64</v>
      </c>
      <c r="B70" s="20">
        <f t="shared" si="0"/>
        <v>1</v>
      </c>
      <c r="C70" s="20">
        <f t="shared" si="1"/>
        <v>100</v>
      </c>
      <c r="D70" s="14">
        <f t="shared" si="6"/>
        <v>33</v>
      </c>
      <c r="E70" s="14">
        <f t="shared" si="6"/>
        <v>33</v>
      </c>
      <c r="F70" s="2" t="str">
        <f>IF(results!Y70&lt;&gt;"c","",results!B70)</f>
        <v/>
      </c>
      <c r="G70" s="2" t="str">
        <f>IF(results!$Y70&lt;&gt;"c","",results!W70)</f>
        <v/>
      </c>
      <c r="H70" s="35" t="str">
        <f>IF(results!$Y70&lt;&gt;"c","",V70)</f>
        <v/>
      </c>
      <c r="I70" s="35" t="str">
        <f>IF(results!$Y70&lt;&gt;"c","",IF(W70=V70,W70+0.0001,W70))</f>
        <v/>
      </c>
      <c r="J70" s="35" t="str">
        <f>IF(results!$Y70&lt;&gt;"c","",IF(OR(V70=X70,W70=X70),X70+0.0002,X70))</f>
        <v/>
      </c>
      <c r="K70" s="35" t="str">
        <f>IF(results!$Y70&lt;&gt;"c","",IF(OR(V70=Y70,W70=Y70,X70=Y70),Y70+0.0003,Y70))</f>
        <v/>
      </c>
      <c r="L70" s="35" t="str">
        <f>IF(results!$Y70&lt;&gt;"c","",IF(OR(V70=Z70,W70=Z70,X70=Z70,Y70=Z70),Z70+0.0004,Z70))</f>
        <v/>
      </c>
      <c r="M70" s="35" t="str">
        <f>IF(results!$Y70&lt;&gt;"c","",IF(OR(V70=AA70,W70=AA70,X70=AA70,Y70=AA70,Z70=AA70),AA70+0.0005,AA70))</f>
        <v/>
      </c>
      <c r="N70" s="35" t="str">
        <f>IF(results!$Y70&lt;&gt;"c","",IF(OR(V70=AB70,W70=AB70,X70=AB70,Y70=AB70,Z70=AB70,AA70=AB70),AB70+0.0006,AB70))</f>
        <v/>
      </c>
      <c r="O70" s="35" t="str">
        <f>IF(results!$Y70&lt;&gt;"c","",IF(OR(V70=AC70,W70=AC70,X70=AC70,Y70=AC70,Z70=AC70,AA70=AC70,AB70=AC70),AC70+0.0007,AC70))</f>
        <v/>
      </c>
      <c r="P70" s="35" t="str">
        <f>IF(results!$Y70&lt;&gt;"c","",IF(OR(V70=AD70,W70=AD70,X70=AD70,Y70=AD70,Z70=AD70,AA70=AD70,AB70=AD70,AC70=AD70),AD70+0.0008,AD70))</f>
        <v/>
      </c>
      <c r="Q70" s="35" t="str">
        <f>IF(results!$Y70&lt;&gt;"c","",AE70*2)</f>
        <v/>
      </c>
      <c r="R70" s="4">
        <f t="shared" si="3"/>
        <v>0</v>
      </c>
      <c r="S70" s="4">
        <f t="shared" si="4"/>
        <v>6.9999999999999999E-6</v>
      </c>
      <c r="T70" s="4" t="str">
        <f>IF(results!$Y70&lt;&gt;"c","",results!X70)</f>
        <v/>
      </c>
      <c r="U70" s="4">
        <f>IF(results!Y70="A",1,IF(results!Y70="B",2,IF(results!Y70="C",3,99)))</f>
        <v>1</v>
      </c>
      <c r="V70" s="34">
        <f>results!C70+results!D70</f>
        <v>0</v>
      </c>
      <c r="W70" s="34">
        <f>results!E70+results!F70</f>
        <v>50</v>
      </c>
      <c r="X70" s="34">
        <f>results!G70+results!H70</f>
        <v>38</v>
      </c>
      <c r="Y70" s="34">
        <f>results!I70+results!J70</f>
        <v>0</v>
      </c>
      <c r="Z70" s="34">
        <f>results!K70+results!L70</f>
        <v>0</v>
      </c>
      <c r="AA70" s="34">
        <f>results!M70+results!N70</f>
        <v>44</v>
      </c>
      <c r="AB70" s="34">
        <f>results!O70+results!P70</f>
        <v>43</v>
      </c>
      <c r="AC70" s="34">
        <f>results!Q70+results!R70</f>
        <v>49</v>
      </c>
      <c r="AD70" s="34">
        <f>results!S70+results!T70</f>
        <v>0</v>
      </c>
      <c r="AE70" s="34">
        <f>results!U70+results!V70</f>
        <v>0</v>
      </c>
      <c r="AF70" s="10" t="e">
        <f t="shared" si="5"/>
        <v>#NUM!</v>
      </c>
    </row>
    <row r="71" spans="1:32" x14ac:dyDescent="0.35">
      <c r="A71" s="18">
        <v>65</v>
      </c>
      <c r="B71" s="20">
        <f t="shared" si="0"/>
        <v>1</v>
      </c>
      <c r="C71" s="20">
        <f t="shared" si="1"/>
        <v>99</v>
      </c>
      <c r="D71" s="14">
        <f t="shared" si="6"/>
        <v>33</v>
      </c>
      <c r="E71" s="14">
        <f t="shared" si="6"/>
        <v>33</v>
      </c>
      <c r="F71" s="2" t="str">
        <f>IF(results!Y71&lt;&gt;"c","",results!B71)</f>
        <v/>
      </c>
      <c r="G71" s="2" t="str">
        <f>IF(results!$Y71&lt;&gt;"c","",results!W71)</f>
        <v/>
      </c>
      <c r="H71" s="35" t="str">
        <f>IF(results!$Y71&lt;&gt;"c","",V71)</f>
        <v/>
      </c>
      <c r="I71" s="35" t="str">
        <f>IF(results!$Y71&lt;&gt;"c","",IF(W71=V71,W71+0.0001,W71))</f>
        <v/>
      </c>
      <c r="J71" s="35" t="str">
        <f>IF(results!$Y71&lt;&gt;"c","",IF(OR(V71=X71,W71=X71),X71+0.0002,X71))</f>
        <v/>
      </c>
      <c r="K71" s="35" t="str">
        <f>IF(results!$Y71&lt;&gt;"c","",IF(OR(V71=Y71,W71=Y71,X71=Y71),Y71+0.0003,Y71))</f>
        <v/>
      </c>
      <c r="L71" s="35" t="str">
        <f>IF(results!$Y71&lt;&gt;"c","",IF(OR(V71=Z71,W71=Z71,X71=Z71,Y71=Z71),Z71+0.0004,Z71))</f>
        <v/>
      </c>
      <c r="M71" s="35" t="str">
        <f>IF(results!$Y71&lt;&gt;"c","",IF(OR(V71=AA71,W71=AA71,X71=AA71,Y71=AA71,Z71=AA71),AA71+0.0005,AA71))</f>
        <v/>
      </c>
      <c r="N71" s="35" t="str">
        <f>IF(results!$Y71&lt;&gt;"c","",IF(OR(V71=AB71,W71=AB71,X71=AB71,Y71=AB71,Z71=AB71,AA71=AB71),AB71+0.0006,AB71))</f>
        <v/>
      </c>
      <c r="O71" s="35" t="str">
        <f>IF(results!$Y71&lt;&gt;"c","",IF(OR(V71=AC71,W71=AC71,X71=AC71,Y71=AC71,Z71=AC71,AA71=AC71,AB71=AC71),AC71+0.0007,AC71))</f>
        <v/>
      </c>
      <c r="P71" s="35" t="str">
        <f>IF(results!$Y71&lt;&gt;"c","",IF(OR(V71=AD71,W71=AD71,X71=AD71,Y71=AD71,Z71=AD71,AA71=AD71,AB71=AD71,AC71=AD71),AD71+0.0008,AD71))</f>
        <v/>
      </c>
      <c r="Q71" s="35" t="str">
        <f>IF(results!$Y71&lt;&gt;"c","",AE71*2)</f>
        <v/>
      </c>
      <c r="R71" s="4">
        <f t="shared" si="3"/>
        <v>0</v>
      </c>
      <c r="S71" s="4">
        <f t="shared" si="4"/>
        <v>7.0999999999999998E-6</v>
      </c>
      <c r="T71" s="4" t="str">
        <f>IF(results!$Y71&lt;&gt;"c","",results!X71)</f>
        <v/>
      </c>
      <c r="U71" s="4">
        <f>IF(results!Y71="A",1,IF(results!Y71="B",2,IF(results!Y71="C",3,99)))</f>
        <v>1</v>
      </c>
      <c r="V71" s="34">
        <f>results!C71+results!D71</f>
        <v>0</v>
      </c>
      <c r="W71" s="34">
        <f>results!E71+results!F71</f>
        <v>0</v>
      </c>
      <c r="X71" s="34">
        <f>results!G71+results!H71</f>
        <v>63</v>
      </c>
      <c r="Y71" s="34">
        <f>results!I71+results!J71</f>
        <v>0</v>
      </c>
      <c r="Z71" s="34">
        <f>results!K71+results!L71</f>
        <v>0</v>
      </c>
      <c r="AA71" s="34">
        <f>results!M71+results!N71</f>
        <v>58</v>
      </c>
      <c r="AB71" s="34">
        <f>results!O71+results!P71</f>
        <v>0</v>
      </c>
      <c r="AC71" s="34">
        <f>results!Q71+results!R71</f>
        <v>67</v>
      </c>
      <c r="AD71" s="34">
        <f>results!S71+results!T71</f>
        <v>0</v>
      </c>
      <c r="AE71" s="34">
        <f>results!U71+results!V71</f>
        <v>0</v>
      </c>
      <c r="AF71" s="10" t="e">
        <f t="shared" si="5"/>
        <v>#NUM!</v>
      </c>
    </row>
    <row r="72" spans="1:32" x14ac:dyDescent="0.35">
      <c r="A72" s="18">
        <v>66</v>
      </c>
      <c r="B72" s="20">
        <f t="shared" ref="B72:B135" si="7">RANK($U72,$U$7:$U$160,1)</f>
        <v>34</v>
      </c>
      <c r="C72" s="20">
        <f t="shared" ref="C72:C135" si="8">RANK($S72,$S$7:$S$160)</f>
        <v>98</v>
      </c>
      <c r="D72" s="14">
        <f t="shared" ref="D72:E103" si="9">_xlfn.RANK.EQ($R72,$R$7:$R$160,0)</f>
        <v>33</v>
      </c>
      <c r="E72" s="14">
        <f t="shared" si="9"/>
        <v>33</v>
      </c>
      <c r="F72" s="2" t="str">
        <f>IF(results!Y72&lt;&gt;"c","",results!B72)</f>
        <v/>
      </c>
      <c r="G72" s="2" t="str">
        <f>IF(results!$Y72&lt;&gt;"c","",results!W72)</f>
        <v/>
      </c>
      <c r="H72" s="35" t="str">
        <f>IF(results!$Y72&lt;&gt;"c","",V72)</f>
        <v/>
      </c>
      <c r="I72" s="35" t="str">
        <f>IF(results!$Y72&lt;&gt;"c","",IF(W72=V72,W72+0.0001,W72))</f>
        <v/>
      </c>
      <c r="J72" s="35" t="str">
        <f>IF(results!$Y72&lt;&gt;"c","",IF(OR(V72=X72,W72=X72),X72+0.0002,X72))</f>
        <v/>
      </c>
      <c r="K72" s="35" t="str">
        <f>IF(results!$Y72&lt;&gt;"c","",IF(OR(V72=Y72,W72=Y72,X72=Y72),Y72+0.0003,Y72))</f>
        <v/>
      </c>
      <c r="L72" s="35" t="str">
        <f>IF(results!$Y72&lt;&gt;"c","",IF(OR(V72=Z72,W72=Z72,X72=Z72,Y72=Z72),Z72+0.0004,Z72))</f>
        <v/>
      </c>
      <c r="M72" s="35" t="str">
        <f>IF(results!$Y72&lt;&gt;"c","",IF(OR(V72=AA72,W72=AA72,X72=AA72,Y72=AA72,Z72=AA72),AA72+0.0005,AA72))</f>
        <v/>
      </c>
      <c r="N72" s="35" t="str">
        <f>IF(results!$Y72&lt;&gt;"c","",IF(OR(V72=AB72,W72=AB72,X72=AB72,Y72=AB72,Z72=AB72,AA72=AB72),AB72+0.0006,AB72))</f>
        <v/>
      </c>
      <c r="O72" s="35" t="str">
        <f>IF(results!$Y72&lt;&gt;"c","",IF(OR(V72=AC72,W72=AC72,X72=AC72,Y72=AC72,Z72=AC72,AA72=AC72,AB72=AC72),AC72+0.0007,AC72))</f>
        <v/>
      </c>
      <c r="P72" s="35" t="str">
        <f>IF(results!$Y72&lt;&gt;"c","",IF(OR(V72=AD72,W72=AD72,X72=AD72,Y72=AD72,Z72=AD72,AA72=AD72,AB72=AD72,AC72=AD72),AD72+0.0008,AD72))</f>
        <v/>
      </c>
      <c r="Q72" s="35" t="str">
        <f>IF(results!$Y72&lt;&gt;"c","",AE72*2)</f>
        <v/>
      </c>
      <c r="R72" s="4">
        <f t="shared" ref="R72:R135" si="10">IF(F72&lt;&gt;"",(MAX(H72:Q72)+LARGE(H72:Q72,2)+LARGE(H72:Q72,3)+LARGE(H72:Q72,4)+LARGE(H72:Q72,5)),0)</f>
        <v>0</v>
      </c>
      <c r="S72" s="4">
        <f t="shared" ref="S72:S135" si="11">R72+0.0000001*ROW()</f>
        <v>7.1999999999999997E-6</v>
      </c>
      <c r="T72" s="4" t="str">
        <f>IF(results!$Y72&lt;&gt;"c","",results!X72)</f>
        <v/>
      </c>
      <c r="U72" s="4">
        <f>IF(results!Y72="A",1,IF(results!Y72="B",2,IF(results!Y72="C",3,99)))</f>
        <v>2</v>
      </c>
      <c r="V72" s="34">
        <f>results!C72+results!D72</f>
        <v>0</v>
      </c>
      <c r="W72" s="34">
        <f>results!E72+results!F72</f>
        <v>0</v>
      </c>
      <c r="X72" s="34">
        <f>results!G72+results!H72</f>
        <v>38</v>
      </c>
      <c r="Y72" s="34">
        <f>results!I72+results!J72</f>
        <v>0</v>
      </c>
      <c r="Z72" s="34">
        <f>results!K72+results!L72</f>
        <v>0</v>
      </c>
      <c r="AA72" s="34">
        <f>results!M72+results!N72</f>
        <v>0</v>
      </c>
      <c r="AB72" s="34">
        <f>results!O72+results!P72</f>
        <v>0</v>
      </c>
      <c r="AC72" s="34">
        <f>results!Q72+results!R72</f>
        <v>0</v>
      </c>
      <c r="AD72" s="34">
        <f>results!S72+results!T72</f>
        <v>0</v>
      </c>
      <c r="AE72" s="34">
        <f>results!U72+results!V72</f>
        <v>51</v>
      </c>
      <c r="AF72" s="10" t="e">
        <f t="shared" ref="AF72:AF135" si="12">LARGE(H72:Q72,3)</f>
        <v>#NUM!</v>
      </c>
    </row>
    <row r="73" spans="1:32" x14ac:dyDescent="0.35">
      <c r="A73" s="18">
        <v>67</v>
      </c>
      <c r="B73" s="20">
        <f t="shared" si="7"/>
        <v>1</v>
      </c>
      <c r="C73" s="20">
        <f t="shared" si="8"/>
        <v>97</v>
      </c>
      <c r="D73" s="14">
        <f t="shared" si="9"/>
        <v>33</v>
      </c>
      <c r="E73" s="14">
        <f t="shared" si="9"/>
        <v>33</v>
      </c>
      <c r="F73" s="2" t="str">
        <f>IF(results!Y73&lt;&gt;"c","",results!B73)</f>
        <v/>
      </c>
      <c r="G73" s="2" t="str">
        <f>IF(results!$Y73&lt;&gt;"c","",results!W73)</f>
        <v/>
      </c>
      <c r="H73" s="35" t="str">
        <f>IF(results!$Y73&lt;&gt;"c","",V73)</f>
        <v/>
      </c>
      <c r="I73" s="35" t="str">
        <f>IF(results!$Y73&lt;&gt;"c","",IF(W73=V73,W73+0.0001,W73))</f>
        <v/>
      </c>
      <c r="J73" s="35" t="str">
        <f>IF(results!$Y73&lt;&gt;"c","",IF(OR(V73=X73,W73=X73),X73+0.0002,X73))</f>
        <v/>
      </c>
      <c r="K73" s="35" t="str">
        <f>IF(results!$Y73&lt;&gt;"c","",IF(OR(V73=Y73,W73=Y73,X73=Y73),Y73+0.0003,Y73))</f>
        <v/>
      </c>
      <c r="L73" s="35" t="str">
        <f>IF(results!$Y73&lt;&gt;"c","",IF(OR(V73=Z73,W73=Z73,X73=Z73,Y73=Z73),Z73+0.0004,Z73))</f>
        <v/>
      </c>
      <c r="M73" s="35" t="str">
        <f>IF(results!$Y73&lt;&gt;"c","",IF(OR(V73=AA73,W73=AA73,X73=AA73,Y73=AA73,Z73=AA73),AA73+0.0005,AA73))</f>
        <v/>
      </c>
      <c r="N73" s="35" t="str">
        <f>IF(results!$Y73&lt;&gt;"c","",IF(OR(V73=AB73,W73=AB73,X73=AB73,Y73=AB73,Z73=AB73,AA73=AB73),AB73+0.0006,AB73))</f>
        <v/>
      </c>
      <c r="O73" s="35" t="str">
        <f>IF(results!$Y73&lt;&gt;"c","",IF(OR(V73=AC73,W73=AC73,X73=AC73,Y73=AC73,Z73=AC73,AA73=AC73,AB73=AC73),AC73+0.0007,AC73))</f>
        <v/>
      </c>
      <c r="P73" s="35" t="str">
        <f>IF(results!$Y73&lt;&gt;"c","",IF(OR(V73=AD73,W73=AD73,X73=AD73,Y73=AD73,Z73=AD73,AA73=AD73,AB73=AD73,AC73=AD73),AD73+0.0008,AD73))</f>
        <v/>
      </c>
      <c r="Q73" s="35" t="str">
        <f>IF(results!$Y73&lt;&gt;"c","",AE73*2)</f>
        <v/>
      </c>
      <c r="R73" s="4">
        <f t="shared" si="10"/>
        <v>0</v>
      </c>
      <c r="S73" s="4">
        <f t="shared" si="11"/>
        <v>7.2999999999999996E-6</v>
      </c>
      <c r="T73" s="4" t="str">
        <f>IF(results!$Y73&lt;&gt;"c","",results!X73)</f>
        <v/>
      </c>
      <c r="U73" s="4">
        <f>IF(results!Y73="A",1,IF(results!Y73="B",2,IF(results!Y73="C",3,99)))</f>
        <v>1</v>
      </c>
      <c r="V73" s="34">
        <f>results!C73+results!D73</f>
        <v>0</v>
      </c>
      <c r="W73" s="34">
        <f>results!E73+results!F73</f>
        <v>0</v>
      </c>
      <c r="X73" s="34">
        <f>results!G73+results!H73</f>
        <v>0</v>
      </c>
      <c r="Y73" s="34">
        <f>results!I73+results!J73</f>
        <v>57</v>
      </c>
      <c r="Z73" s="34">
        <f>results!K73+results!L73</f>
        <v>39</v>
      </c>
      <c r="AA73" s="34">
        <f>results!M73+results!N73</f>
        <v>51</v>
      </c>
      <c r="AB73" s="34">
        <f>results!O73+results!P73</f>
        <v>0</v>
      </c>
      <c r="AC73" s="34">
        <f>results!Q73+results!R73</f>
        <v>0</v>
      </c>
      <c r="AD73" s="34">
        <f>results!S73+results!T73</f>
        <v>0</v>
      </c>
      <c r="AE73" s="34">
        <f>results!U73+results!V73</f>
        <v>0</v>
      </c>
      <c r="AF73" s="10" t="e">
        <f t="shared" si="12"/>
        <v>#NUM!</v>
      </c>
    </row>
    <row r="74" spans="1:32" x14ac:dyDescent="0.35">
      <c r="A74" s="18">
        <v>68</v>
      </c>
      <c r="B74" s="20">
        <f t="shared" si="7"/>
        <v>1</v>
      </c>
      <c r="C74" s="20">
        <f t="shared" si="8"/>
        <v>96</v>
      </c>
      <c r="D74" s="14">
        <f t="shared" si="9"/>
        <v>33</v>
      </c>
      <c r="E74" s="14">
        <f t="shared" si="9"/>
        <v>33</v>
      </c>
      <c r="F74" s="2" t="str">
        <f>IF(results!Y74&lt;&gt;"c","",results!B74)</f>
        <v/>
      </c>
      <c r="G74" s="2" t="str">
        <f>IF(results!$Y74&lt;&gt;"c","",results!W74)</f>
        <v/>
      </c>
      <c r="H74" s="35" t="str">
        <f>IF(results!$Y74&lt;&gt;"c","",V74)</f>
        <v/>
      </c>
      <c r="I74" s="35" t="str">
        <f>IF(results!$Y74&lt;&gt;"c","",IF(W74=V74,W74+0.0001,W74))</f>
        <v/>
      </c>
      <c r="J74" s="35" t="str">
        <f>IF(results!$Y74&lt;&gt;"c","",IF(OR(V74=X74,W74=X74),X74+0.0002,X74))</f>
        <v/>
      </c>
      <c r="K74" s="35" t="str">
        <f>IF(results!$Y74&lt;&gt;"c","",IF(OR(V74=Y74,W74=Y74,X74=Y74),Y74+0.0003,Y74))</f>
        <v/>
      </c>
      <c r="L74" s="35" t="str">
        <f>IF(results!$Y74&lt;&gt;"c","",IF(OR(V74=Z74,W74=Z74,X74=Z74,Y74=Z74),Z74+0.0004,Z74))</f>
        <v/>
      </c>
      <c r="M74" s="35" t="str">
        <f>IF(results!$Y74&lt;&gt;"c","",IF(OR(V74=AA74,W74=AA74,X74=AA74,Y74=AA74,Z74=AA74),AA74+0.0005,AA74))</f>
        <v/>
      </c>
      <c r="N74" s="35" t="str">
        <f>IF(results!$Y74&lt;&gt;"c","",IF(OR(V74=AB74,W74=AB74,X74=AB74,Y74=AB74,Z74=AB74,AA74=AB74),AB74+0.0006,AB74))</f>
        <v/>
      </c>
      <c r="O74" s="35" t="str">
        <f>IF(results!$Y74&lt;&gt;"c","",IF(OR(V74=AC74,W74=AC74,X74=AC74,Y74=AC74,Z74=AC74,AA74=AC74,AB74=AC74),AC74+0.0007,AC74))</f>
        <v/>
      </c>
      <c r="P74" s="35" t="str">
        <f>IF(results!$Y74&lt;&gt;"c","",IF(OR(V74=AD74,W74=AD74,X74=AD74,Y74=AD74,Z74=AD74,AA74=AD74,AB74=AD74,AC74=AD74),AD74+0.0008,AD74))</f>
        <v/>
      </c>
      <c r="Q74" s="35" t="str">
        <f>IF(results!$Y74&lt;&gt;"c","",AE74*2)</f>
        <v/>
      </c>
      <c r="R74" s="4">
        <f t="shared" si="10"/>
        <v>0</v>
      </c>
      <c r="S74" s="4">
        <f t="shared" si="11"/>
        <v>7.3999999999999995E-6</v>
      </c>
      <c r="T74" s="4" t="str">
        <f>IF(results!$Y74&lt;&gt;"c","",results!X74)</f>
        <v/>
      </c>
      <c r="U74" s="4">
        <f>IF(results!Y74="A",1,IF(results!Y74="B",2,IF(results!Y74="C",3,99)))</f>
        <v>1</v>
      </c>
      <c r="V74" s="34">
        <f>results!C74+results!D74</f>
        <v>0</v>
      </c>
      <c r="W74" s="34">
        <f>results!E74+results!F74</f>
        <v>0</v>
      </c>
      <c r="X74" s="34">
        <f>results!G74+results!H74</f>
        <v>0</v>
      </c>
      <c r="Y74" s="34">
        <f>results!I74+results!J74</f>
        <v>0</v>
      </c>
      <c r="Z74" s="34">
        <f>results!K74+results!L74</f>
        <v>0</v>
      </c>
      <c r="AA74" s="34">
        <f>results!M74+results!N74</f>
        <v>0</v>
      </c>
      <c r="AB74" s="34">
        <f>results!O74+results!P74</f>
        <v>54</v>
      </c>
      <c r="AC74" s="34">
        <f>results!Q74+results!R74</f>
        <v>0</v>
      </c>
      <c r="AD74" s="34">
        <f>results!S74+results!T74</f>
        <v>0</v>
      </c>
      <c r="AE74" s="34">
        <f>results!U74+results!V74</f>
        <v>0</v>
      </c>
      <c r="AF74" s="10" t="e">
        <f t="shared" si="12"/>
        <v>#NUM!</v>
      </c>
    </row>
    <row r="75" spans="1:32" x14ac:dyDescent="0.35">
      <c r="A75" s="18">
        <v>69</v>
      </c>
      <c r="B75" s="20">
        <f t="shared" si="7"/>
        <v>34</v>
      </c>
      <c r="C75" s="20">
        <f t="shared" si="8"/>
        <v>95</v>
      </c>
      <c r="D75" s="14">
        <f t="shared" si="9"/>
        <v>33</v>
      </c>
      <c r="E75" s="14">
        <f t="shared" si="9"/>
        <v>33</v>
      </c>
      <c r="F75" s="2" t="str">
        <f>IF(results!Y75&lt;&gt;"c","",results!B75)</f>
        <v/>
      </c>
      <c r="G75" s="2" t="str">
        <f>IF(results!$Y75&lt;&gt;"c","",results!W75)</f>
        <v/>
      </c>
      <c r="H75" s="35" t="str">
        <f>IF(results!$Y75&lt;&gt;"c","",V75)</f>
        <v/>
      </c>
      <c r="I75" s="35" t="str">
        <f>IF(results!$Y75&lt;&gt;"c","",IF(W75=V75,W75+0.0001,W75))</f>
        <v/>
      </c>
      <c r="J75" s="35" t="str">
        <f>IF(results!$Y75&lt;&gt;"c","",IF(OR(V75=X75,W75=X75),X75+0.0002,X75))</f>
        <v/>
      </c>
      <c r="K75" s="35" t="str">
        <f>IF(results!$Y75&lt;&gt;"c","",IF(OR(V75=Y75,W75=Y75,X75=Y75),Y75+0.0003,Y75))</f>
        <v/>
      </c>
      <c r="L75" s="35" t="str">
        <f>IF(results!$Y75&lt;&gt;"c","",IF(OR(V75=Z75,W75=Z75,X75=Z75,Y75=Z75),Z75+0.0004,Z75))</f>
        <v/>
      </c>
      <c r="M75" s="35" t="str">
        <f>IF(results!$Y75&lt;&gt;"c","",IF(OR(V75=AA75,W75=AA75,X75=AA75,Y75=AA75,Z75=AA75),AA75+0.0005,AA75))</f>
        <v/>
      </c>
      <c r="N75" s="35" t="str">
        <f>IF(results!$Y75&lt;&gt;"c","",IF(OR(V75=AB75,W75=AB75,X75=AB75,Y75=AB75,Z75=AB75,AA75=AB75),AB75+0.0006,AB75))</f>
        <v/>
      </c>
      <c r="O75" s="35" t="str">
        <f>IF(results!$Y75&lt;&gt;"c","",IF(OR(V75=AC75,W75=AC75,X75=AC75,Y75=AC75,Z75=AC75,AA75=AC75,AB75=AC75),AC75+0.0007,AC75))</f>
        <v/>
      </c>
      <c r="P75" s="35" t="str">
        <f>IF(results!$Y75&lt;&gt;"c","",IF(OR(V75=AD75,W75=AD75,X75=AD75,Y75=AD75,Z75=AD75,AA75=AD75,AB75=AD75,AC75=AD75),AD75+0.0008,AD75))</f>
        <v/>
      </c>
      <c r="Q75" s="35" t="str">
        <f>IF(results!$Y75&lt;&gt;"c","",AE75*2)</f>
        <v/>
      </c>
      <c r="R75" s="4">
        <f t="shared" si="10"/>
        <v>0</v>
      </c>
      <c r="S75" s="4">
        <f t="shared" si="11"/>
        <v>7.4999999999999993E-6</v>
      </c>
      <c r="T75" s="4" t="str">
        <f>IF(results!$Y75&lt;&gt;"c","",results!X75)</f>
        <v/>
      </c>
      <c r="U75" s="4">
        <f>IF(results!Y75="A",1,IF(results!Y75="B",2,IF(results!Y75="C",3,99)))</f>
        <v>2</v>
      </c>
      <c r="V75" s="34">
        <f>results!C75+results!D75</f>
        <v>34</v>
      </c>
      <c r="W75" s="34">
        <f>results!E75+results!F75</f>
        <v>53</v>
      </c>
      <c r="X75" s="34">
        <f>results!G75+results!H75</f>
        <v>0</v>
      </c>
      <c r="Y75" s="34">
        <f>results!I75+results!J75</f>
        <v>51</v>
      </c>
      <c r="Z75" s="34">
        <f>results!K75+results!L75</f>
        <v>48</v>
      </c>
      <c r="AA75" s="34">
        <f>results!M75+results!N75</f>
        <v>42</v>
      </c>
      <c r="AB75" s="34">
        <f>results!O75+results!P75</f>
        <v>54</v>
      </c>
      <c r="AC75" s="34">
        <f>results!Q75+results!R75</f>
        <v>55</v>
      </c>
      <c r="AD75" s="34">
        <f>results!S75+results!T75</f>
        <v>68</v>
      </c>
      <c r="AE75" s="34">
        <f>results!U75+results!V75</f>
        <v>47</v>
      </c>
      <c r="AF75" s="10" t="e">
        <f t="shared" si="12"/>
        <v>#NUM!</v>
      </c>
    </row>
    <row r="76" spans="1:32" x14ac:dyDescent="0.35">
      <c r="A76" s="18">
        <v>70</v>
      </c>
      <c r="B76" s="20">
        <f t="shared" si="7"/>
        <v>101</v>
      </c>
      <c r="C76" s="20">
        <f t="shared" si="8"/>
        <v>24</v>
      </c>
      <c r="D76" s="14">
        <f t="shared" si="9"/>
        <v>24</v>
      </c>
      <c r="E76" s="14">
        <f t="shared" si="9"/>
        <v>24</v>
      </c>
      <c r="F76" s="2" t="str">
        <f>IF(results!Y76&lt;&gt;"c","",results!B76)</f>
        <v>PRINCIC BOJANA</v>
      </c>
      <c r="G76" s="2">
        <f>IF(results!$Y76&lt;&gt;"c","",results!W76)</f>
        <v>1</v>
      </c>
      <c r="H76" s="35">
        <f>IF(results!$Y76&lt;&gt;"c","",V76)</f>
        <v>0</v>
      </c>
      <c r="I76" s="35">
        <f>IF(results!$Y76&lt;&gt;"c","",IF(W76=V76,W76+0.0001,W76))</f>
        <v>1E-4</v>
      </c>
      <c r="J76" s="35">
        <f>IF(results!$Y76&lt;&gt;"c","",IF(OR(V76=X76,W76=X76),X76+0.0002,X76))</f>
        <v>2.0000000000000001E-4</v>
      </c>
      <c r="K76" s="35">
        <f>IF(results!$Y76&lt;&gt;"c","",IF(OR(V76=Y76,W76=Y76,X76=Y76),Y76+0.0003,Y76))</f>
        <v>2.9999999999999997E-4</v>
      </c>
      <c r="L76" s="35">
        <f>IF(results!$Y76&lt;&gt;"c","",IF(OR(V76=Z76,W76=Z76,X76=Z76,Y76=Z76),Z76+0.0004,Z76))</f>
        <v>41</v>
      </c>
      <c r="M76" s="35">
        <f>IF(results!$Y76&lt;&gt;"c","",IF(OR(V76=AA76,W76=AA76,X76=AA76,Y76=AA76,Z76=AA76),AA76+0.0005,AA76))</f>
        <v>5.0000000000000001E-4</v>
      </c>
      <c r="N76" s="35">
        <f>IF(results!$Y76&lt;&gt;"c","",IF(OR(V76=AB76,W76=AB76,X76=AB76,Y76=AB76,Z76=AB76,AA76=AB76),AB76+0.0006,AB76))</f>
        <v>5.9999999999999995E-4</v>
      </c>
      <c r="O76" s="35">
        <f>IF(results!$Y76&lt;&gt;"c","",IF(OR(V76=AC76,W76=AC76,X76=AC76,Y76=AC76,Z76=AC76,AA76=AC76,AB76=AC76),AC76+0.0007,AC76))</f>
        <v>6.9999999999999999E-4</v>
      </c>
      <c r="P76" s="35">
        <f>IF(results!$Y76&lt;&gt;"c","",IF(OR(V76=AD76,W76=AD76,X76=AD76,Y76=AD76,Z76=AD76,AA76=AD76,AB76=AD76,AC76=AD76),AD76+0.0008,AD76))</f>
        <v>8.0000000000000004E-4</v>
      </c>
      <c r="Q76" s="35">
        <f>IF(results!$Y76&lt;&gt;"c","",AE76*2)</f>
        <v>0</v>
      </c>
      <c r="R76" s="4">
        <f t="shared" si="10"/>
        <v>41.002600000000001</v>
      </c>
      <c r="S76" s="4">
        <f t="shared" si="11"/>
        <v>41.002607600000005</v>
      </c>
      <c r="T76" s="4">
        <f>IF(results!$Y76&lt;&gt;"c","",results!X76)</f>
        <v>25.4</v>
      </c>
      <c r="U76" s="4">
        <f>IF(results!Y76="A",1,IF(results!Y76="B",2,IF(results!Y76="C",3,99)))</f>
        <v>3</v>
      </c>
      <c r="V76" s="34">
        <f>results!C76+results!D76</f>
        <v>0</v>
      </c>
      <c r="W76" s="34">
        <f>results!E76+results!F76</f>
        <v>0</v>
      </c>
      <c r="X76" s="34">
        <f>results!G76+results!H76</f>
        <v>0</v>
      </c>
      <c r="Y76" s="34">
        <f>results!I76+results!J76</f>
        <v>0</v>
      </c>
      <c r="Z76" s="34">
        <f>results!K76+results!L76</f>
        <v>41</v>
      </c>
      <c r="AA76" s="34">
        <f>results!M76+results!N76</f>
        <v>0</v>
      </c>
      <c r="AB76" s="34">
        <f>results!O76+results!P76</f>
        <v>0</v>
      </c>
      <c r="AC76" s="34">
        <f>results!Q76+results!R76</f>
        <v>0</v>
      </c>
      <c r="AD76" s="34">
        <f>results!S76+results!T76</f>
        <v>0</v>
      </c>
      <c r="AE76" s="34">
        <f>results!U76+results!V76</f>
        <v>0</v>
      </c>
      <c r="AF76" s="10">
        <f t="shared" si="12"/>
        <v>6.9999999999999999E-4</v>
      </c>
    </row>
    <row r="77" spans="1:32" x14ac:dyDescent="0.35">
      <c r="A77" s="18">
        <v>71</v>
      </c>
      <c r="B77" s="20">
        <f t="shared" si="7"/>
        <v>34</v>
      </c>
      <c r="C77" s="20">
        <f t="shared" si="8"/>
        <v>94</v>
      </c>
      <c r="D77" s="14">
        <f t="shared" si="9"/>
        <v>33</v>
      </c>
      <c r="E77" s="14">
        <f t="shared" si="9"/>
        <v>33</v>
      </c>
      <c r="F77" s="2" t="str">
        <f>IF(results!Y77&lt;&gt;"c","",results!B77)</f>
        <v/>
      </c>
      <c r="G77" s="2" t="str">
        <f>IF(results!$Y77&lt;&gt;"c","",results!W77)</f>
        <v/>
      </c>
      <c r="H77" s="35" t="str">
        <f>IF(results!$Y77&lt;&gt;"c","",V77)</f>
        <v/>
      </c>
      <c r="I77" s="35" t="str">
        <f>IF(results!$Y77&lt;&gt;"c","",IF(W77=V77,W77+0.0001,W77))</f>
        <v/>
      </c>
      <c r="J77" s="35" t="str">
        <f>IF(results!$Y77&lt;&gt;"c","",IF(OR(V77=X77,W77=X77),X77+0.0002,X77))</f>
        <v/>
      </c>
      <c r="K77" s="35" t="str">
        <f>IF(results!$Y77&lt;&gt;"c","",IF(OR(V77=Y77,W77=Y77,X77=Y77),Y77+0.0003,Y77))</f>
        <v/>
      </c>
      <c r="L77" s="35" t="str">
        <f>IF(results!$Y77&lt;&gt;"c","",IF(OR(V77=Z77,W77=Z77,X77=Z77,Y77=Z77),Z77+0.0004,Z77))</f>
        <v/>
      </c>
      <c r="M77" s="35" t="str">
        <f>IF(results!$Y77&lt;&gt;"c","",IF(OR(V77=AA77,W77=AA77,X77=AA77,Y77=AA77,Z77=AA77),AA77+0.0005,AA77))</f>
        <v/>
      </c>
      <c r="N77" s="35" t="str">
        <f>IF(results!$Y77&lt;&gt;"c","",IF(OR(V77=AB77,W77=AB77,X77=AB77,Y77=AB77,Z77=AB77,AA77=AB77),AB77+0.0006,AB77))</f>
        <v/>
      </c>
      <c r="O77" s="35" t="str">
        <f>IF(results!$Y77&lt;&gt;"c","",IF(OR(V77=AC77,W77=AC77,X77=AC77,Y77=AC77,Z77=AC77,AA77=AC77,AB77=AC77),AC77+0.0007,AC77))</f>
        <v/>
      </c>
      <c r="P77" s="35" t="str">
        <f>IF(results!$Y77&lt;&gt;"c","",IF(OR(V77=AD77,W77=AD77,X77=AD77,Y77=AD77,Z77=AD77,AA77=AD77,AB77=AD77,AC77=AD77),AD77+0.0008,AD77))</f>
        <v/>
      </c>
      <c r="Q77" s="35" t="str">
        <f>IF(results!$Y77&lt;&gt;"c","",AE77*2)</f>
        <v/>
      </c>
      <c r="R77" s="4">
        <f t="shared" si="10"/>
        <v>0</v>
      </c>
      <c r="S77" s="4">
        <f t="shared" si="11"/>
        <v>7.6999999999999991E-6</v>
      </c>
      <c r="T77" s="4" t="str">
        <f>IF(results!$Y77&lt;&gt;"c","",results!X77)</f>
        <v/>
      </c>
      <c r="U77" s="4">
        <f>IF(results!Y77="A",1,IF(results!Y77="B",2,IF(results!Y77="C",3,99)))</f>
        <v>2</v>
      </c>
      <c r="V77" s="34">
        <f>results!C77+results!D77</f>
        <v>0</v>
      </c>
      <c r="W77" s="34">
        <f>results!E77+results!F77</f>
        <v>0</v>
      </c>
      <c r="X77" s="34">
        <f>results!G77+results!H77</f>
        <v>0</v>
      </c>
      <c r="Y77" s="34">
        <f>results!I77+results!J77</f>
        <v>0</v>
      </c>
      <c r="Z77" s="34">
        <f>results!K77+results!L77</f>
        <v>50</v>
      </c>
      <c r="AA77" s="34">
        <f>results!M77+results!N77</f>
        <v>0</v>
      </c>
      <c r="AB77" s="34">
        <f>results!O77+results!P77</f>
        <v>0</v>
      </c>
      <c r="AC77" s="34">
        <f>results!Q77+results!R77</f>
        <v>0</v>
      </c>
      <c r="AD77" s="34">
        <f>results!S77+results!T77</f>
        <v>0</v>
      </c>
      <c r="AE77" s="34">
        <f>results!U77+results!V77</f>
        <v>0</v>
      </c>
      <c r="AF77" s="10" t="e">
        <f t="shared" si="12"/>
        <v>#NUM!</v>
      </c>
    </row>
    <row r="78" spans="1:32" x14ac:dyDescent="0.35">
      <c r="A78" s="18">
        <v>72</v>
      </c>
      <c r="B78" s="20">
        <f t="shared" si="7"/>
        <v>34</v>
      </c>
      <c r="C78" s="20">
        <f t="shared" si="8"/>
        <v>93</v>
      </c>
      <c r="D78" s="14">
        <f t="shared" si="9"/>
        <v>33</v>
      </c>
      <c r="E78" s="14">
        <f t="shared" si="9"/>
        <v>33</v>
      </c>
      <c r="F78" s="2" t="str">
        <f>IF(results!Y78&lt;&gt;"c","",results!B78)</f>
        <v/>
      </c>
      <c r="G78" s="2" t="str">
        <f>IF(results!$Y78&lt;&gt;"c","",results!W78)</f>
        <v/>
      </c>
      <c r="H78" s="35" t="str">
        <f>IF(results!$Y78&lt;&gt;"c","",V78)</f>
        <v/>
      </c>
      <c r="I78" s="35" t="str">
        <f>IF(results!$Y78&lt;&gt;"c","",IF(W78=V78,W78+0.0001,W78))</f>
        <v/>
      </c>
      <c r="J78" s="35" t="str">
        <f>IF(results!$Y78&lt;&gt;"c","",IF(OR(V78=X78,W78=X78),X78+0.0002,X78))</f>
        <v/>
      </c>
      <c r="K78" s="35" t="str">
        <f>IF(results!$Y78&lt;&gt;"c","",IF(OR(V78=Y78,W78=Y78,X78=Y78),Y78+0.0003,Y78))</f>
        <v/>
      </c>
      <c r="L78" s="35" t="str">
        <f>IF(results!$Y78&lt;&gt;"c","",IF(OR(V78=Z78,W78=Z78,X78=Z78,Y78=Z78),Z78+0.0004,Z78))</f>
        <v/>
      </c>
      <c r="M78" s="35" t="str">
        <f>IF(results!$Y78&lt;&gt;"c","",IF(OR(V78=AA78,W78=AA78,X78=AA78,Y78=AA78,Z78=AA78),AA78+0.0005,AA78))</f>
        <v/>
      </c>
      <c r="N78" s="35" t="str">
        <f>IF(results!$Y78&lt;&gt;"c","",IF(OR(V78=AB78,W78=AB78,X78=AB78,Y78=AB78,Z78=AB78,AA78=AB78),AB78+0.0006,AB78))</f>
        <v/>
      </c>
      <c r="O78" s="35" t="str">
        <f>IF(results!$Y78&lt;&gt;"c","",IF(OR(V78=AC78,W78=AC78,X78=AC78,Y78=AC78,Z78=AC78,AA78=AC78,AB78=AC78),AC78+0.0007,AC78))</f>
        <v/>
      </c>
      <c r="P78" s="35" t="str">
        <f>IF(results!$Y78&lt;&gt;"c","",IF(OR(V78=AD78,W78=AD78,X78=AD78,Y78=AD78,Z78=AD78,AA78=AD78,AB78=AD78,AC78=AD78),AD78+0.0008,AD78))</f>
        <v/>
      </c>
      <c r="Q78" s="35" t="str">
        <f>IF(results!$Y78&lt;&gt;"c","",AE78*2)</f>
        <v/>
      </c>
      <c r="R78" s="4">
        <f t="shared" si="10"/>
        <v>0</v>
      </c>
      <c r="S78" s="4">
        <f t="shared" si="11"/>
        <v>7.7999999999999999E-6</v>
      </c>
      <c r="T78" s="4" t="str">
        <f>IF(results!$Y78&lt;&gt;"c","",results!X78)</f>
        <v/>
      </c>
      <c r="U78" s="4">
        <f>IF(results!Y78="A",1,IF(results!Y78="B",2,IF(results!Y78="C",3,99)))</f>
        <v>2</v>
      </c>
      <c r="V78" s="34">
        <f>results!C78+results!D78</f>
        <v>46</v>
      </c>
      <c r="W78" s="34">
        <f>results!E78+results!F78</f>
        <v>0</v>
      </c>
      <c r="X78" s="34">
        <f>results!G78+results!H78</f>
        <v>0</v>
      </c>
      <c r="Y78" s="34">
        <f>results!I78+results!J78</f>
        <v>0</v>
      </c>
      <c r="Z78" s="34">
        <f>results!K78+results!L78</f>
        <v>0</v>
      </c>
      <c r="AA78" s="34">
        <f>results!M78+results!N78</f>
        <v>0</v>
      </c>
      <c r="AB78" s="34">
        <f>results!O78+results!P78</f>
        <v>0</v>
      </c>
      <c r="AC78" s="34">
        <f>results!Q78+results!R78</f>
        <v>0</v>
      </c>
      <c r="AD78" s="34">
        <f>results!S78+results!T78</f>
        <v>0</v>
      </c>
      <c r="AE78" s="34">
        <f>results!U78+results!V78</f>
        <v>0</v>
      </c>
      <c r="AF78" s="10" t="e">
        <f t="shared" si="12"/>
        <v>#NUM!</v>
      </c>
    </row>
    <row r="79" spans="1:32" x14ac:dyDescent="0.35">
      <c r="A79" s="18">
        <v>73</v>
      </c>
      <c r="B79" s="20">
        <f t="shared" si="7"/>
        <v>1</v>
      </c>
      <c r="C79" s="20">
        <f t="shared" si="8"/>
        <v>92</v>
      </c>
      <c r="D79" s="14">
        <f t="shared" si="9"/>
        <v>33</v>
      </c>
      <c r="E79" s="14">
        <f t="shared" si="9"/>
        <v>33</v>
      </c>
      <c r="F79" s="2" t="str">
        <f>IF(results!Y79&lt;&gt;"c","",results!B79)</f>
        <v/>
      </c>
      <c r="G79" s="2" t="str">
        <f>IF(results!$Y79&lt;&gt;"c","",results!W79)</f>
        <v/>
      </c>
      <c r="H79" s="35" t="str">
        <f>IF(results!$Y79&lt;&gt;"c","",V79)</f>
        <v/>
      </c>
      <c r="I79" s="35" t="str">
        <f>IF(results!$Y79&lt;&gt;"c","",IF(W79=V79,W79+0.0001,W79))</f>
        <v/>
      </c>
      <c r="J79" s="35" t="str">
        <f>IF(results!$Y79&lt;&gt;"c","",IF(OR(V79=X79,W79=X79),X79+0.0002,X79))</f>
        <v/>
      </c>
      <c r="K79" s="35" t="str">
        <f>IF(results!$Y79&lt;&gt;"c","",IF(OR(V79=Y79,W79=Y79,X79=Y79),Y79+0.0003,Y79))</f>
        <v/>
      </c>
      <c r="L79" s="35" t="str">
        <f>IF(results!$Y79&lt;&gt;"c","",IF(OR(V79=Z79,W79=Z79,X79=Z79,Y79=Z79),Z79+0.0004,Z79))</f>
        <v/>
      </c>
      <c r="M79" s="35" t="str">
        <f>IF(results!$Y79&lt;&gt;"c","",IF(OR(V79=AA79,W79=AA79,X79=AA79,Y79=AA79,Z79=AA79),AA79+0.0005,AA79))</f>
        <v/>
      </c>
      <c r="N79" s="35" t="str">
        <f>IF(results!$Y79&lt;&gt;"c","",IF(OR(V79=AB79,W79=AB79,X79=AB79,Y79=AB79,Z79=AB79,AA79=AB79),AB79+0.0006,AB79))</f>
        <v/>
      </c>
      <c r="O79" s="35" t="str">
        <f>IF(results!$Y79&lt;&gt;"c","",IF(OR(V79=AC79,W79=AC79,X79=AC79,Y79=AC79,Z79=AC79,AA79=AC79,AB79=AC79),AC79+0.0007,AC79))</f>
        <v/>
      </c>
      <c r="P79" s="35" t="str">
        <f>IF(results!$Y79&lt;&gt;"c","",IF(OR(V79=AD79,W79=AD79,X79=AD79,Y79=AD79,Z79=AD79,AA79=AD79,AB79=AD79,AC79=AD79),AD79+0.0008,AD79))</f>
        <v/>
      </c>
      <c r="Q79" s="35" t="str">
        <f>IF(results!$Y79&lt;&gt;"c","",AE79*2)</f>
        <v/>
      </c>
      <c r="R79" s="4">
        <f t="shared" si="10"/>
        <v>0</v>
      </c>
      <c r="S79" s="4">
        <f t="shared" si="11"/>
        <v>7.8999999999999989E-6</v>
      </c>
      <c r="T79" s="4" t="str">
        <f>IF(results!$Y79&lt;&gt;"c","",results!X79)</f>
        <v/>
      </c>
      <c r="U79" s="4">
        <f>IF(results!Y79="A",1,IF(results!Y79="B",2,IF(results!Y79="C",3,99)))</f>
        <v>1</v>
      </c>
      <c r="V79" s="34">
        <f>results!C79+results!D79</f>
        <v>0</v>
      </c>
      <c r="W79" s="34">
        <f>results!E79+results!F79</f>
        <v>0</v>
      </c>
      <c r="X79" s="34">
        <f>results!G79+results!H79</f>
        <v>61</v>
      </c>
      <c r="Y79" s="34">
        <f>results!I79+results!J79</f>
        <v>58</v>
      </c>
      <c r="Z79" s="34">
        <f>results!K79+results!L79</f>
        <v>49</v>
      </c>
      <c r="AA79" s="34">
        <f>results!M79+results!N79</f>
        <v>76</v>
      </c>
      <c r="AB79" s="34">
        <f>results!O79+results!P79</f>
        <v>62</v>
      </c>
      <c r="AC79" s="34">
        <f>results!Q79+results!R79</f>
        <v>0</v>
      </c>
      <c r="AD79" s="34">
        <f>results!S79+results!T79</f>
        <v>0</v>
      </c>
      <c r="AE79" s="34">
        <f>results!U79+results!V79</f>
        <v>58</v>
      </c>
      <c r="AF79" s="10" t="e">
        <f t="shared" si="12"/>
        <v>#NUM!</v>
      </c>
    </row>
    <row r="80" spans="1:32" x14ac:dyDescent="0.35">
      <c r="A80" s="18">
        <v>74</v>
      </c>
      <c r="B80" s="20">
        <f t="shared" si="7"/>
        <v>34</v>
      </c>
      <c r="C80" s="20">
        <f t="shared" si="8"/>
        <v>91</v>
      </c>
      <c r="D80" s="14">
        <f t="shared" si="9"/>
        <v>33</v>
      </c>
      <c r="E80" s="14">
        <f t="shared" si="9"/>
        <v>33</v>
      </c>
      <c r="F80" s="2" t="str">
        <f>IF(results!Y80&lt;&gt;"c","",results!B80)</f>
        <v/>
      </c>
      <c r="G80" s="2" t="str">
        <f>IF(results!$Y80&lt;&gt;"c","",results!W80)</f>
        <v/>
      </c>
      <c r="H80" s="35" t="str">
        <f>IF(results!$Y80&lt;&gt;"c","",V80)</f>
        <v/>
      </c>
      <c r="I80" s="35" t="str">
        <f>IF(results!$Y80&lt;&gt;"c","",IF(W80=V80,W80+0.0001,W80))</f>
        <v/>
      </c>
      <c r="J80" s="35" t="str">
        <f>IF(results!$Y80&lt;&gt;"c","",IF(OR(V80=X80,W80=X80),X80+0.0002,X80))</f>
        <v/>
      </c>
      <c r="K80" s="35" t="str">
        <f>IF(results!$Y80&lt;&gt;"c","",IF(OR(V80=Y80,W80=Y80,X80=Y80),Y80+0.0003,Y80))</f>
        <v/>
      </c>
      <c r="L80" s="35" t="str">
        <f>IF(results!$Y80&lt;&gt;"c","",IF(OR(V80=Z80,W80=Z80,X80=Z80,Y80=Z80),Z80+0.0004,Z80))</f>
        <v/>
      </c>
      <c r="M80" s="35" t="str">
        <f>IF(results!$Y80&lt;&gt;"c","",IF(OR(V80=AA80,W80=AA80,X80=AA80,Y80=AA80,Z80=AA80),AA80+0.0005,AA80))</f>
        <v/>
      </c>
      <c r="N80" s="35" t="str">
        <f>IF(results!$Y80&lt;&gt;"c","",IF(OR(V80=AB80,W80=AB80,X80=AB80,Y80=AB80,Z80=AB80,AA80=AB80),AB80+0.0006,AB80))</f>
        <v/>
      </c>
      <c r="O80" s="35" t="str">
        <f>IF(results!$Y80&lt;&gt;"c","",IF(OR(V80=AC80,W80=AC80,X80=AC80,Y80=AC80,Z80=AC80,AA80=AC80,AB80=AC80),AC80+0.0007,AC80))</f>
        <v/>
      </c>
      <c r="P80" s="35" t="str">
        <f>IF(results!$Y80&lt;&gt;"c","",IF(OR(V80=AD80,W80=AD80,X80=AD80,Y80=AD80,Z80=AD80,AA80=AD80,AB80=AD80,AC80=AD80),AD80+0.0008,AD80))</f>
        <v/>
      </c>
      <c r="Q80" s="35" t="str">
        <f>IF(results!$Y80&lt;&gt;"c","",AE80*2)</f>
        <v/>
      </c>
      <c r="R80" s="4">
        <f t="shared" si="10"/>
        <v>0</v>
      </c>
      <c r="S80" s="4">
        <f t="shared" si="11"/>
        <v>7.9999999999999996E-6</v>
      </c>
      <c r="T80" s="4" t="str">
        <f>IF(results!$Y80&lt;&gt;"c","",results!X80)</f>
        <v/>
      </c>
      <c r="U80" s="4">
        <f>IF(results!Y80="A",1,IF(results!Y80="B",2,IF(results!Y80="C",3,99)))</f>
        <v>2</v>
      </c>
      <c r="V80" s="34">
        <f>results!C80+results!D80</f>
        <v>33</v>
      </c>
      <c r="W80" s="34">
        <f>results!E80+results!F80</f>
        <v>0</v>
      </c>
      <c r="X80" s="34">
        <f>results!G80+results!H80</f>
        <v>0</v>
      </c>
      <c r="Y80" s="34">
        <f>results!I80+results!J80</f>
        <v>0</v>
      </c>
      <c r="Z80" s="34">
        <f>results!K80+results!L80</f>
        <v>0</v>
      </c>
      <c r="AA80" s="34">
        <f>results!M80+results!N80</f>
        <v>0</v>
      </c>
      <c r="AB80" s="34">
        <f>results!O80+results!P80</f>
        <v>0</v>
      </c>
      <c r="AC80" s="34">
        <f>results!Q80+results!R80</f>
        <v>0</v>
      </c>
      <c r="AD80" s="34">
        <f>results!S80+results!T80</f>
        <v>0</v>
      </c>
      <c r="AE80" s="34">
        <f>results!U80+results!V80</f>
        <v>0</v>
      </c>
      <c r="AF80" s="10" t="e">
        <f t="shared" si="12"/>
        <v>#NUM!</v>
      </c>
    </row>
    <row r="81" spans="1:32" x14ac:dyDescent="0.35">
      <c r="A81" s="18">
        <v>75</v>
      </c>
      <c r="B81" s="20">
        <f t="shared" si="7"/>
        <v>1</v>
      </c>
      <c r="C81" s="20">
        <f t="shared" si="8"/>
        <v>90</v>
      </c>
      <c r="D81" s="14">
        <f t="shared" si="9"/>
        <v>33</v>
      </c>
      <c r="E81" s="14">
        <f t="shared" si="9"/>
        <v>33</v>
      </c>
      <c r="F81" s="2" t="str">
        <f>IF(results!Y81&lt;&gt;"c","",results!B81)</f>
        <v/>
      </c>
      <c r="G81" s="2" t="str">
        <f>IF(results!$Y81&lt;&gt;"c","",results!W81)</f>
        <v/>
      </c>
      <c r="H81" s="35" t="str">
        <f>IF(results!$Y81&lt;&gt;"c","",V81)</f>
        <v/>
      </c>
      <c r="I81" s="35" t="str">
        <f>IF(results!$Y81&lt;&gt;"c","",IF(W81=V81,W81+0.0001,W81))</f>
        <v/>
      </c>
      <c r="J81" s="35" t="str">
        <f>IF(results!$Y81&lt;&gt;"c","",IF(OR(V81=X81,W81=X81),X81+0.0002,X81))</f>
        <v/>
      </c>
      <c r="K81" s="35" t="str">
        <f>IF(results!$Y81&lt;&gt;"c","",IF(OR(V81=Y81,W81=Y81,X81=Y81),Y81+0.0003,Y81))</f>
        <v/>
      </c>
      <c r="L81" s="35" t="str">
        <f>IF(results!$Y81&lt;&gt;"c","",IF(OR(V81=Z81,W81=Z81,X81=Z81,Y81=Z81),Z81+0.0004,Z81))</f>
        <v/>
      </c>
      <c r="M81" s="35" t="str">
        <f>IF(results!$Y81&lt;&gt;"c","",IF(OR(V81=AA81,W81=AA81,X81=AA81,Y81=AA81,Z81=AA81),AA81+0.0005,AA81))</f>
        <v/>
      </c>
      <c r="N81" s="35" t="str">
        <f>IF(results!$Y81&lt;&gt;"c","",IF(OR(V81=AB81,W81=AB81,X81=AB81,Y81=AB81,Z81=AB81,AA81=AB81),AB81+0.0006,AB81))</f>
        <v/>
      </c>
      <c r="O81" s="35" t="str">
        <f>IF(results!$Y81&lt;&gt;"c","",IF(OR(V81=AC81,W81=AC81,X81=AC81,Y81=AC81,Z81=AC81,AA81=AC81,AB81=AC81),AC81+0.0007,AC81))</f>
        <v/>
      </c>
      <c r="P81" s="35" t="str">
        <f>IF(results!$Y81&lt;&gt;"c","",IF(OR(V81=AD81,W81=AD81,X81=AD81,Y81=AD81,Z81=AD81,AA81=AD81,AB81=AD81,AC81=AD81),AD81+0.0008,AD81))</f>
        <v/>
      </c>
      <c r="Q81" s="35" t="str">
        <f>IF(results!$Y81&lt;&gt;"c","",AE81*2)</f>
        <v/>
      </c>
      <c r="R81" s="4">
        <f t="shared" si="10"/>
        <v>0</v>
      </c>
      <c r="S81" s="4">
        <f t="shared" si="11"/>
        <v>8.1000000000000004E-6</v>
      </c>
      <c r="T81" s="4" t="str">
        <f>IF(results!$Y81&lt;&gt;"c","",results!X81)</f>
        <v/>
      </c>
      <c r="U81" s="4">
        <f>IF(results!Y81="A",1,IF(results!Y81="B",2,IF(results!Y81="C",3,99)))</f>
        <v>1</v>
      </c>
      <c r="V81" s="34">
        <f>results!C81+results!D81</f>
        <v>0</v>
      </c>
      <c r="W81" s="34">
        <f>results!E81+results!F81</f>
        <v>0</v>
      </c>
      <c r="X81" s="34">
        <f>results!G81+results!H81</f>
        <v>0</v>
      </c>
      <c r="Y81" s="34">
        <f>results!I81+results!J81</f>
        <v>0</v>
      </c>
      <c r="Z81" s="34">
        <f>results!K81+results!L81</f>
        <v>37</v>
      </c>
      <c r="AA81" s="34">
        <f>results!M81+results!N81</f>
        <v>0</v>
      </c>
      <c r="AB81" s="34">
        <f>results!O81+results!P81</f>
        <v>0</v>
      </c>
      <c r="AC81" s="34">
        <f>results!Q81+results!R81</f>
        <v>0</v>
      </c>
      <c r="AD81" s="34">
        <f>results!S81+results!T81</f>
        <v>0</v>
      </c>
      <c r="AE81" s="34">
        <f>results!U81+results!V81</f>
        <v>0</v>
      </c>
      <c r="AF81" s="10" t="e">
        <f t="shared" si="12"/>
        <v>#NUM!</v>
      </c>
    </row>
    <row r="82" spans="1:32" x14ac:dyDescent="0.35">
      <c r="A82" s="18">
        <v>76</v>
      </c>
      <c r="B82" s="20">
        <f t="shared" si="7"/>
        <v>34</v>
      </c>
      <c r="C82" s="20">
        <f t="shared" si="8"/>
        <v>89</v>
      </c>
      <c r="D82" s="14">
        <f t="shared" si="9"/>
        <v>33</v>
      </c>
      <c r="E82" s="14">
        <f t="shared" si="9"/>
        <v>33</v>
      </c>
      <c r="F82" s="2" t="str">
        <f>IF(results!Y82&lt;&gt;"c","",results!B82)</f>
        <v/>
      </c>
      <c r="G82" s="2" t="str">
        <f>IF(results!$Y82&lt;&gt;"c","",results!W82)</f>
        <v/>
      </c>
      <c r="H82" s="35" t="str">
        <f>IF(results!$Y82&lt;&gt;"c","",V82)</f>
        <v/>
      </c>
      <c r="I82" s="35" t="str">
        <f>IF(results!$Y82&lt;&gt;"c","",IF(W82=V82,W82+0.0001,W82))</f>
        <v/>
      </c>
      <c r="J82" s="35" t="str">
        <f>IF(results!$Y82&lt;&gt;"c","",IF(OR(V82=X82,W82=X82),X82+0.0002,X82))</f>
        <v/>
      </c>
      <c r="K82" s="35" t="str">
        <f>IF(results!$Y82&lt;&gt;"c","",IF(OR(V82=Y82,W82=Y82,X82=Y82),Y82+0.0003,Y82))</f>
        <v/>
      </c>
      <c r="L82" s="35" t="str">
        <f>IF(results!$Y82&lt;&gt;"c","",IF(OR(V82=Z82,W82=Z82,X82=Z82,Y82=Z82),Z82+0.0004,Z82))</f>
        <v/>
      </c>
      <c r="M82" s="35" t="str">
        <f>IF(results!$Y82&lt;&gt;"c","",IF(OR(V82=AA82,W82=AA82,X82=AA82,Y82=AA82,Z82=AA82),AA82+0.0005,AA82))</f>
        <v/>
      </c>
      <c r="N82" s="35" t="str">
        <f>IF(results!$Y82&lt;&gt;"c","",IF(OR(V82=AB82,W82=AB82,X82=AB82,Y82=AB82,Z82=AB82,AA82=AB82),AB82+0.0006,AB82))</f>
        <v/>
      </c>
      <c r="O82" s="35" t="str">
        <f>IF(results!$Y82&lt;&gt;"c","",IF(OR(V82=AC82,W82=AC82,X82=AC82,Y82=AC82,Z82=AC82,AA82=AC82,AB82=AC82),AC82+0.0007,AC82))</f>
        <v/>
      </c>
      <c r="P82" s="35" t="str">
        <f>IF(results!$Y82&lt;&gt;"c","",IF(OR(V82=AD82,W82=AD82,X82=AD82,Y82=AD82,Z82=AD82,AA82=AD82,AB82=AD82,AC82=AD82),AD82+0.0008,AD82))</f>
        <v/>
      </c>
      <c r="Q82" s="35" t="str">
        <f>IF(results!$Y82&lt;&gt;"c","",AE82*2)</f>
        <v/>
      </c>
      <c r="R82" s="4">
        <f t="shared" si="10"/>
        <v>0</v>
      </c>
      <c r="S82" s="4">
        <f t="shared" si="11"/>
        <v>8.1999999999999994E-6</v>
      </c>
      <c r="T82" s="4" t="str">
        <f>IF(results!$Y82&lt;&gt;"c","",results!X82)</f>
        <v/>
      </c>
      <c r="U82" s="4">
        <f>IF(results!Y82="A",1,IF(results!Y82="B",2,IF(results!Y82="C",3,99)))</f>
        <v>2</v>
      </c>
      <c r="V82" s="34">
        <f>results!C82+results!D82</f>
        <v>0</v>
      </c>
      <c r="W82" s="34">
        <f>results!E82+results!F82</f>
        <v>41</v>
      </c>
      <c r="X82" s="34">
        <f>results!G82+results!H82</f>
        <v>33</v>
      </c>
      <c r="Y82" s="34">
        <f>results!I82+results!J82</f>
        <v>63</v>
      </c>
      <c r="Z82" s="34">
        <f>results!K82+results!L82</f>
        <v>0</v>
      </c>
      <c r="AA82" s="34">
        <f>results!M82+results!N82</f>
        <v>0</v>
      </c>
      <c r="AB82" s="34">
        <f>results!O82+results!P82</f>
        <v>0</v>
      </c>
      <c r="AC82" s="34">
        <f>results!Q82+results!R82</f>
        <v>0</v>
      </c>
      <c r="AD82" s="34">
        <f>results!S82+results!T82</f>
        <v>42</v>
      </c>
      <c r="AE82" s="34">
        <f>results!U82+results!V82</f>
        <v>0</v>
      </c>
      <c r="AF82" s="10" t="e">
        <f t="shared" si="12"/>
        <v>#NUM!</v>
      </c>
    </row>
    <row r="83" spans="1:32" x14ac:dyDescent="0.35">
      <c r="A83" s="18">
        <v>77</v>
      </c>
      <c r="B83" s="20">
        <f t="shared" si="7"/>
        <v>101</v>
      </c>
      <c r="C83" s="20">
        <f t="shared" si="8"/>
        <v>18</v>
      </c>
      <c r="D83" s="14">
        <f t="shared" si="9"/>
        <v>18</v>
      </c>
      <c r="E83" s="14">
        <f t="shared" si="9"/>
        <v>18</v>
      </c>
      <c r="F83" s="2" t="str">
        <f>IF(results!Y83&lt;&gt;"c","",results!B83)</f>
        <v>REZAR MITJA</v>
      </c>
      <c r="G83" s="2">
        <f>IF(results!$Y83&lt;&gt;"c","",results!W83)</f>
        <v>2</v>
      </c>
      <c r="H83" s="35">
        <f>IF(results!$Y83&lt;&gt;"c","",V83)</f>
        <v>42</v>
      </c>
      <c r="I83" s="35">
        <f>IF(results!$Y83&lt;&gt;"c","",IF(W83=V83,W83+0.0001,W83))</f>
        <v>41</v>
      </c>
      <c r="J83" s="35">
        <f>IF(results!$Y83&lt;&gt;"c","",IF(OR(V83=X83,W83=X83),X83+0.0002,X83))</f>
        <v>0</v>
      </c>
      <c r="K83" s="35">
        <f>IF(results!$Y83&lt;&gt;"c","",IF(OR(V83=Y83,W83=Y83,X83=Y83),Y83+0.0003,Y83))</f>
        <v>2.9999999999999997E-4</v>
      </c>
      <c r="L83" s="35">
        <f>IF(results!$Y83&lt;&gt;"c","",IF(OR(V83=Z83,W83=Z83,X83=Z83,Y83=Z83),Z83+0.0004,Z83))</f>
        <v>4.0000000000000002E-4</v>
      </c>
      <c r="M83" s="35">
        <f>IF(results!$Y83&lt;&gt;"c","",IF(OR(V83=AA83,W83=AA83,X83=AA83,Y83=AA83,Z83=AA83),AA83+0.0005,AA83))</f>
        <v>5.0000000000000001E-4</v>
      </c>
      <c r="N83" s="35">
        <f>IF(results!$Y83&lt;&gt;"c","",IF(OR(V83=AB83,W83=AB83,X83=AB83,Y83=AB83,Z83=AB83,AA83=AB83),AB83+0.0006,AB83))</f>
        <v>5.9999999999999995E-4</v>
      </c>
      <c r="O83" s="35">
        <f>IF(results!$Y83&lt;&gt;"c","",IF(OR(V83=AC83,W83=AC83,X83=AC83,Y83=AC83,Z83=AC83,AA83=AC83,AB83=AC83),AC83+0.0007,AC83))</f>
        <v>6.9999999999999999E-4</v>
      </c>
      <c r="P83" s="35">
        <f>IF(results!$Y83&lt;&gt;"c","",IF(OR(V83=AD83,W83=AD83,X83=AD83,Y83=AD83,Z83=AD83,AA83=AD83,AB83=AD83,AC83=AD83),AD83+0.0008,AD83))</f>
        <v>8.0000000000000004E-4</v>
      </c>
      <c r="Q83" s="35">
        <f>IF(results!$Y83&lt;&gt;"c","",AE83*2)</f>
        <v>0</v>
      </c>
      <c r="R83" s="4">
        <f t="shared" si="10"/>
        <v>83.002099999999999</v>
      </c>
      <c r="S83" s="4">
        <f t="shared" si="11"/>
        <v>83.002108300000003</v>
      </c>
      <c r="T83" s="4">
        <f>IF(results!$Y83&lt;&gt;"c","",results!X83)</f>
        <v>36.299999999999997</v>
      </c>
      <c r="U83" s="4">
        <f>IF(results!Y83="A",1,IF(results!Y83="B",2,IF(results!Y83="C",3,99)))</f>
        <v>3</v>
      </c>
      <c r="V83" s="34">
        <f>results!C83+results!D83</f>
        <v>42</v>
      </c>
      <c r="W83" s="34">
        <f>results!E83+results!F83</f>
        <v>41</v>
      </c>
      <c r="X83" s="34">
        <f>results!G83+results!H83</f>
        <v>0</v>
      </c>
      <c r="Y83" s="34">
        <f>results!I83+results!J83</f>
        <v>0</v>
      </c>
      <c r="Z83" s="34">
        <f>results!K83+results!L83</f>
        <v>0</v>
      </c>
      <c r="AA83" s="34">
        <f>results!M83+results!N83</f>
        <v>0</v>
      </c>
      <c r="AB83" s="34">
        <f>results!O83+results!P83</f>
        <v>0</v>
      </c>
      <c r="AC83" s="34">
        <f>results!Q83+results!R83</f>
        <v>0</v>
      </c>
      <c r="AD83" s="34">
        <f>results!S83+results!T83</f>
        <v>0</v>
      </c>
      <c r="AE83" s="34">
        <f>results!U83+results!V83</f>
        <v>0</v>
      </c>
      <c r="AF83" s="10">
        <f t="shared" si="12"/>
        <v>8.0000000000000004E-4</v>
      </c>
    </row>
    <row r="84" spans="1:32" x14ac:dyDescent="0.35">
      <c r="A84" s="18">
        <v>78</v>
      </c>
      <c r="B84" s="20">
        <f t="shared" si="7"/>
        <v>34</v>
      </c>
      <c r="C84" s="20">
        <f t="shared" si="8"/>
        <v>88</v>
      </c>
      <c r="D84" s="14">
        <f t="shared" si="9"/>
        <v>33</v>
      </c>
      <c r="E84" s="14">
        <f t="shared" si="9"/>
        <v>33</v>
      </c>
      <c r="F84" s="2" t="str">
        <f>IF(results!Y84&lt;&gt;"c","",results!B84)</f>
        <v/>
      </c>
      <c r="G84" s="2" t="str">
        <f>IF(results!$Y84&lt;&gt;"c","",results!W84)</f>
        <v/>
      </c>
      <c r="H84" s="35" t="str">
        <f>IF(results!$Y84&lt;&gt;"c","",V84)</f>
        <v/>
      </c>
      <c r="I84" s="35" t="str">
        <f>IF(results!$Y84&lt;&gt;"c","",IF(W84=V84,W84+0.0001,W84))</f>
        <v/>
      </c>
      <c r="J84" s="35" t="str">
        <f>IF(results!$Y84&lt;&gt;"c","",IF(OR(V84=X84,W84=X84),X84+0.0002,X84))</f>
        <v/>
      </c>
      <c r="K84" s="35" t="str">
        <f>IF(results!$Y84&lt;&gt;"c","",IF(OR(V84=Y84,W84=Y84,X84=Y84),Y84+0.0003,Y84))</f>
        <v/>
      </c>
      <c r="L84" s="35" t="str">
        <f>IF(results!$Y84&lt;&gt;"c","",IF(OR(V84=Z84,W84=Z84,X84=Z84,Y84=Z84),Z84+0.0004,Z84))</f>
        <v/>
      </c>
      <c r="M84" s="35" t="str">
        <f>IF(results!$Y84&lt;&gt;"c","",IF(OR(V84=AA84,W84=AA84,X84=AA84,Y84=AA84,Z84=AA84),AA84+0.0005,AA84))</f>
        <v/>
      </c>
      <c r="N84" s="35" t="str">
        <f>IF(results!$Y84&lt;&gt;"c","",IF(OR(V84=AB84,W84=AB84,X84=AB84,Y84=AB84,Z84=AB84,AA84=AB84),AB84+0.0006,AB84))</f>
        <v/>
      </c>
      <c r="O84" s="35" t="str">
        <f>IF(results!$Y84&lt;&gt;"c","",IF(OR(V84=AC84,W84=AC84,X84=AC84,Y84=AC84,Z84=AC84,AA84=AC84,AB84=AC84),AC84+0.0007,AC84))</f>
        <v/>
      </c>
      <c r="P84" s="35" t="str">
        <f>IF(results!$Y84&lt;&gt;"c","",IF(OR(V84=AD84,W84=AD84,X84=AD84,Y84=AD84,Z84=AD84,AA84=AD84,AB84=AD84,AC84=AD84),AD84+0.0008,AD84))</f>
        <v/>
      </c>
      <c r="Q84" s="35" t="str">
        <f>IF(results!$Y84&lt;&gt;"c","",AE84*2)</f>
        <v/>
      </c>
      <c r="R84" s="4">
        <f t="shared" si="10"/>
        <v>0</v>
      </c>
      <c r="S84" s="4">
        <f t="shared" si="11"/>
        <v>8.3999999999999992E-6</v>
      </c>
      <c r="T84" s="4" t="str">
        <f>IF(results!$Y84&lt;&gt;"c","",results!X84)</f>
        <v/>
      </c>
      <c r="U84" s="4">
        <f>IF(results!Y84="A",1,IF(results!Y84="B",2,IF(results!Y84="C",3,99)))</f>
        <v>2</v>
      </c>
      <c r="V84" s="34">
        <f>results!C84+results!D84</f>
        <v>0</v>
      </c>
      <c r="W84" s="34">
        <f>results!E84+results!F84</f>
        <v>0</v>
      </c>
      <c r="X84" s="34">
        <f>results!G84+results!H84</f>
        <v>0</v>
      </c>
      <c r="Y84" s="34">
        <f>results!I84+results!J84</f>
        <v>46</v>
      </c>
      <c r="Z84" s="34">
        <f>results!K84+results!L84</f>
        <v>0</v>
      </c>
      <c r="AA84" s="34">
        <f>results!M84+results!N84</f>
        <v>0</v>
      </c>
      <c r="AB84" s="34">
        <f>results!O84+results!P84</f>
        <v>0</v>
      </c>
      <c r="AC84" s="34">
        <f>results!Q84+results!R84</f>
        <v>0</v>
      </c>
      <c r="AD84" s="34">
        <f>results!S84+results!T84</f>
        <v>0</v>
      </c>
      <c r="AE84" s="34">
        <f>results!U84+results!V84</f>
        <v>0</v>
      </c>
      <c r="AF84" s="10" t="e">
        <f t="shared" si="12"/>
        <v>#NUM!</v>
      </c>
    </row>
    <row r="85" spans="1:32" x14ac:dyDescent="0.35">
      <c r="A85" s="18">
        <v>79</v>
      </c>
      <c r="B85" s="20">
        <f t="shared" si="7"/>
        <v>101</v>
      </c>
      <c r="C85" s="20">
        <f t="shared" si="8"/>
        <v>8</v>
      </c>
      <c r="D85" s="14">
        <f t="shared" si="9"/>
        <v>8</v>
      </c>
      <c r="E85" s="14">
        <f t="shared" si="9"/>
        <v>8</v>
      </c>
      <c r="F85" s="2" t="str">
        <f>IF(results!Y85&lt;&gt;"c","",results!B85)</f>
        <v>RICCI DARIO</v>
      </c>
      <c r="G85" s="2">
        <f>IF(results!$Y85&lt;&gt;"c","",results!W85)</f>
        <v>3</v>
      </c>
      <c r="H85" s="35">
        <f>IF(results!$Y85&lt;&gt;"c","",V85)</f>
        <v>0</v>
      </c>
      <c r="I85" s="35">
        <f>IF(results!$Y85&lt;&gt;"c","",IF(W85=V85,W85+0.0001,W85))</f>
        <v>1E-4</v>
      </c>
      <c r="J85" s="35">
        <f>IF(results!$Y85&lt;&gt;"c","",IF(OR(V85=X85,W85=X85),X85+0.0002,X85))</f>
        <v>2.0000000000000001E-4</v>
      </c>
      <c r="K85" s="35">
        <f>IF(results!$Y85&lt;&gt;"c","",IF(OR(V85=Y85,W85=Y85,X85=Y85),Y85+0.0003,Y85))</f>
        <v>2.9999999999999997E-4</v>
      </c>
      <c r="L85" s="35">
        <f>IF(results!$Y85&lt;&gt;"c","",IF(OR(V85=Z85,W85=Z85,X85=Z85,Y85=Z85),Z85+0.0004,Z85))</f>
        <v>4.0000000000000002E-4</v>
      </c>
      <c r="M85" s="35">
        <f>IF(results!$Y85&lt;&gt;"c","",IF(OR(V85=AA85,W85=AA85,X85=AA85,Y85=AA85,Z85=AA85),AA85+0.0005,AA85))</f>
        <v>5.0000000000000001E-4</v>
      </c>
      <c r="N85" s="35">
        <f>IF(results!$Y85&lt;&gt;"c","",IF(OR(V85=AB85,W85=AB85,X85=AB85,Y85=AB85,Z85=AB85,AA85=AB85),AB85+0.0006,AB85))</f>
        <v>5.9999999999999995E-4</v>
      </c>
      <c r="O85" s="35">
        <f>IF(results!$Y85&lt;&gt;"c","",IF(OR(V85=AC85,W85=AC85,X85=AC85,Y85=AC85,Z85=AC85,AA85=AC85,AB85=AC85),AC85+0.0007,AC85))</f>
        <v>53</v>
      </c>
      <c r="P85" s="35">
        <f>IF(results!$Y85&lt;&gt;"c","",IF(OR(V85=AD85,W85=AD85,X85=AD85,Y85=AD85,Z85=AD85,AA85=AD85,AB85=AD85,AC85=AD85),AD85+0.0008,AD85))</f>
        <v>65</v>
      </c>
      <c r="Q85" s="35">
        <f>IF(results!$Y85&lt;&gt;"c","",AE85*2)</f>
        <v>66</v>
      </c>
      <c r="R85" s="4">
        <f t="shared" si="10"/>
        <v>184.00109999999998</v>
      </c>
      <c r="S85" s="4">
        <f t="shared" si="11"/>
        <v>184.00110849999999</v>
      </c>
      <c r="T85" s="4">
        <f>IF(results!$Y85&lt;&gt;"c","",results!X85)</f>
        <v>54</v>
      </c>
      <c r="U85" s="4">
        <f>IF(results!Y85="A",1,IF(results!Y85="B",2,IF(results!Y85="C",3,99)))</f>
        <v>3</v>
      </c>
      <c r="V85" s="34">
        <f>results!C85+results!D85</f>
        <v>0</v>
      </c>
      <c r="W85" s="34">
        <f>results!E85+results!F85</f>
        <v>0</v>
      </c>
      <c r="X85" s="34">
        <f>results!G85+results!H85</f>
        <v>0</v>
      </c>
      <c r="Y85" s="34">
        <f>results!I85+results!J85</f>
        <v>0</v>
      </c>
      <c r="Z85" s="34">
        <f>results!K85+results!L85</f>
        <v>0</v>
      </c>
      <c r="AA85" s="34">
        <f>results!M85+results!N85</f>
        <v>0</v>
      </c>
      <c r="AB85" s="34">
        <f>results!O85+results!P85</f>
        <v>0</v>
      </c>
      <c r="AC85" s="34">
        <f>results!Q85+results!R85</f>
        <v>53</v>
      </c>
      <c r="AD85" s="34">
        <f>results!S85+results!T85</f>
        <v>65</v>
      </c>
      <c r="AE85" s="34">
        <f>results!U85+results!V85</f>
        <v>33</v>
      </c>
      <c r="AF85" s="10">
        <f t="shared" si="12"/>
        <v>53</v>
      </c>
    </row>
    <row r="86" spans="1:32" x14ac:dyDescent="0.35">
      <c r="A86" s="18">
        <v>80</v>
      </c>
      <c r="B86" s="20">
        <f t="shared" si="7"/>
        <v>34</v>
      </c>
      <c r="C86" s="20">
        <f t="shared" si="8"/>
        <v>87</v>
      </c>
      <c r="D86" s="14">
        <f t="shared" si="9"/>
        <v>33</v>
      </c>
      <c r="E86" s="14">
        <f t="shared" si="9"/>
        <v>33</v>
      </c>
      <c r="F86" s="2" t="str">
        <f>IF(results!Y86&lt;&gt;"c","",results!B86)</f>
        <v/>
      </c>
      <c r="G86" s="2" t="str">
        <f>IF(results!$Y86&lt;&gt;"c","",results!W86)</f>
        <v/>
      </c>
      <c r="H86" s="35" t="str">
        <f>IF(results!$Y86&lt;&gt;"c","",V86)</f>
        <v/>
      </c>
      <c r="I86" s="35" t="str">
        <f>IF(results!$Y86&lt;&gt;"c","",IF(W86=V86,W86+0.0001,W86))</f>
        <v/>
      </c>
      <c r="J86" s="35" t="str">
        <f>IF(results!$Y86&lt;&gt;"c","",IF(OR(V86=X86,W86=X86),X86+0.0002,X86))</f>
        <v/>
      </c>
      <c r="K86" s="35" t="str">
        <f>IF(results!$Y86&lt;&gt;"c","",IF(OR(V86=Y86,W86=Y86,X86=Y86),Y86+0.0003,Y86))</f>
        <v/>
      </c>
      <c r="L86" s="35" t="str">
        <f>IF(results!$Y86&lt;&gt;"c","",IF(OR(V86=Z86,W86=Z86,X86=Z86,Y86=Z86),Z86+0.0004,Z86))</f>
        <v/>
      </c>
      <c r="M86" s="35" t="str">
        <f>IF(results!$Y86&lt;&gt;"c","",IF(OR(V86=AA86,W86=AA86,X86=AA86,Y86=AA86,Z86=AA86),AA86+0.0005,AA86))</f>
        <v/>
      </c>
      <c r="N86" s="35" t="str">
        <f>IF(results!$Y86&lt;&gt;"c","",IF(OR(V86=AB86,W86=AB86,X86=AB86,Y86=AB86,Z86=AB86,AA86=AB86),AB86+0.0006,AB86))</f>
        <v/>
      </c>
      <c r="O86" s="35" t="str">
        <f>IF(results!$Y86&lt;&gt;"c","",IF(OR(V86=AC86,W86=AC86,X86=AC86,Y86=AC86,Z86=AC86,AA86=AC86,AB86=AC86),AC86+0.0007,AC86))</f>
        <v/>
      </c>
      <c r="P86" s="35" t="str">
        <f>IF(results!$Y86&lt;&gt;"c","",IF(OR(V86=AD86,W86=AD86,X86=AD86,Y86=AD86,Z86=AD86,AA86=AD86,AB86=AD86,AC86=AD86),AD86+0.0008,AD86))</f>
        <v/>
      </c>
      <c r="Q86" s="35" t="str">
        <f>IF(results!$Y86&lt;&gt;"c","",AE86*2)</f>
        <v/>
      </c>
      <c r="R86" s="4">
        <f t="shared" si="10"/>
        <v>0</v>
      </c>
      <c r="S86" s="4">
        <f t="shared" si="11"/>
        <v>8.599999999999999E-6</v>
      </c>
      <c r="T86" s="4" t="str">
        <f>IF(results!$Y86&lt;&gt;"c","",results!X86)</f>
        <v/>
      </c>
      <c r="U86" s="4">
        <f>IF(results!Y86="A",1,IF(results!Y86="B",2,IF(results!Y86="C",3,99)))</f>
        <v>2</v>
      </c>
      <c r="V86" s="34">
        <f>results!C86+results!D86</f>
        <v>0</v>
      </c>
      <c r="W86" s="34">
        <f>results!E86+results!F86</f>
        <v>0</v>
      </c>
      <c r="X86" s="34">
        <f>results!G86+results!H86</f>
        <v>0</v>
      </c>
      <c r="Y86" s="34">
        <f>results!I86+results!J86</f>
        <v>0</v>
      </c>
      <c r="Z86" s="34">
        <f>results!K86+results!L86</f>
        <v>42</v>
      </c>
      <c r="AA86" s="34">
        <f>results!M86+results!N86</f>
        <v>0</v>
      </c>
      <c r="AB86" s="34">
        <f>results!O86+results!P86</f>
        <v>0</v>
      </c>
      <c r="AC86" s="34">
        <f>results!Q86+results!R86</f>
        <v>0</v>
      </c>
      <c r="AD86" s="34">
        <f>results!S86+results!T86</f>
        <v>0</v>
      </c>
      <c r="AE86" s="34">
        <f>results!U86+results!V86</f>
        <v>0</v>
      </c>
      <c r="AF86" s="10" t="e">
        <f t="shared" si="12"/>
        <v>#NUM!</v>
      </c>
    </row>
    <row r="87" spans="1:32" x14ac:dyDescent="0.35">
      <c r="A87" s="18">
        <v>81</v>
      </c>
      <c r="B87" s="20">
        <f t="shared" si="7"/>
        <v>34</v>
      </c>
      <c r="C87" s="20">
        <f t="shared" si="8"/>
        <v>86</v>
      </c>
      <c r="D87" s="14">
        <f t="shared" si="9"/>
        <v>33</v>
      </c>
      <c r="E87" s="14">
        <f t="shared" si="9"/>
        <v>33</v>
      </c>
      <c r="F87" s="2" t="str">
        <f>IF(results!Y87&lt;&gt;"c","",results!B87)</f>
        <v/>
      </c>
      <c r="G87" s="2" t="str">
        <f>IF(results!$Y87&lt;&gt;"c","",results!W87)</f>
        <v/>
      </c>
      <c r="H87" s="35" t="str">
        <f>IF(results!$Y87&lt;&gt;"c","",V87)</f>
        <v/>
      </c>
      <c r="I87" s="35" t="str">
        <f>IF(results!$Y87&lt;&gt;"c","",IF(W87=V87,W87+0.0001,W87))</f>
        <v/>
      </c>
      <c r="J87" s="35" t="str">
        <f>IF(results!$Y87&lt;&gt;"c","",IF(OR(V87=X87,W87=X87),X87+0.0002,X87))</f>
        <v/>
      </c>
      <c r="K87" s="35" t="str">
        <f>IF(results!$Y87&lt;&gt;"c","",IF(OR(V87=Y87,W87=Y87,X87=Y87),Y87+0.0003,Y87))</f>
        <v/>
      </c>
      <c r="L87" s="35" t="str">
        <f>IF(results!$Y87&lt;&gt;"c","",IF(OR(V87=Z87,W87=Z87,X87=Z87,Y87=Z87),Z87+0.0004,Z87))</f>
        <v/>
      </c>
      <c r="M87" s="35" t="str">
        <f>IF(results!$Y87&lt;&gt;"c","",IF(OR(V87=AA87,W87=AA87,X87=AA87,Y87=AA87,Z87=AA87),AA87+0.0005,AA87))</f>
        <v/>
      </c>
      <c r="N87" s="35" t="str">
        <f>IF(results!$Y87&lt;&gt;"c","",IF(OR(V87=AB87,W87=AB87,X87=AB87,Y87=AB87,Z87=AB87,AA87=AB87),AB87+0.0006,AB87))</f>
        <v/>
      </c>
      <c r="O87" s="35" t="str">
        <f>IF(results!$Y87&lt;&gt;"c","",IF(OR(V87=AC87,W87=AC87,X87=AC87,Y87=AC87,Z87=AC87,AA87=AC87,AB87=AC87),AC87+0.0007,AC87))</f>
        <v/>
      </c>
      <c r="P87" s="35" t="str">
        <f>IF(results!$Y87&lt;&gt;"c","",IF(OR(V87=AD87,W87=AD87,X87=AD87,Y87=AD87,Z87=AD87,AA87=AD87,AB87=AD87,AC87=AD87),AD87+0.0008,AD87))</f>
        <v/>
      </c>
      <c r="Q87" s="35" t="str">
        <f>IF(results!$Y87&lt;&gt;"c","",AE87*2)</f>
        <v/>
      </c>
      <c r="R87" s="4">
        <f t="shared" si="10"/>
        <v>0</v>
      </c>
      <c r="S87" s="4">
        <f t="shared" si="11"/>
        <v>8.6999999999999997E-6</v>
      </c>
      <c r="T87" s="4" t="str">
        <f>IF(results!$Y87&lt;&gt;"c","",results!X87)</f>
        <v/>
      </c>
      <c r="U87" s="4">
        <f>IF(results!Y87="A",1,IF(results!Y87="B",2,IF(results!Y87="C",3,99)))</f>
        <v>2</v>
      </c>
      <c r="V87" s="34">
        <f>results!C87+results!D87</f>
        <v>0</v>
      </c>
      <c r="W87" s="34">
        <f>results!E87+results!F87</f>
        <v>0</v>
      </c>
      <c r="X87" s="34">
        <f>results!G87+results!H87</f>
        <v>0</v>
      </c>
      <c r="Y87" s="34">
        <f>results!I87+results!J87</f>
        <v>0</v>
      </c>
      <c r="Z87" s="34">
        <f>results!K87+results!L87</f>
        <v>0</v>
      </c>
      <c r="AA87" s="34">
        <f>results!M87+results!N87</f>
        <v>0</v>
      </c>
      <c r="AB87" s="34">
        <f>results!O87+results!P87</f>
        <v>58</v>
      </c>
      <c r="AC87" s="34">
        <f>results!Q87+results!R87</f>
        <v>0</v>
      </c>
      <c r="AD87" s="34">
        <f>results!S87+results!T87</f>
        <v>0</v>
      </c>
      <c r="AE87" s="34">
        <f>results!U87+results!V87</f>
        <v>0</v>
      </c>
      <c r="AF87" s="10" t="e">
        <f t="shared" si="12"/>
        <v>#NUM!</v>
      </c>
    </row>
    <row r="88" spans="1:32" x14ac:dyDescent="0.35">
      <c r="A88" s="18">
        <v>82</v>
      </c>
      <c r="B88" s="20">
        <f t="shared" si="7"/>
        <v>1</v>
      </c>
      <c r="C88" s="20">
        <f t="shared" si="8"/>
        <v>85</v>
      </c>
      <c r="D88" s="14">
        <f t="shared" si="9"/>
        <v>33</v>
      </c>
      <c r="E88" s="14">
        <f t="shared" si="9"/>
        <v>33</v>
      </c>
      <c r="F88" s="2" t="str">
        <f>IF(results!Y88&lt;&gt;"c","",results!B88)</f>
        <v/>
      </c>
      <c r="G88" s="2" t="str">
        <f>IF(results!$Y88&lt;&gt;"c","",results!W88)</f>
        <v/>
      </c>
      <c r="H88" s="35" t="str">
        <f>IF(results!$Y88&lt;&gt;"c","",V88)</f>
        <v/>
      </c>
      <c r="I88" s="35" t="str">
        <f>IF(results!$Y88&lt;&gt;"c","",IF(W88=V88,W88+0.0001,W88))</f>
        <v/>
      </c>
      <c r="J88" s="35" t="str">
        <f>IF(results!$Y88&lt;&gt;"c","",IF(OR(V88=X88,W88=X88),X88+0.0002,X88))</f>
        <v/>
      </c>
      <c r="K88" s="35" t="str">
        <f>IF(results!$Y88&lt;&gt;"c","",IF(OR(V88=Y88,W88=Y88,X88=Y88),Y88+0.0003,Y88))</f>
        <v/>
      </c>
      <c r="L88" s="35" t="str">
        <f>IF(results!$Y88&lt;&gt;"c","",IF(OR(V88=Z88,W88=Z88,X88=Z88,Y88=Z88),Z88+0.0004,Z88))</f>
        <v/>
      </c>
      <c r="M88" s="35" t="str">
        <f>IF(results!$Y88&lt;&gt;"c","",IF(OR(V88=AA88,W88=AA88,X88=AA88,Y88=AA88,Z88=AA88),AA88+0.0005,AA88))</f>
        <v/>
      </c>
      <c r="N88" s="35" t="str">
        <f>IF(results!$Y88&lt;&gt;"c","",IF(OR(V88=AB88,W88=AB88,X88=AB88,Y88=AB88,Z88=AB88,AA88=AB88),AB88+0.0006,AB88))</f>
        <v/>
      </c>
      <c r="O88" s="35" t="str">
        <f>IF(results!$Y88&lt;&gt;"c","",IF(OR(V88=AC88,W88=AC88,X88=AC88,Y88=AC88,Z88=AC88,AA88=AC88,AB88=AC88),AC88+0.0007,AC88))</f>
        <v/>
      </c>
      <c r="P88" s="35" t="str">
        <f>IF(results!$Y88&lt;&gt;"c","",IF(OR(V88=AD88,W88=AD88,X88=AD88,Y88=AD88,Z88=AD88,AA88=AD88,AB88=AD88,AC88=AD88),AD88+0.0008,AD88))</f>
        <v/>
      </c>
      <c r="Q88" s="35" t="str">
        <f>IF(results!$Y88&lt;&gt;"c","",AE88*2)</f>
        <v/>
      </c>
      <c r="R88" s="4">
        <f t="shared" si="10"/>
        <v>0</v>
      </c>
      <c r="S88" s="4">
        <f t="shared" si="11"/>
        <v>8.8000000000000004E-6</v>
      </c>
      <c r="T88" s="4" t="str">
        <f>IF(results!$Y88&lt;&gt;"c","",results!X88)</f>
        <v/>
      </c>
      <c r="U88" s="4">
        <f>IF(results!Y88="A",1,IF(results!Y88="B",2,IF(results!Y88="C",3,99)))</f>
        <v>1</v>
      </c>
      <c r="V88" s="34">
        <f>results!C88+results!D88</f>
        <v>0</v>
      </c>
      <c r="W88" s="34">
        <f>results!E88+results!F88</f>
        <v>0</v>
      </c>
      <c r="X88" s="34">
        <f>results!G88+results!H88</f>
        <v>0</v>
      </c>
      <c r="Y88" s="34">
        <f>results!I88+results!J88</f>
        <v>0</v>
      </c>
      <c r="Z88" s="34">
        <f>results!K88+results!L88</f>
        <v>0</v>
      </c>
      <c r="AA88" s="34">
        <f>results!M88+results!N88</f>
        <v>0</v>
      </c>
      <c r="AB88" s="34">
        <f>results!O88+results!P88</f>
        <v>56</v>
      </c>
      <c r="AC88" s="34">
        <f>results!Q88+results!R88</f>
        <v>0</v>
      </c>
      <c r="AD88" s="34">
        <f>results!S88+results!T88</f>
        <v>0</v>
      </c>
      <c r="AE88" s="34">
        <f>results!U88+results!V88</f>
        <v>0</v>
      </c>
      <c r="AF88" s="10" t="e">
        <f t="shared" si="12"/>
        <v>#NUM!</v>
      </c>
    </row>
    <row r="89" spans="1:32" x14ac:dyDescent="0.35">
      <c r="A89" s="18">
        <v>83</v>
      </c>
      <c r="B89" s="20">
        <f t="shared" si="7"/>
        <v>101</v>
      </c>
      <c r="C89" s="20">
        <f t="shared" si="8"/>
        <v>6</v>
      </c>
      <c r="D89" s="14">
        <f t="shared" si="9"/>
        <v>6</v>
      </c>
      <c r="E89" s="14">
        <f t="shared" si="9"/>
        <v>6</v>
      </c>
      <c r="F89" s="2" t="str">
        <f>IF(results!Y89&lt;&gt;"c","",results!B89)</f>
        <v>RUEMER ELISABETH</v>
      </c>
      <c r="G89" s="2">
        <f>IF(results!$Y89&lt;&gt;"c","",results!W89)</f>
        <v>7</v>
      </c>
      <c r="H89" s="35">
        <f>IF(results!$Y89&lt;&gt;"c","",V89)</f>
        <v>0</v>
      </c>
      <c r="I89" s="35">
        <f>IF(results!$Y89&lt;&gt;"c","",IF(W89=V89,W89+0.0001,W89))</f>
        <v>23</v>
      </c>
      <c r="J89" s="35">
        <f>IF(results!$Y89&lt;&gt;"c","",IF(OR(V89=X89,W89=X89),X89+0.0002,X89))</f>
        <v>2.0000000000000001E-4</v>
      </c>
      <c r="K89" s="35">
        <f>IF(results!$Y89&lt;&gt;"c","",IF(OR(V89=Y89,W89=Y89,X89=Y89),Y89+0.0003,Y89))</f>
        <v>2.9999999999999997E-4</v>
      </c>
      <c r="L89" s="35">
        <f>IF(results!$Y89&lt;&gt;"c","",IF(OR(V89=Z89,W89=Z89,X89=Z89,Y89=Z89),Z89+0.0004,Z89))</f>
        <v>22</v>
      </c>
      <c r="M89" s="35">
        <f>IF(results!$Y89&lt;&gt;"c","",IF(OR(V89=AA89,W89=AA89,X89=AA89,Y89=AA89,Z89=AA89),AA89+0.0005,AA89))</f>
        <v>43</v>
      </c>
      <c r="N89" s="35">
        <f>IF(results!$Y89&lt;&gt;"c","",IF(OR(V89=AB89,W89=AB89,X89=AB89,Y89=AB89,Z89=AB89,AA89=AB89),AB89+0.0006,AB89))</f>
        <v>30</v>
      </c>
      <c r="O89" s="35">
        <f>IF(results!$Y89&lt;&gt;"c","",IF(OR(V89=AC89,W89=AC89,X89=AC89,Y89=AC89,Z89=AC89,AA89=AC89,AB89=AC89),AC89+0.0007,AC89))</f>
        <v>42</v>
      </c>
      <c r="P89" s="35">
        <f>IF(results!$Y89&lt;&gt;"c","",IF(OR(V89=AD89,W89=AD89,X89=AD89,Y89=AD89,Z89=AD89,AA89=AD89,AB89=AD89,AC89=AD89),AD89+0.0008,AD89))</f>
        <v>29</v>
      </c>
      <c r="Q89" s="35">
        <f>IF(results!$Y89&lt;&gt;"c","",AE89*2)</f>
        <v>78</v>
      </c>
      <c r="R89" s="4">
        <f t="shared" si="10"/>
        <v>222</v>
      </c>
      <c r="S89" s="4">
        <f t="shared" si="11"/>
        <v>222.00000890000001</v>
      </c>
      <c r="T89" s="4">
        <f>IF(results!$Y89&lt;&gt;"c","",results!X89)</f>
        <v>32.5</v>
      </c>
      <c r="U89" s="4">
        <f>IF(results!Y89="A",1,IF(results!Y89="B",2,IF(results!Y89="C",3,99)))</f>
        <v>3</v>
      </c>
      <c r="V89" s="34">
        <f>results!C89+results!D89</f>
        <v>0</v>
      </c>
      <c r="W89" s="34">
        <f>results!E89+results!F89</f>
        <v>23</v>
      </c>
      <c r="X89" s="34">
        <f>results!G89+results!H89</f>
        <v>0</v>
      </c>
      <c r="Y89" s="34">
        <f>results!I89+results!J89</f>
        <v>0</v>
      </c>
      <c r="Z89" s="34">
        <f>results!K89+results!L89</f>
        <v>22</v>
      </c>
      <c r="AA89" s="34">
        <f>results!M89+results!N89</f>
        <v>43</v>
      </c>
      <c r="AB89" s="34">
        <f>results!O89+results!P89</f>
        <v>30</v>
      </c>
      <c r="AC89" s="34">
        <f>results!Q89+results!R89</f>
        <v>42</v>
      </c>
      <c r="AD89" s="34">
        <f>results!S89+results!T89</f>
        <v>29</v>
      </c>
      <c r="AE89" s="34">
        <f>results!U89+results!V89</f>
        <v>39</v>
      </c>
      <c r="AF89" s="10">
        <f t="shared" si="12"/>
        <v>42</v>
      </c>
    </row>
    <row r="90" spans="1:32" x14ac:dyDescent="0.35">
      <c r="A90" s="18">
        <v>84</v>
      </c>
      <c r="B90" s="20">
        <f t="shared" si="7"/>
        <v>34</v>
      </c>
      <c r="C90" s="20">
        <f t="shared" si="8"/>
        <v>84</v>
      </c>
      <c r="D90" s="14">
        <f t="shared" si="9"/>
        <v>33</v>
      </c>
      <c r="E90" s="14">
        <f t="shared" si="9"/>
        <v>33</v>
      </c>
      <c r="F90" s="2" t="str">
        <f>IF(results!Y90&lt;&gt;"c","",results!B90)</f>
        <v/>
      </c>
      <c r="G90" s="2" t="str">
        <f>IF(results!$Y90&lt;&gt;"c","",results!W90)</f>
        <v/>
      </c>
      <c r="H90" s="35" t="str">
        <f>IF(results!$Y90&lt;&gt;"c","",V90)</f>
        <v/>
      </c>
      <c r="I90" s="35" t="str">
        <f>IF(results!$Y90&lt;&gt;"c","",IF(W90=V90,W90+0.0001,W90))</f>
        <v/>
      </c>
      <c r="J90" s="35" t="str">
        <f>IF(results!$Y90&lt;&gt;"c","",IF(OR(V90=X90,W90=X90),X90+0.0002,X90))</f>
        <v/>
      </c>
      <c r="K90" s="35" t="str">
        <f>IF(results!$Y90&lt;&gt;"c","",IF(OR(V90=Y90,W90=Y90,X90=Y90),Y90+0.0003,Y90))</f>
        <v/>
      </c>
      <c r="L90" s="35" t="str">
        <f>IF(results!$Y90&lt;&gt;"c","",IF(OR(V90=Z90,W90=Z90,X90=Z90,Y90=Z90),Z90+0.0004,Z90))</f>
        <v/>
      </c>
      <c r="M90" s="35" t="str">
        <f>IF(results!$Y90&lt;&gt;"c","",IF(OR(V90=AA90,W90=AA90,X90=AA90,Y90=AA90,Z90=AA90),AA90+0.0005,AA90))</f>
        <v/>
      </c>
      <c r="N90" s="35" t="str">
        <f>IF(results!$Y90&lt;&gt;"c","",IF(OR(V90=AB90,W90=AB90,X90=AB90,Y90=AB90,Z90=AB90,AA90=AB90),AB90+0.0006,AB90))</f>
        <v/>
      </c>
      <c r="O90" s="35" t="str">
        <f>IF(results!$Y90&lt;&gt;"c","",IF(OR(V90=AC90,W90=AC90,X90=AC90,Y90=AC90,Z90=AC90,AA90=AC90,AB90=AC90),AC90+0.0007,AC90))</f>
        <v/>
      </c>
      <c r="P90" s="35" t="str">
        <f>IF(results!$Y90&lt;&gt;"c","",IF(OR(V90=AD90,W90=AD90,X90=AD90,Y90=AD90,Z90=AD90,AA90=AD90,AB90=AD90,AC90=AD90),AD90+0.0008,AD90))</f>
        <v/>
      </c>
      <c r="Q90" s="35" t="str">
        <f>IF(results!$Y90&lt;&gt;"c","",AE90*2)</f>
        <v/>
      </c>
      <c r="R90" s="4">
        <f t="shared" si="10"/>
        <v>0</v>
      </c>
      <c r="S90" s="4">
        <f t="shared" si="11"/>
        <v>9.0000000000000002E-6</v>
      </c>
      <c r="T90" s="4" t="str">
        <f>IF(results!$Y90&lt;&gt;"c","",results!X90)</f>
        <v/>
      </c>
      <c r="U90" s="4">
        <f>IF(results!Y90="A",1,IF(results!Y90="B",2,IF(results!Y90="C",3,99)))</f>
        <v>2</v>
      </c>
      <c r="V90" s="34">
        <f>results!C90+results!D90</f>
        <v>0</v>
      </c>
      <c r="W90" s="34">
        <f>results!E90+results!F90</f>
        <v>0</v>
      </c>
      <c r="X90" s="34">
        <f>results!G90+results!H90</f>
        <v>0</v>
      </c>
      <c r="Y90" s="34">
        <f>results!I90+results!J90</f>
        <v>0</v>
      </c>
      <c r="Z90" s="34">
        <f>results!K90+results!L90</f>
        <v>39</v>
      </c>
      <c r="AA90" s="34">
        <f>results!M90+results!N90</f>
        <v>48</v>
      </c>
      <c r="AB90" s="34">
        <f>results!O90+results!P90</f>
        <v>46</v>
      </c>
      <c r="AC90" s="34">
        <f>results!Q90+results!R90</f>
        <v>57</v>
      </c>
      <c r="AD90" s="34">
        <f>results!S90+results!T90</f>
        <v>0</v>
      </c>
      <c r="AE90" s="34">
        <f>results!U90+results!V90</f>
        <v>34</v>
      </c>
      <c r="AF90" s="10" t="e">
        <f t="shared" si="12"/>
        <v>#NUM!</v>
      </c>
    </row>
    <row r="91" spans="1:32" x14ac:dyDescent="0.35">
      <c r="A91" s="18">
        <v>85</v>
      </c>
      <c r="B91" s="20">
        <f t="shared" si="7"/>
        <v>34</v>
      </c>
      <c r="C91" s="20">
        <f t="shared" si="8"/>
        <v>83</v>
      </c>
      <c r="D91" s="14">
        <f t="shared" si="9"/>
        <v>33</v>
      </c>
      <c r="E91" s="14">
        <f t="shared" si="9"/>
        <v>33</v>
      </c>
      <c r="F91" s="2" t="str">
        <f>IF(results!Y91&lt;&gt;"c","",results!B91)</f>
        <v/>
      </c>
      <c r="G91" s="2" t="str">
        <f>IF(results!$Y91&lt;&gt;"c","",results!W91)</f>
        <v/>
      </c>
      <c r="H91" s="35" t="str">
        <f>IF(results!$Y91&lt;&gt;"c","",V91)</f>
        <v/>
      </c>
      <c r="I91" s="35" t="str">
        <f>IF(results!$Y91&lt;&gt;"c","",IF(W91=V91,W91+0.0001,W91))</f>
        <v/>
      </c>
      <c r="J91" s="35" t="str">
        <f>IF(results!$Y91&lt;&gt;"c","",IF(OR(V91=X91,W91=X91),X91+0.0002,X91))</f>
        <v/>
      </c>
      <c r="K91" s="35" t="str">
        <f>IF(results!$Y91&lt;&gt;"c","",IF(OR(V91=Y91,W91=Y91,X91=Y91),Y91+0.0003,Y91))</f>
        <v/>
      </c>
      <c r="L91" s="35" t="str">
        <f>IF(results!$Y91&lt;&gt;"c","",IF(OR(V91=Z91,W91=Z91,X91=Z91,Y91=Z91),Z91+0.0004,Z91))</f>
        <v/>
      </c>
      <c r="M91" s="35" t="str">
        <f>IF(results!$Y91&lt;&gt;"c","",IF(OR(V91=AA91,W91=AA91,X91=AA91,Y91=AA91,Z91=AA91),AA91+0.0005,AA91))</f>
        <v/>
      </c>
      <c r="N91" s="35" t="str">
        <f>IF(results!$Y91&lt;&gt;"c","",IF(OR(V91=AB91,W91=AB91,X91=AB91,Y91=AB91,Z91=AB91,AA91=AB91),AB91+0.0006,AB91))</f>
        <v/>
      </c>
      <c r="O91" s="35" t="str">
        <f>IF(results!$Y91&lt;&gt;"c","",IF(OR(V91=AC91,W91=AC91,X91=AC91,Y91=AC91,Z91=AC91,AA91=AC91,AB91=AC91),AC91+0.0007,AC91))</f>
        <v/>
      </c>
      <c r="P91" s="35" t="str">
        <f>IF(results!$Y91&lt;&gt;"c","",IF(OR(V91=AD91,W91=AD91,X91=AD91,Y91=AD91,Z91=AD91,AA91=AD91,AB91=AD91,AC91=AD91),AD91+0.0008,AD91))</f>
        <v/>
      </c>
      <c r="Q91" s="35" t="str">
        <f>IF(results!$Y91&lt;&gt;"c","",AE91*2)</f>
        <v/>
      </c>
      <c r="R91" s="4">
        <f t="shared" si="10"/>
        <v>0</v>
      </c>
      <c r="S91" s="4">
        <f t="shared" si="11"/>
        <v>9.0999999999999993E-6</v>
      </c>
      <c r="T91" s="4" t="str">
        <f>IF(results!$Y91&lt;&gt;"c","",results!X91)</f>
        <v/>
      </c>
      <c r="U91" s="4">
        <f>IF(results!Y91="A",1,IF(results!Y91="B",2,IF(results!Y91="C",3,99)))</f>
        <v>2</v>
      </c>
      <c r="V91" s="34">
        <f>results!C91+results!D91</f>
        <v>0</v>
      </c>
      <c r="W91" s="34">
        <f>results!E91+results!F91</f>
        <v>0</v>
      </c>
      <c r="X91" s="34">
        <f>results!G91+results!H91</f>
        <v>0</v>
      </c>
      <c r="Y91" s="34">
        <f>results!I91+results!J91</f>
        <v>0</v>
      </c>
      <c r="Z91" s="34">
        <f>results!K91+results!L91</f>
        <v>38</v>
      </c>
      <c r="AA91" s="34">
        <f>results!M91+results!N91</f>
        <v>0</v>
      </c>
      <c r="AB91" s="34">
        <f>results!O91+results!P91</f>
        <v>0</v>
      </c>
      <c r="AC91" s="34">
        <f>results!Q91+results!R91</f>
        <v>0</v>
      </c>
      <c r="AD91" s="34">
        <f>results!S91+results!T91</f>
        <v>0</v>
      </c>
      <c r="AE91" s="34">
        <f>results!U91+results!V91</f>
        <v>0</v>
      </c>
      <c r="AF91" s="10" t="e">
        <f t="shared" si="12"/>
        <v>#NUM!</v>
      </c>
    </row>
    <row r="92" spans="1:32" x14ac:dyDescent="0.35">
      <c r="A92" s="18">
        <v>86</v>
      </c>
      <c r="B92" s="20">
        <f t="shared" si="7"/>
        <v>34</v>
      </c>
      <c r="C92" s="20">
        <f t="shared" si="8"/>
        <v>82</v>
      </c>
      <c r="D92" s="14">
        <f t="shared" si="9"/>
        <v>33</v>
      </c>
      <c r="E92" s="14">
        <f t="shared" si="9"/>
        <v>33</v>
      </c>
      <c r="F92" s="2" t="str">
        <f>IF(results!Y92&lt;&gt;"c","",results!B92)</f>
        <v/>
      </c>
      <c r="G92" s="2" t="str">
        <f>IF(results!$Y92&lt;&gt;"c","",results!W92)</f>
        <v/>
      </c>
      <c r="H92" s="35" t="str">
        <f>IF(results!$Y92&lt;&gt;"c","",V92)</f>
        <v/>
      </c>
      <c r="I92" s="35" t="str">
        <f>IF(results!$Y92&lt;&gt;"c","",IF(W92=V92,W92+0.0001,W92))</f>
        <v/>
      </c>
      <c r="J92" s="35" t="str">
        <f>IF(results!$Y92&lt;&gt;"c","",IF(OR(V92=X92,W92=X92),X92+0.0002,X92))</f>
        <v/>
      </c>
      <c r="K92" s="35" t="str">
        <f>IF(results!$Y92&lt;&gt;"c","",IF(OR(V92=Y92,W92=Y92,X92=Y92),Y92+0.0003,Y92))</f>
        <v/>
      </c>
      <c r="L92" s="35" t="str">
        <f>IF(results!$Y92&lt;&gt;"c","",IF(OR(V92=Z92,W92=Z92,X92=Z92,Y92=Z92),Z92+0.0004,Z92))</f>
        <v/>
      </c>
      <c r="M92" s="35" t="str">
        <f>IF(results!$Y92&lt;&gt;"c","",IF(OR(V92=AA92,W92=AA92,X92=AA92,Y92=AA92,Z92=AA92),AA92+0.0005,AA92))</f>
        <v/>
      </c>
      <c r="N92" s="35" t="str">
        <f>IF(results!$Y92&lt;&gt;"c","",IF(OR(V92=AB92,W92=AB92,X92=AB92,Y92=AB92,Z92=AB92,AA92=AB92),AB92+0.0006,AB92))</f>
        <v/>
      </c>
      <c r="O92" s="35" t="str">
        <f>IF(results!$Y92&lt;&gt;"c","",IF(OR(V92=AC92,W92=AC92,X92=AC92,Y92=AC92,Z92=AC92,AA92=AC92,AB92=AC92),AC92+0.0007,AC92))</f>
        <v/>
      </c>
      <c r="P92" s="35" t="str">
        <f>IF(results!$Y92&lt;&gt;"c","",IF(OR(V92=AD92,W92=AD92,X92=AD92,Y92=AD92,Z92=AD92,AA92=AD92,AB92=AD92,AC92=AD92),AD92+0.0008,AD92))</f>
        <v/>
      </c>
      <c r="Q92" s="35" t="str">
        <f>IF(results!$Y92&lt;&gt;"c","",AE92*2)</f>
        <v/>
      </c>
      <c r="R92" s="4">
        <f t="shared" si="10"/>
        <v>0</v>
      </c>
      <c r="S92" s="4">
        <f t="shared" si="11"/>
        <v>9.2E-6</v>
      </c>
      <c r="T92" s="4" t="str">
        <f>IF(results!$Y92&lt;&gt;"c","",results!X92)</f>
        <v/>
      </c>
      <c r="U92" s="4">
        <f>IF(results!Y92="A",1,IF(results!Y92="B",2,IF(results!Y92="C",3,99)))</f>
        <v>2</v>
      </c>
      <c r="V92" s="34">
        <f>results!C92+results!D92</f>
        <v>0</v>
      </c>
      <c r="W92" s="34">
        <f>results!E92+results!F92</f>
        <v>0</v>
      </c>
      <c r="X92" s="34">
        <f>results!G92+results!H92</f>
        <v>0</v>
      </c>
      <c r="Y92" s="34">
        <f>results!I92+results!J92</f>
        <v>0</v>
      </c>
      <c r="Z92" s="34">
        <f>results!K92+results!L92</f>
        <v>42</v>
      </c>
      <c r="AA92" s="34">
        <f>results!M92+results!N92</f>
        <v>0</v>
      </c>
      <c r="AB92" s="34">
        <f>results!O92+results!P92</f>
        <v>0</v>
      </c>
      <c r="AC92" s="34">
        <f>results!Q92+results!R92</f>
        <v>0</v>
      </c>
      <c r="AD92" s="34">
        <f>results!S92+results!T92</f>
        <v>0</v>
      </c>
      <c r="AE92" s="34">
        <f>results!U92+results!V92</f>
        <v>0</v>
      </c>
      <c r="AF92" s="10" t="e">
        <f t="shared" si="12"/>
        <v>#NUM!</v>
      </c>
    </row>
    <row r="93" spans="1:32" x14ac:dyDescent="0.35">
      <c r="A93" s="18">
        <v>87</v>
      </c>
      <c r="B93" s="20">
        <f t="shared" si="7"/>
        <v>1</v>
      </c>
      <c r="C93" s="20">
        <f t="shared" si="8"/>
        <v>81</v>
      </c>
      <c r="D93" s="14">
        <f t="shared" si="9"/>
        <v>33</v>
      </c>
      <c r="E93" s="14">
        <f t="shared" si="9"/>
        <v>33</v>
      </c>
      <c r="F93" s="2" t="str">
        <f>IF(results!Y93&lt;&gt;"c","",results!B93)</f>
        <v/>
      </c>
      <c r="G93" s="2" t="str">
        <f>IF(results!$Y93&lt;&gt;"c","",results!W93)</f>
        <v/>
      </c>
      <c r="H93" s="35" t="str">
        <f>IF(results!$Y93&lt;&gt;"c","",V93)</f>
        <v/>
      </c>
      <c r="I93" s="35" t="str">
        <f>IF(results!$Y93&lt;&gt;"c","",IF(W93=V93,W93+0.0001,W93))</f>
        <v/>
      </c>
      <c r="J93" s="35" t="str">
        <f>IF(results!$Y93&lt;&gt;"c","",IF(OR(V93=X93,W93=X93),X93+0.0002,X93))</f>
        <v/>
      </c>
      <c r="K93" s="35" t="str">
        <f>IF(results!$Y93&lt;&gt;"c","",IF(OR(V93=Y93,W93=Y93,X93=Y93),Y93+0.0003,Y93))</f>
        <v/>
      </c>
      <c r="L93" s="35" t="str">
        <f>IF(results!$Y93&lt;&gt;"c","",IF(OR(V93=Z93,W93=Z93,X93=Z93,Y93=Z93),Z93+0.0004,Z93))</f>
        <v/>
      </c>
      <c r="M93" s="35" t="str">
        <f>IF(results!$Y93&lt;&gt;"c","",IF(OR(V93=AA93,W93=AA93,X93=AA93,Y93=AA93,Z93=AA93),AA93+0.0005,AA93))</f>
        <v/>
      </c>
      <c r="N93" s="35" t="str">
        <f>IF(results!$Y93&lt;&gt;"c","",IF(OR(V93=AB93,W93=AB93,X93=AB93,Y93=AB93,Z93=AB93,AA93=AB93),AB93+0.0006,AB93))</f>
        <v/>
      </c>
      <c r="O93" s="35" t="str">
        <f>IF(results!$Y93&lt;&gt;"c","",IF(OR(V93=AC93,W93=AC93,X93=AC93,Y93=AC93,Z93=AC93,AA93=AC93,AB93=AC93),AC93+0.0007,AC93))</f>
        <v/>
      </c>
      <c r="P93" s="35" t="str">
        <f>IF(results!$Y93&lt;&gt;"c","",IF(OR(V93=AD93,W93=AD93,X93=AD93,Y93=AD93,Z93=AD93,AA93=AD93,AB93=AD93,AC93=AD93),AD93+0.0008,AD93))</f>
        <v/>
      </c>
      <c r="Q93" s="35" t="str">
        <f>IF(results!$Y93&lt;&gt;"c","",AE93*2)</f>
        <v/>
      </c>
      <c r="R93" s="4">
        <f t="shared" si="10"/>
        <v>0</v>
      </c>
      <c r="S93" s="4">
        <f t="shared" si="11"/>
        <v>9.299999999999999E-6</v>
      </c>
      <c r="T93" s="4" t="str">
        <f>IF(results!$Y93&lt;&gt;"c","",results!X93)</f>
        <v/>
      </c>
      <c r="U93" s="4">
        <f>IF(results!Y93="A",1,IF(results!Y93="B",2,IF(results!Y93="C",3,99)))</f>
        <v>1</v>
      </c>
      <c r="V93" s="34">
        <f>results!C93+results!D93</f>
        <v>0</v>
      </c>
      <c r="W93" s="34">
        <f>results!E93+results!F93</f>
        <v>41</v>
      </c>
      <c r="X93" s="34">
        <f>results!G93+results!H93</f>
        <v>57</v>
      </c>
      <c r="Y93" s="34">
        <f>results!I93+results!J93</f>
        <v>0</v>
      </c>
      <c r="Z93" s="34">
        <f>results!K93+results!L93</f>
        <v>0</v>
      </c>
      <c r="AA93" s="34">
        <f>results!M93+results!N93</f>
        <v>59</v>
      </c>
      <c r="AB93" s="34">
        <f>results!O93+results!P93</f>
        <v>0</v>
      </c>
      <c r="AC93" s="34">
        <f>results!Q93+results!R93</f>
        <v>0</v>
      </c>
      <c r="AD93" s="34">
        <f>results!S93+results!T93</f>
        <v>52</v>
      </c>
      <c r="AE93" s="34">
        <f>results!U93+results!V93</f>
        <v>0</v>
      </c>
      <c r="AF93" s="10" t="e">
        <f t="shared" si="12"/>
        <v>#NUM!</v>
      </c>
    </row>
    <row r="94" spans="1:32" x14ac:dyDescent="0.35">
      <c r="A94" s="18">
        <v>88</v>
      </c>
      <c r="B94" s="20">
        <f t="shared" si="7"/>
        <v>1</v>
      </c>
      <c r="C94" s="20">
        <f t="shared" si="8"/>
        <v>80</v>
      </c>
      <c r="D94" s="14">
        <f t="shared" si="9"/>
        <v>33</v>
      </c>
      <c r="E94" s="14">
        <f t="shared" si="9"/>
        <v>33</v>
      </c>
      <c r="F94" s="2" t="str">
        <f>IF(results!Y94&lt;&gt;"c","",results!B94)</f>
        <v/>
      </c>
      <c r="G94" s="2" t="str">
        <f>IF(results!$Y94&lt;&gt;"c","",results!W94)</f>
        <v/>
      </c>
      <c r="H94" s="35" t="str">
        <f>IF(results!$Y94&lt;&gt;"c","",V94)</f>
        <v/>
      </c>
      <c r="I94" s="35" t="str">
        <f>IF(results!$Y94&lt;&gt;"c","",IF(W94=V94,W94+0.0001,W94))</f>
        <v/>
      </c>
      <c r="J94" s="35" t="str">
        <f>IF(results!$Y94&lt;&gt;"c","",IF(OR(V94=X94,W94=X94),X94+0.0002,X94))</f>
        <v/>
      </c>
      <c r="K94" s="35" t="str">
        <f>IF(results!$Y94&lt;&gt;"c","",IF(OR(V94=Y94,W94=Y94,X94=Y94),Y94+0.0003,Y94))</f>
        <v/>
      </c>
      <c r="L94" s="35" t="str">
        <f>IF(results!$Y94&lt;&gt;"c","",IF(OR(V94=Z94,W94=Z94,X94=Z94,Y94=Z94),Z94+0.0004,Z94))</f>
        <v/>
      </c>
      <c r="M94" s="35" t="str">
        <f>IF(results!$Y94&lt;&gt;"c","",IF(OR(V94=AA94,W94=AA94,X94=AA94,Y94=AA94,Z94=AA94),AA94+0.0005,AA94))</f>
        <v/>
      </c>
      <c r="N94" s="35" t="str">
        <f>IF(results!$Y94&lt;&gt;"c","",IF(OR(V94=AB94,W94=AB94,X94=AB94,Y94=AB94,Z94=AB94,AA94=AB94),AB94+0.0006,AB94))</f>
        <v/>
      </c>
      <c r="O94" s="35" t="str">
        <f>IF(results!$Y94&lt;&gt;"c","",IF(OR(V94=AC94,W94=AC94,X94=AC94,Y94=AC94,Z94=AC94,AA94=AC94,AB94=AC94),AC94+0.0007,AC94))</f>
        <v/>
      </c>
      <c r="P94" s="35" t="str">
        <f>IF(results!$Y94&lt;&gt;"c","",IF(OR(V94=AD94,W94=AD94,X94=AD94,Y94=AD94,Z94=AD94,AA94=AD94,AB94=AD94,AC94=AD94),AD94+0.0008,AD94))</f>
        <v/>
      </c>
      <c r="Q94" s="35" t="str">
        <f>IF(results!$Y94&lt;&gt;"c","",AE94*2)</f>
        <v/>
      </c>
      <c r="R94" s="4">
        <f t="shared" si="10"/>
        <v>0</v>
      </c>
      <c r="S94" s="4">
        <f t="shared" si="11"/>
        <v>9.3999999999999998E-6</v>
      </c>
      <c r="T94" s="4" t="str">
        <f>IF(results!$Y94&lt;&gt;"c","",results!X94)</f>
        <v/>
      </c>
      <c r="U94" s="4">
        <f>IF(results!Y94="A",1,IF(results!Y94="B",2,IF(results!Y94="C",3,99)))</f>
        <v>1</v>
      </c>
      <c r="V94" s="34">
        <f>results!C94+results!D94</f>
        <v>0</v>
      </c>
      <c r="W94" s="34">
        <f>results!E94+results!F94</f>
        <v>0</v>
      </c>
      <c r="X94" s="34">
        <f>results!G94+results!H94</f>
        <v>46</v>
      </c>
      <c r="Y94" s="34">
        <f>results!I94+results!J94</f>
        <v>0</v>
      </c>
      <c r="Z94" s="34">
        <f>results!K94+results!L94</f>
        <v>0</v>
      </c>
      <c r="AA94" s="34">
        <f>results!M94+results!N94</f>
        <v>56</v>
      </c>
      <c r="AB94" s="34">
        <f>results!O94+results!P94</f>
        <v>68</v>
      </c>
      <c r="AC94" s="34">
        <f>results!Q94+results!R94</f>
        <v>0</v>
      </c>
      <c r="AD94" s="34">
        <f>results!S94+results!T94</f>
        <v>0</v>
      </c>
      <c r="AE94" s="34">
        <f>results!U94+results!V94</f>
        <v>0</v>
      </c>
      <c r="AF94" s="10" t="e">
        <f t="shared" si="12"/>
        <v>#NUM!</v>
      </c>
    </row>
    <row r="95" spans="1:32" x14ac:dyDescent="0.35">
      <c r="A95" s="18">
        <v>89</v>
      </c>
      <c r="B95" s="20">
        <f t="shared" si="7"/>
        <v>34</v>
      </c>
      <c r="C95" s="20">
        <f t="shared" si="8"/>
        <v>79</v>
      </c>
      <c r="D95" s="14">
        <f t="shared" si="9"/>
        <v>33</v>
      </c>
      <c r="E95" s="14">
        <f t="shared" si="9"/>
        <v>33</v>
      </c>
      <c r="F95" s="2" t="str">
        <f>IF(results!Y95&lt;&gt;"c","",results!B95)</f>
        <v/>
      </c>
      <c r="G95" s="2" t="str">
        <f>IF(results!$Y95&lt;&gt;"c","",results!W95)</f>
        <v/>
      </c>
      <c r="H95" s="35" t="str">
        <f>IF(results!$Y95&lt;&gt;"c","",V95)</f>
        <v/>
      </c>
      <c r="I95" s="35" t="str">
        <f>IF(results!$Y95&lt;&gt;"c","",IF(W95=V95,W95+0.0001,W95))</f>
        <v/>
      </c>
      <c r="J95" s="35" t="str">
        <f>IF(results!$Y95&lt;&gt;"c","",IF(OR(V95=X95,W95=X95),X95+0.0002,X95))</f>
        <v/>
      </c>
      <c r="K95" s="35" t="str">
        <f>IF(results!$Y95&lt;&gt;"c","",IF(OR(V95=Y95,W95=Y95,X95=Y95),Y95+0.0003,Y95))</f>
        <v/>
      </c>
      <c r="L95" s="35" t="str">
        <f>IF(results!$Y95&lt;&gt;"c","",IF(OR(V95=Z95,W95=Z95,X95=Z95,Y95=Z95),Z95+0.0004,Z95))</f>
        <v/>
      </c>
      <c r="M95" s="35" t="str">
        <f>IF(results!$Y95&lt;&gt;"c","",IF(OR(V95=AA95,W95=AA95,X95=AA95,Y95=AA95,Z95=AA95),AA95+0.0005,AA95))</f>
        <v/>
      </c>
      <c r="N95" s="35" t="str">
        <f>IF(results!$Y95&lt;&gt;"c","",IF(OR(V95=AB95,W95=AB95,X95=AB95,Y95=AB95,Z95=AB95,AA95=AB95),AB95+0.0006,AB95))</f>
        <v/>
      </c>
      <c r="O95" s="35" t="str">
        <f>IF(results!$Y95&lt;&gt;"c","",IF(OR(V95=AC95,W95=AC95,X95=AC95,Y95=AC95,Z95=AC95,AA95=AC95,AB95=AC95),AC95+0.0007,AC95))</f>
        <v/>
      </c>
      <c r="P95" s="35" t="str">
        <f>IF(results!$Y95&lt;&gt;"c","",IF(OR(V95=AD95,W95=AD95,X95=AD95,Y95=AD95,Z95=AD95,AA95=AD95,AB95=AD95,AC95=AD95),AD95+0.0008,AD95))</f>
        <v/>
      </c>
      <c r="Q95" s="35" t="str">
        <f>IF(results!$Y95&lt;&gt;"c","",AE95*2)</f>
        <v/>
      </c>
      <c r="R95" s="4">
        <f t="shared" si="10"/>
        <v>0</v>
      </c>
      <c r="S95" s="4">
        <f t="shared" si="11"/>
        <v>9.4999999999999988E-6</v>
      </c>
      <c r="T95" s="4" t="str">
        <f>IF(results!$Y95&lt;&gt;"c","",results!X95)</f>
        <v/>
      </c>
      <c r="U95" s="4">
        <f>IF(results!Y95="A",1,IF(results!Y95="B",2,IF(results!Y95="C",3,99)))</f>
        <v>2</v>
      </c>
      <c r="V95" s="34">
        <f>results!C95+results!D95</f>
        <v>0</v>
      </c>
      <c r="W95" s="34">
        <f>results!E95+results!F95</f>
        <v>0</v>
      </c>
      <c r="X95" s="34">
        <f>results!G95+results!H95</f>
        <v>0</v>
      </c>
      <c r="Y95" s="34">
        <f>results!I95+results!J95</f>
        <v>0</v>
      </c>
      <c r="Z95" s="34">
        <f>results!K95+results!L95</f>
        <v>0</v>
      </c>
      <c r="AA95" s="34">
        <f>results!M95+results!N95</f>
        <v>0</v>
      </c>
      <c r="AB95" s="34">
        <f>results!O95+results!P95</f>
        <v>0</v>
      </c>
      <c r="AC95" s="34">
        <f>results!Q95+results!R95</f>
        <v>0</v>
      </c>
      <c r="AD95" s="34">
        <f>results!S95+results!T95</f>
        <v>0</v>
      </c>
      <c r="AE95" s="34">
        <f>results!U95+results!V95</f>
        <v>35</v>
      </c>
      <c r="AF95" s="10" t="e">
        <f t="shared" si="12"/>
        <v>#NUM!</v>
      </c>
    </row>
    <row r="96" spans="1:32" x14ac:dyDescent="0.35">
      <c r="A96" s="18">
        <v>90</v>
      </c>
      <c r="B96" s="20">
        <f t="shared" si="7"/>
        <v>1</v>
      </c>
      <c r="C96" s="20">
        <f t="shared" si="8"/>
        <v>78</v>
      </c>
      <c r="D96" s="14">
        <f t="shared" si="9"/>
        <v>33</v>
      </c>
      <c r="E96" s="14">
        <f t="shared" si="9"/>
        <v>33</v>
      </c>
      <c r="F96" s="2" t="str">
        <f>IF(results!Y96&lt;&gt;"c","",results!B96)</f>
        <v/>
      </c>
      <c r="G96" s="2" t="str">
        <f>IF(results!$Y96&lt;&gt;"c","",results!W96)</f>
        <v/>
      </c>
      <c r="H96" s="35" t="str">
        <f>IF(results!$Y96&lt;&gt;"c","",V96)</f>
        <v/>
      </c>
      <c r="I96" s="35" t="str">
        <f>IF(results!$Y96&lt;&gt;"c","",IF(W96=V96,W96+0.0001,W96))</f>
        <v/>
      </c>
      <c r="J96" s="35" t="str">
        <f>IF(results!$Y96&lt;&gt;"c","",IF(OR(V96=X96,W96=X96),X96+0.0002,X96))</f>
        <v/>
      </c>
      <c r="K96" s="35" t="str">
        <f>IF(results!$Y96&lt;&gt;"c","",IF(OR(V96=Y96,W96=Y96,X96=Y96),Y96+0.0003,Y96))</f>
        <v/>
      </c>
      <c r="L96" s="35" t="str">
        <f>IF(results!$Y96&lt;&gt;"c","",IF(OR(V96=Z96,W96=Z96,X96=Z96,Y96=Z96),Z96+0.0004,Z96))</f>
        <v/>
      </c>
      <c r="M96" s="35" t="str">
        <f>IF(results!$Y96&lt;&gt;"c","",IF(OR(V96=AA96,W96=AA96,X96=AA96,Y96=AA96,Z96=AA96),AA96+0.0005,AA96))</f>
        <v/>
      </c>
      <c r="N96" s="35" t="str">
        <f>IF(results!$Y96&lt;&gt;"c","",IF(OR(V96=AB96,W96=AB96,X96=AB96,Y96=AB96,Z96=AB96,AA96=AB96),AB96+0.0006,AB96))</f>
        <v/>
      </c>
      <c r="O96" s="35" t="str">
        <f>IF(results!$Y96&lt;&gt;"c","",IF(OR(V96=AC96,W96=AC96,X96=AC96,Y96=AC96,Z96=AC96,AA96=AC96,AB96=AC96),AC96+0.0007,AC96))</f>
        <v/>
      </c>
      <c r="P96" s="35" t="str">
        <f>IF(results!$Y96&lt;&gt;"c","",IF(OR(V96=AD96,W96=AD96,X96=AD96,Y96=AD96,Z96=AD96,AA96=AD96,AB96=AD96,AC96=AD96),AD96+0.0008,AD96))</f>
        <v/>
      </c>
      <c r="Q96" s="35" t="str">
        <f>IF(results!$Y96&lt;&gt;"c","",AE96*2)</f>
        <v/>
      </c>
      <c r="R96" s="4">
        <f t="shared" si="10"/>
        <v>0</v>
      </c>
      <c r="S96" s="4">
        <f t="shared" si="11"/>
        <v>9.5999999999999996E-6</v>
      </c>
      <c r="T96" s="4" t="str">
        <f>IF(results!$Y96&lt;&gt;"c","",results!X96)</f>
        <v/>
      </c>
      <c r="U96" s="4">
        <f>IF(results!Y96="A",1,IF(results!Y96="B",2,IF(results!Y96="C",3,99)))</f>
        <v>1</v>
      </c>
      <c r="V96" s="34">
        <f>results!C96+results!D96</f>
        <v>0</v>
      </c>
      <c r="W96" s="34">
        <f>results!E96+results!F96</f>
        <v>0</v>
      </c>
      <c r="X96" s="34">
        <f>results!G96+results!H96</f>
        <v>0</v>
      </c>
      <c r="Y96" s="34">
        <f>results!I96+results!J96</f>
        <v>57</v>
      </c>
      <c r="Z96" s="34">
        <f>results!K96+results!L96</f>
        <v>0</v>
      </c>
      <c r="AA96" s="34">
        <f>results!M96+results!N96</f>
        <v>54</v>
      </c>
      <c r="AB96" s="34">
        <f>results!O96+results!P96</f>
        <v>60</v>
      </c>
      <c r="AC96" s="34">
        <f>results!Q96+results!R96</f>
        <v>34</v>
      </c>
      <c r="AD96" s="34">
        <f>results!S96+results!T96</f>
        <v>0</v>
      </c>
      <c r="AE96" s="34">
        <f>results!U96+results!V96</f>
        <v>43</v>
      </c>
      <c r="AF96" s="10" t="e">
        <f t="shared" si="12"/>
        <v>#NUM!</v>
      </c>
    </row>
    <row r="97" spans="1:32" x14ac:dyDescent="0.35">
      <c r="A97" s="18">
        <v>91</v>
      </c>
      <c r="B97" s="20">
        <f t="shared" si="7"/>
        <v>34</v>
      </c>
      <c r="C97" s="20">
        <f t="shared" si="8"/>
        <v>77</v>
      </c>
      <c r="D97" s="14">
        <f t="shared" si="9"/>
        <v>33</v>
      </c>
      <c r="E97" s="14">
        <f t="shared" si="9"/>
        <v>33</v>
      </c>
      <c r="F97" s="2" t="str">
        <f>IF(results!Y97&lt;&gt;"c","",results!B97)</f>
        <v/>
      </c>
      <c r="G97" s="2" t="str">
        <f>IF(results!$Y97&lt;&gt;"c","",results!W97)</f>
        <v/>
      </c>
      <c r="H97" s="35" t="str">
        <f>IF(results!$Y97&lt;&gt;"c","",V97)</f>
        <v/>
      </c>
      <c r="I97" s="35" t="str">
        <f>IF(results!$Y97&lt;&gt;"c","",IF(W97=V97,W97+0.0001,W97))</f>
        <v/>
      </c>
      <c r="J97" s="35" t="str">
        <f>IF(results!$Y97&lt;&gt;"c","",IF(OR(V97=X97,W97=X97),X97+0.0002,X97))</f>
        <v/>
      </c>
      <c r="K97" s="35" t="str">
        <f>IF(results!$Y97&lt;&gt;"c","",IF(OR(V97=Y97,W97=Y97,X97=Y97),Y97+0.0003,Y97))</f>
        <v/>
      </c>
      <c r="L97" s="35" t="str">
        <f>IF(results!$Y97&lt;&gt;"c","",IF(OR(V97=Z97,W97=Z97,X97=Z97,Y97=Z97),Z97+0.0004,Z97))</f>
        <v/>
      </c>
      <c r="M97" s="35" t="str">
        <f>IF(results!$Y97&lt;&gt;"c","",IF(OR(V97=AA97,W97=AA97,X97=AA97,Y97=AA97,Z97=AA97),AA97+0.0005,AA97))</f>
        <v/>
      </c>
      <c r="N97" s="35" t="str">
        <f>IF(results!$Y97&lt;&gt;"c","",IF(OR(V97=AB97,W97=AB97,X97=AB97,Y97=AB97,Z97=AB97,AA97=AB97),AB97+0.0006,AB97))</f>
        <v/>
      </c>
      <c r="O97" s="35" t="str">
        <f>IF(results!$Y97&lt;&gt;"c","",IF(OR(V97=AC97,W97=AC97,X97=AC97,Y97=AC97,Z97=AC97,AA97=AC97,AB97=AC97),AC97+0.0007,AC97))</f>
        <v/>
      </c>
      <c r="P97" s="35" t="str">
        <f>IF(results!$Y97&lt;&gt;"c","",IF(OR(V97=AD97,W97=AD97,X97=AD97,Y97=AD97,Z97=AD97,AA97=AD97,AB97=AD97,AC97=AD97),AD97+0.0008,AD97))</f>
        <v/>
      </c>
      <c r="Q97" s="35" t="str">
        <f>IF(results!$Y97&lt;&gt;"c","",AE97*2)</f>
        <v/>
      </c>
      <c r="R97" s="4">
        <f t="shared" si="10"/>
        <v>0</v>
      </c>
      <c r="S97" s="4">
        <f t="shared" si="11"/>
        <v>9.7000000000000003E-6</v>
      </c>
      <c r="T97" s="4" t="str">
        <f>IF(results!$Y97&lt;&gt;"c","",results!X97)</f>
        <v/>
      </c>
      <c r="U97" s="4">
        <f>IF(results!Y97="A",1,IF(results!Y97="B",2,IF(results!Y97="C",3,99)))</f>
        <v>2</v>
      </c>
      <c r="V97" s="34">
        <f>results!C97+results!D97</f>
        <v>0</v>
      </c>
      <c r="W97" s="34">
        <f>results!E97+results!F97</f>
        <v>0</v>
      </c>
      <c r="X97" s="34">
        <f>results!G97+results!H97</f>
        <v>0</v>
      </c>
      <c r="Y97" s="34">
        <f>results!I97+results!J97</f>
        <v>44</v>
      </c>
      <c r="Z97" s="34">
        <f>results!K97+results!L97</f>
        <v>0</v>
      </c>
      <c r="AA97" s="34">
        <f>results!M97+results!N97</f>
        <v>44</v>
      </c>
      <c r="AB97" s="34">
        <f>results!O97+results!P97</f>
        <v>0</v>
      </c>
      <c r="AC97" s="34">
        <f>results!Q97+results!R97</f>
        <v>0</v>
      </c>
      <c r="AD97" s="34">
        <f>results!S97+results!T97</f>
        <v>0</v>
      </c>
      <c r="AE97" s="34">
        <f>results!U97+results!V97</f>
        <v>0</v>
      </c>
      <c r="AF97" s="10" t="e">
        <f t="shared" si="12"/>
        <v>#NUM!</v>
      </c>
    </row>
    <row r="98" spans="1:32" x14ac:dyDescent="0.35">
      <c r="A98" s="18">
        <v>92</v>
      </c>
      <c r="B98" s="20">
        <f t="shared" si="7"/>
        <v>101</v>
      </c>
      <c r="C98" s="20">
        <f t="shared" si="8"/>
        <v>32</v>
      </c>
      <c r="D98" s="14">
        <f t="shared" si="9"/>
        <v>32</v>
      </c>
      <c r="E98" s="14">
        <f t="shared" si="9"/>
        <v>32</v>
      </c>
      <c r="F98" s="2" t="str">
        <f>IF(results!Y98&lt;&gt;"c","",results!B98)</f>
        <v>SCUREK TOMAZ</v>
      </c>
      <c r="G98" s="2">
        <f>IF(results!$Y98&lt;&gt;"c","",results!W98)</f>
        <v>1</v>
      </c>
      <c r="H98" s="35">
        <f>IF(results!$Y98&lt;&gt;"c","",V98)</f>
        <v>0</v>
      </c>
      <c r="I98" s="35">
        <f>IF(results!$Y98&lt;&gt;"c","",IF(W98=V98,W98+0.0001,W98))</f>
        <v>1E-4</v>
      </c>
      <c r="J98" s="35">
        <f>IF(results!$Y98&lt;&gt;"c","",IF(OR(V98=X98,W98=X98),X98+0.0002,X98))</f>
        <v>2.0000000000000001E-4</v>
      </c>
      <c r="K98" s="35">
        <f>IF(results!$Y98&lt;&gt;"c","",IF(OR(V98=Y98,W98=Y98,X98=Y98),Y98+0.0003,Y98))</f>
        <v>2.9999999999999997E-4</v>
      </c>
      <c r="L98" s="35">
        <f>IF(results!$Y98&lt;&gt;"c","",IF(OR(V98=Z98,W98=Z98,X98=Z98,Y98=Z98),Z98+0.0004,Z98))</f>
        <v>18</v>
      </c>
      <c r="M98" s="35">
        <f>IF(results!$Y98&lt;&gt;"c","",IF(OR(V98=AA98,W98=AA98,X98=AA98,Y98=AA98,Z98=AA98),AA98+0.0005,AA98))</f>
        <v>5.0000000000000001E-4</v>
      </c>
      <c r="N98" s="35">
        <f>IF(results!$Y98&lt;&gt;"c","",IF(OR(V98=AB98,W98=AB98,X98=AB98,Y98=AB98,Z98=AB98,AA98=AB98),AB98+0.0006,AB98))</f>
        <v>5.9999999999999995E-4</v>
      </c>
      <c r="O98" s="35">
        <f>IF(results!$Y98&lt;&gt;"c","",IF(OR(V98=AC98,W98=AC98,X98=AC98,Y98=AC98,Z98=AC98,AA98=AC98,AB98=AC98),AC98+0.0007,AC98))</f>
        <v>6.9999999999999999E-4</v>
      </c>
      <c r="P98" s="35">
        <f>IF(results!$Y98&lt;&gt;"c","",IF(OR(V98=AD98,W98=AD98,X98=AD98,Y98=AD98,Z98=AD98,AA98=AD98,AB98=AD98,AC98=AD98),AD98+0.0008,AD98))</f>
        <v>8.0000000000000004E-4</v>
      </c>
      <c r="Q98" s="35">
        <f>IF(results!$Y98&lt;&gt;"c","",AE98*2)</f>
        <v>0</v>
      </c>
      <c r="R98" s="4">
        <f t="shared" si="10"/>
        <v>18.002599999999997</v>
      </c>
      <c r="S98" s="4">
        <f t="shared" si="11"/>
        <v>18.002609799999998</v>
      </c>
      <c r="T98" s="4">
        <f>IF(results!$Y98&lt;&gt;"c","",results!X98)</f>
        <v>34.799999999999997</v>
      </c>
      <c r="U98" s="4">
        <f>IF(results!Y98="A",1,IF(results!Y98="B",2,IF(results!Y98="C",3,99)))</f>
        <v>3</v>
      </c>
      <c r="V98" s="34">
        <f>results!C98+results!D98</f>
        <v>0</v>
      </c>
      <c r="W98" s="34">
        <f>results!E98+results!F98</f>
        <v>0</v>
      </c>
      <c r="X98" s="34">
        <f>results!G98+results!H98</f>
        <v>0</v>
      </c>
      <c r="Y98" s="34">
        <f>results!I98+results!J98</f>
        <v>0</v>
      </c>
      <c r="Z98" s="34">
        <f>results!K98+results!L98</f>
        <v>18</v>
      </c>
      <c r="AA98" s="34">
        <f>results!M98+results!N98</f>
        <v>0</v>
      </c>
      <c r="AB98" s="34">
        <f>results!O98+results!P98</f>
        <v>0</v>
      </c>
      <c r="AC98" s="34">
        <f>results!Q98+results!R98</f>
        <v>0</v>
      </c>
      <c r="AD98" s="34">
        <f>results!S98+results!T98</f>
        <v>0</v>
      </c>
      <c r="AE98" s="34">
        <f>results!U98+results!V98</f>
        <v>0</v>
      </c>
      <c r="AF98" s="10">
        <f t="shared" si="12"/>
        <v>6.9999999999999999E-4</v>
      </c>
    </row>
    <row r="99" spans="1:32" x14ac:dyDescent="0.35">
      <c r="A99" s="18">
        <v>93</v>
      </c>
      <c r="B99" s="20">
        <f t="shared" si="7"/>
        <v>101</v>
      </c>
      <c r="C99" s="20">
        <f t="shared" si="8"/>
        <v>14</v>
      </c>
      <c r="D99" s="14">
        <f t="shared" si="9"/>
        <v>14</v>
      </c>
      <c r="E99" s="14">
        <f t="shared" si="9"/>
        <v>14</v>
      </c>
      <c r="F99" s="2" t="str">
        <f>IF(results!Y99&lt;&gt;"c","",results!B99)</f>
        <v>SEDOVNIK MILENA</v>
      </c>
      <c r="G99" s="2">
        <f>IF(results!$Y99&lt;&gt;"c","",results!W99)</f>
        <v>2</v>
      </c>
      <c r="H99" s="35">
        <f>IF(results!$Y99&lt;&gt;"c","",V99)</f>
        <v>0</v>
      </c>
      <c r="I99" s="35">
        <f>IF(results!$Y99&lt;&gt;"c","",IF(W99=V99,W99+0.0001,W99))</f>
        <v>1E-4</v>
      </c>
      <c r="J99" s="35">
        <f>IF(results!$Y99&lt;&gt;"c","",IF(OR(V99=X99,W99=X99),X99+0.0002,X99))</f>
        <v>2.0000000000000001E-4</v>
      </c>
      <c r="K99" s="35">
        <f>IF(results!$Y99&lt;&gt;"c","",IF(OR(V99=Y99,W99=Y99,X99=Y99),Y99+0.0003,Y99))</f>
        <v>2.9999999999999997E-4</v>
      </c>
      <c r="L99" s="35">
        <f>IF(results!$Y99&lt;&gt;"c","",IF(OR(V99=Z99,W99=Z99,X99=Z99,Y99=Z99),Z99+0.0004,Z99))</f>
        <v>4.0000000000000002E-4</v>
      </c>
      <c r="M99" s="35">
        <f>IF(results!$Y99&lt;&gt;"c","",IF(OR(V99=AA99,W99=AA99,X99=AA99,Y99=AA99,Z99=AA99),AA99+0.0005,AA99))</f>
        <v>49</v>
      </c>
      <c r="N99" s="35">
        <f>IF(results!$Y99&lt;&gt;"c","",IF(OR(V99=AB99,W99=AB99,X99=AB99,Y99=AB99,Z99=AB99,AA99=AB99),AB99+0.0006,AB99))</f>
        <v>5.9999999999999995E-4</v>
      </c>
      <c r="O99" s="35">
        <f>IF(results!$Y99&lt;&gt;"c","",IF(OR(V99=AC99,W99=AC99,X99=AC99,Y99=AC99,Z99=AC99,AA99=AC99,AB99=AC99),AC99+0.0007,AC99))</f>
        <v>6.9999999999999999E-4</v>
      </c>
      <c r="P99" s="35">
        <f>IF(results!$Y99&lt;&gt;"c","",IF(OR(V99=AD99,W99=AD99,X99=AD99,Y99=AD99,Z99=AD99,AA99=AD99,AB99=AD99,AC99=AD99),AD99+0.0008,AD99))</f>
        <v>8.0000000000000004E-4</v>
      </c>
      <c r="Q99" s="35">
        <f>IF(results!$Y99&lt;&gt;"c","",AE99*2)</f>
        <v>68</v>
      </c>
      <c r="R99" s="4">
        <f t="shared" si="10"/>
        <v>117.0021</v>
      </c>
      <c r="S99" s="4">
        <f t="shared" si="11"/>
        <v>117.00210989999999</v>
      </c>
      <c r="T99" s="4">
        <f>IF(results!$Y99&lt;&gt;"c","",results!X99)</f>
        <v>28.7</v>
      </c>
      <c r="U99" s="4">
        <f>IF(results!Y99="A",1,IF(results!Y99="B",2,IF(results!Y99="C",3,99)))</f>
        <v>3</v>
      </c>
      <c r="V99" s="34">
        <f>results!C99+results!D99</f>
        <v>0</v>
      </c>
      <c r="W99" s="34">
        <f>results!E99+results!F99</f>
        <v>0</v>
      </c>
      <c r="X99" s="34">
        <f>results!G99+results!H99</f>
        <v>0</v>
      </c>
      <c r="Y99" s="34">
        <f>results!I99+results!J99</f>
        <v>0</v>
      </c>
      <c r="Z99" s="34">
        <f>results!K99+results!L99</f>
        <v>0</v>
      </c>
      <c r="AA99" s="34">
        <f>results!M99+results!N99</f>
        <v>49</v>
      </c>
      <c r="AB99" s="34">
        <f>results!O99+results!P99</f>
        <v>0</v>
      </c>
      <c r="AC99" s="34">
        <f>results!Q99+results!R99</f>
        <v>0</v>
      </c>
      <c r="AD99" s="34">
        <f>results!S99+results!T99</f>
        <v>0</v>
      </c>
      <c r="AE99" s="34">
        <f>results!U99+results!V99</f>
        <v>34</v>
      </c>
      <c r="AF99" s="10">
        <f t="shared" si="12"/>
        <v>8.0000000000000004E-4</v>
      </c>
    </row>
    <row r="100" spans="1:32" x14ac:dyDescent="0.35">
      <c r="A100" s="18">
        <v>94</v>
      </c>
      <c r="B100" s="20">
        <f t="shared" si="7"/>
        <v>34</v>
      </c>
      <c r="C100" s="20">
        <f t="shared" si="8"/>
        <v>76</v>
      </c>
      <c r="D100" s="14">
        <f t="shared" si="9"/>
        <v>33</v>
      </c>
      <c r="E100" s="14">
        <f t="shared" si="9"/>
        <v>33</v>
      </c>
      <c r="F100" s="2" t="str">
        <f>IF(results!Y100&lt;&gt;"c","",results!B100)</f>
        <v/>
      </c>
      <c r="G100" s="2" t="str">
        <f>IF(results!$Y100&lt;&gt;"c","",results!W100)</f>
        <v/>
      </c>
      <c r="H100" s="35" t="str">
        <f>IF(results!$Y100&lt;&gt;"c","",V100)</f>
        <v/>
      </c>
      <c r="I100" s="35" t="str">
        <f>IF(results!$Y100&lt;&gt;"c","",IF(W100=V100,W100+0.0001,W100))</f>
        <v/>
      </c>
      <c r="J100" s="35" t="str">
        <f>IF(results!$Y100&lt;&gt;"c","",IF(OR(V100=X100,W100=X100),X100+0.0002,X100))</f>
        <v/>
      </c>
      <c r="K100" s="35" t="str">
        <f>IF(results!$Y100&lt;&gt;"c","",IF(OR(V100=Y100,W100=Y100,X100=Y100),Y100+0.0003,Y100))</f>
        <v/>
      </c>
      <c r="L100" s="35" t="str">
        <f>IF(results!$Y100&lt;&gt;"c","",IF(OR(V100=Z100,W100=Z100,X100=Z100,Y100=Z100),Z100+0.0004,Z100))</f>
        <v/>
      </c>
      <c r="M100" s="35" t="str">
        <f>IF(results!$Y100&lt;&gt;"c","",IF(OR(V100=AA100,W100=AA100,X100=AA100,Y100=AA100,Z100=AA100),AA100+0.0005,AA100))</f>
        <v/>
      </c>
      <c r="N100" s="35" t="str">
        <f>IF(results!$Y100&lt;&gt;"c","",IF(OR(V100=AB100,W100=AB100,X100=AB100,Y100=AB100,Z100=AB100,AA100=AB100),AB100+0.0006,AB100))</f>
        <v/>
      </c>
      <c r="O100" s="35" t="str">
        <f>IF(results!$Y100&lt;&gt;"c","",IF(OR(V100=AC100,W100=AC100,X100=AC100,Y100=AC100,Z100=AC100,AA100=AC100,AB100=AC100),AC100+0.0007,AC100))</f>
        <v/>
      </c>
      <c r="P100" s="35" t="str">
        <f>IF(results!$Y100&lt;&gt;"c","",IF(OR(V100=AD100,W100=AD100,X100=AD100,Y100=AD100,Z100=AD100,AA100=AD100,AB100=AD100,AC100=AD100),AD100+0.0008,AD100))</f>
        <v/>
      </c>
      <c r="Q100" s="35" t="str">
        <f>IF(results!$Y100&lt;&gt;"c","",AE100*2)</f>
        <v/>
      </c>
      <c r="R100" s="4">
        <f t="shared" si="10"/>
        <v>0</v>
      </c>
      <c r="S100" s="4">
        <f t="shared" si="11"/>
        <v>9.9999999999999991E-6</v>
      </c>
      <c r="T100" s="4" t="str">
        <f>IF(results!$Y100&lt;&gt;"c","",results!X100)</f>
        <v/>
      </c>
      <c r="U100" s="4">
        <f>IF(results!Y100="A",1,IF(results!Y100="B",2,IF(results!Y100="C",3,99)))</f>
        <v>2</v>
      </c>
      <c r="V100" s="34">
        <f>results!C100+results!D100</f>
        <v>0</v>
      </c>
      <c r="W100" s="34">
        <f>results!E100+results!F100</f>
        <v>49</v>
      </c>
      <c r="X100" s="34">
        <f>results!G100+results!H100</f>
        <v>46</v>
      </c>
      <c r="Y100" s="34">
        <f>results!I100+results!J100</f>
        <v>57</v>
      </c>
      <c r="Z100" s="34">
        <f>results!K100+results!L100</f>
        <v>58</v>
      </c>
      <c r="AA100" s="34">
        <f>results!M100+results!N100</f>
        <v>59</v>
      </c>
      <c r="AB100" s="34">
        <f>results!O100+results!P100</f>
        <v>57</v>
      </c>
      <c r="AC100" s="34">
        <f>results!Q100+results!R100</f>
        <v>57</v>
      </c>
      <c r="AD100" s="34">
        <f>results!S100+results!T100</f>
        <v>0</v>
      </c>
      <c r="AE100" s="34">
        <f>results!U100+results!V100</f>
        <v>0</v>
      </c>
      <c r="AF100" s="10" t="e">
        <f t="shared" si="12"/>
        <v>#NUM!</v>
      </c>
    </row>
    <row r="101" spans="1:32" x14ac:dyDescent="0.35">
      <c r="A101" s="18">
        <v>95</v>
      </c>
      <c r="B101" s="20">
        <f t="shared" si="7"/>
        <v>101</v>
      </c>
      <c r="C101" s="20">
        <f t="shared" si="8"/>
        <v>22</v>
      </c>
      <c r="D101" s="14">
        <f t="shared" si="9"/>
        <v>22</v>
      </c>
      <c r="E101" s="14">
        <f t="shared" si="9"/>
        <v>22</v>
      </c>
      <c r="F101" s="2" t="str">
        <f>IF(results!Y101&lt;&gt;"c","",results!B101)</f>
        <v>SEMRL GREGOR</v>
      </c>
      <c r="G101" s="2">
        <f>IF(results!$Y101&lt;&gt;"c","",results!W101)</f>
        <v>1</v>
      </c>
      <c r="H101" s="35">
        <f>IF(results!$Y101&lt;&gt;"c","",V101)</f>
        <v>0</v>
      </c>
      <c r="I101" s="35">
        <f>IF(results!$Y101&lt;&gt;"c","",IF(W101=V101,W101+0.0001,W101))</f>
        <v>1E-4</v>
      </c>
      <c r="J101" s="35">
        <f>IF(results!$Y101&lt;&gt;"c","",IF(OR(V101=X101,W101=X101),X101+0.0002,X101))</f>
        <v>60</v>
      </c>
      <c r="K101" s="35">
        <f>IF(results!$Y101&lt;&gt;"c","",IF(OR(V101=Y101,W101=Y101,X101=Y101),Y101+0.0003,Y101))</f>
        <v>2.9999999999999997E-4</v>
      </c>
      <c r="L101" s="35">
        <f>IF(results!$Y101&lt;&gt;"c","",IF(OR(V101=Z101,W101=Z101,X101=Z101,Y101=Z101),Z101+0.0004,Z101))</f>
        <v>4.0000000000000002E-4</v>
      </c>
      <c r="M101" s="35">
        <f>IF(results!$Y101&lt;&gt;"c","",IF(OR(V101=AA101,W101=AA101,X101=AA101,Y101=AA101,Z101=AA101),AA101+0.0005,AA101))</f>
        <v>5.0000000000000001E-4</v>
      </c>
      <c r="N101" s="35">
        <f>IF(results!$Y101&lt;&gt;"c","",IF(OR(V101=AB101,W101=AB101,X101=AB101,Y101=AB101,Z101=AB101,AA101=AB101),AB101+0.0006,AB101))</f>
        <v>5.9999999999999995E-4</v>
      </c>
      <c r="O101" s="35">
        <f>IF(results!$Y101&lt;&gt;"c","",IF(OR(V101=AC101,W101=AC101,X101=AC101,Y101=AC101,Z101=AC101,AA101=AC101,AB101=AC101),AC101+0.0007,AC101))</f>
        <v>6.9999999999999999E-4</v>
      </c>
      <c r="P101" s="35">
        <f>IF(results!$Y101&lt;&gt;"c","",IF(OR(V101=AD101,W101=AD101,X101=AD101,Y101=AD101,Z101=AD101,AA101=AD101,AB101=AD101,AC101=AD101),AD101+0.0008,AD101))</f>
        <v>8.0000000000000004E-4</v>
      </c>
      <c r="Q101" s="35">
        <f>IF(results!$Y101&lt;&gt;"c","",AE101*2)</f>
        <v>0</v>
      </c>
      <c r="R101" s="4">
        <f t="shared" si="10"/>
        <v>60.002600000000001</v>
      </c>
      <c r="S101" s="4">
        <f t="shared" si="11"/>
        <v>60.002610099999998</v>
      </c>
      <c r="T101" s="4">
        <f>IF(results!$Y101&lt;&gt;"c","",results!X101)</f>
        <v>26.1</v>
      </c>
      <c r="U101" s="4">
        <f>IF(results!Y101="A",1,IF(results!Y101="B",2,IF(results!Y101="C",3,99)))</f>
        <v>3</v>
      </c>
      <c r="V101" s="34">
        <f>results!C101+results!D101</f>
        <v>0</v>
      </c>
      <c r="W101" s="34">
        <f>results!E101+results!F101</f>
        <v>0</v>
      </c>
      <c r="X101" s="34">
        <f>results!G101+results!H101</f>
        <v>60</v>
      </c>
      <c r="Y101" s="34">
        <f>results!I101+results!J101</f>
        <v>0</v>
      </c>
      <c r="Z101" s="34">
        <f>results!K101+results!L101</f>
        <v>0</v>
      </c>
      <c r="AA101" s="34">
        <f>results!M101+results!N101</f>
        <v>0</v>
      </c>
      <c r="AB101" s="34">
        <f>results!O101+results!P101</f>
        <v>0</v>
      </c>
      <c r="AC101" s="34">
        <f>results!Q101+results!R101</f>
        <v>0</v>
      </c>
      <c r="AD101" s="34">
        <f>results!S101+results!T101</f>
        <v>0</v>
      </c>
      <c r="AE101" s="34">
        <f>results!U101+results!V101</f>
        <v>0</v>
      </c>
      <c r="AF101" s="10">
        <f t="shared" si="12"/>
        <v>6.9999999999999999E-4</v>
      </c>
    </row>
    <row r="102" spans="1:32" x14ac:dyDescent="0.35">
      <c r="A102" s="18">
        <v>96</v>
      </c>
      <c r="B102" s="20">
        <f t="shared" si="7"/>
        <v>1</v>
      </c>
      <c r="C102" s="20">
        <f t="shared" si="8"/>
        <v>75</v>
      </c>
      <c r="D102" s="14">
        <f t="shared" si="9"/>
        <v>33</v>
      </c>
      <c r="E102" s="14">
        <f t="shared" si="9"/>
        <v>33</v>
      </c>
      <c r="F102" s="2" t="str">
        <f>IF(results!Y102&lt;&gt;"c","",results!B102)</f>
        <v/>
      </c>
      <c r="G102" s="2" t="str">
        <f>IF(results!$Y102&lt;&gt;"c","",results!W102)</f>
        <v/>
      </c>
      <c r="H102" s="35" t="str">
        <f>IF(results!$Y102&lt;&gt;"c","",V102)</f>
        <v/>
      </c>
      <c r="I102" s="35" t="str">
        <f>IF(results!$Y102&lt;&gt;"c","",IF(W102=V102,W102+0.0001,W102))</f>
        <v/>
      </c>
      <c r="J102" s="35" t="str">
        <f>IF(results!$Y102&lt;&gt;"c","",IF(OR(V102=X102,W102=X102),X102+0.0002,X102))</f>
        <v/>
      </c>
      <c r="K102" s="35" t="str">
        <f>IF(results!$Y102&lt;&gt;"c","",IF(OR(V102=Y102,W102=Y102,X102=Y102),Y102+0.0003,Y102))</f>
        <v/>
      </c>
      <c r="L102" s="35" t="str">
        <f>IF(results!$Y102&lt;&gt;"c","",IF(OR(V102=Z102,W102=Z102,X102=Z102,Y102=Z102),Z102+0.0004,Z102))</f>
        <v/>
      </c>
      <c r="M102" s="35" t="str">
        <f>IF(results!$Y102&lt;&gt;"c","",IF(OR(V102=AA102,W102=AA102,X102=AA102,Y102=AA102,Z102=AA102),AA102+0.0005,AA102))</f>
        <v/>
      </c>
      <c r="N102" s="35" t="str">
        <f>IF(results!$Y102&lt;&gt;"c","",IF(OR(V102=AB102,W102=AB102,X102=AB102,Y102=AB102,Z102=AB102,AA102=AB102),AB102+0.0006,AB102))</f>
        <v/>
      </c>
      <c r="O102" s="35" t="str">
        <f>IF(results!$Y102&lt;&gt;"c","",IF(OR(V102=AC102,W102=AC102,X102=AC102,Y102=AC102,Z102=AC102,AA102=AC102,AB102=AC102),AC102+0.0007,AC102))</f>
        <v/>
      </c>
      <c r="P102" s="35" t="str">
        <f>IF(results!$Y102&lt;&gt;"c","",IF(OR(V102=AD102,W102=AD102,X102=AD102,Y102=AD102,Z102=AD102,AA102=AD102,AB102=AD102,AC102=AD102),AD102+0.0008,AD102))</f>
        <v/>
      </c>
      <c r="Q102" s="35" t="str">
        <f>IF(results!$Y102&lt;&gt;"c","",AE102*2)</f>
        <v/>
      </c>
      <c r="R102" s="4">
        <f t="shared" si="10"/>
        <v>0</v>
      </c>
      <c r="S102" s="4">
        <f t="shared" si="11"/>
        <v>1.0199999999999999E-5</v>
      </c>
      <c r="T102" s="4" t="str">
        <f>IF(results!$Y102&lt;&gt;"c","",results!X102)</f>
        <v/>
      </c>
      <c r="U102" s="4">
        <f>IF(results!Y102="A",1,IF(results!Y102="B",2,IF(results!Y102="C",3,99)))</f>
        <v>1</v>
      </c>
      <c r="V102" s="34">
        <f>results!C102+results!D102</f>
        <v>0</v>
      </c>
      <c r="W102" s="34">
        <f>results!E102+results!F102</f>
        <v>0</v>
      </c>
      <c r="X102" s="34">
        <f>results!G102+results!H102</f>
        <v>51</v>
      </c>
      <c r="Y102" s="34">
        <f>results!I102+results!J102</f>
        <v>0</v>
      </c>
      <c r="Z102" s="34">
        <f>results!K102+results!L102</f>
        <v>0</v>
      </c>
      <c r="AA102" s="34">
        <f>results!M102+results!N102</f>
        <v>0</v>
      </c>
      <c r="AB102" s="34">
        <f>results!O102+results!P102</f>
        <v>0</v>
      </c>
      <c r="AC102" s="34">
        <f>results!Q102+results!R102</f>
        <v>0</v>
      </c>
      <c r="AD102" s="34">
        <f>results!S102+results!T102</f>
        <v>0</v>
      </c>
      <c r="AE102" s="34">
        <f>results!U102+results!V102</f>
        <v>0</v>
      </c>
      <c r="AF102" s="10" t="e">
        <f t="shared" si="12"/>
        <v>#NUM!</v>
      </c>
    </row>
    <row r="103" spans="1:32" x14ac:dyDescent="0.35">
      <c r="A103" s="18">
        <v>97</v>
      </c>
      <c r="B103" s="20">
        <f t="shared" si="7"/>
        <v>1</v>
      </c>
      <c r="C103" s="20">
        <f t="shared" si="8"/>
        <v>74</v>
      </c>
      <c r="D103" s="14">
        <f t="shared" si="9"/>
        <v>33</v>
      </c>
      <c r="E103" s="14">
        <f t="shared" si="9"/>
        <v>33</v>
      </c>
      <c r="F103" s="2" t="str">
        <f>IF(results!Y103&lt;&gt;"c","",results!B103)</f>
        <v/>
      </c>
      <c r="G103" s="2" t="str">
        <f>IF(results!$Y103&lt;&gt;"c","",results!W103)</f>
        <v/>
      </c>
      <c r="H103" s="35" t="str">
        <f>IF(results!$Y103&lt;&gt;"c","",V103)</f>
        <v/>
      </c>
      <c r="I103" s="35" t="str">
        <f>IF(results!$Y103&lt;&gt;"c","",IF(W103=V103,W103+0.0001,W103))</f>
        <v/>
      </c>
      <c r="J103" s="35" t="str">
        <f>IF(results!$Y103&lt;&gt;"c","",IF(OR(V103=X103,W103=X103),X103+0.0002,X103))</f>
        <v/>
      </c>
      <c r="K103" s="35" t="str">
        <f>IF(results!$Y103&lt;&gt;"c","",IF(OR(V103=Y103,W103=Y103,X103=Y103),Y103+0.0003,Y103))</f>
        <v/>
      </c>
      <c r="L103" s="35" t="str">
        <f>IF(results!$Y103&lt;&gt;"c","",IF(OR(V103=Z103,W103=Z103,X103=Z103,Y103=Z103),Z103+0.0004,Z103))</f>
        <v/>
      </c>
      <c r="M103" s="35" t="str">
        <f>IF(results!$Y103&lt;&gt;"c","",IF(OR(V103=AA103,W103=AA103,X103=AA103,Y103=AA103,Z103=AA103),AA103+0.0005,AA103))</f>
        <v/>
      </c>
      <c r="N103" s="35" t="str">
        <f>IF(results!$Y103&lt;&gt;"c","",IF(OR(V103=AB103,W103=AB103,X103=AB103,Y103=AB103,Z103=AB103,AA103=AB103),AB103+0.0006,AB103))</f>
        <v/>
      </c>
      <c r="O103" s="35" t="str">
        <f>IF(results!$Y103&lt;&gt;"c","",IF(OR(V103=AC103,W103=AC103,X103=AC103,Y103=AC103,Z103=AC103,AA103=AC103,AB103=AC103),AC103+0.0007,AC103))</f>
        <v/>
      </c>
      <c r="P103" s="35" t="str">
        <f>IF(results!$Y103&lt;&gt;"c","",IF(OR(V103=AD103,W103=AD103,X103=AD103,Y103=AD103,Z103=AD103,AA103=AD103,AB103=AD103,AC103=AD103),AD103+0.0008,AD103))</f>
        <v/>
      </c>
      <c r="Q103" s="35" t="str">
        <f>IF(results!$Y103&lt;&gt;"c","",AE103*2)</f>
        <v/>
      </c>
      <c r="R103" s="4">
        <f t="shared" si="10"/>
        <v>0</v>
      </c>
      <c r="S103" s="4">
        <f t="shared" si="11"/>
        <v>1.03E-5</v>
      </c>
      <c r="T103" s="4" t="str">
        <f>IF(results!$Y103&lt;&gt;"c","",results!X103)</f>
        <v/>
      </c>
      <c r="U103" s="4">
        <f>IF(results!Y103="A",1,IF(results!Y103="B",2,IF(results!Y103="C",3,99)))</f>
        <v>1</v>
      </c>
      <c r="V103" s="34">
        <f>results!C103+results!D103</f>
        <v>0</v>
      </c>
      <c r="W103" s="34">
        <f>results!E103+results!F103</f>
        <v>0</v>
      </c>
      <c r="X103" s="34">
        <f>results!G103+results!H103</f>
        <v>0</v>
      </c>
      <c r="Y103" s="34">
        <f>results!I103+results!J103</f>
        <v>55</v>
      </c>
      <c r="Z103" s="34">
        <f>results!K103+results!L103</f>
        <v>58</v>
      </c>
      <c r="AA103" s="34">
        <f>results!M103+results!N103</f>
        <v>60</v>
      </c>
      <c r="AB103" s="34">
        <f>results!O103+results!P103</f>
        <v>63</v>
      </c>
      <c r="AC103" s="34">
        <f>results!Q103+results!R103</f>
        <v>52</v>
      </c>
      <c r="AD103" s="34">
        <f>results!S103+results!T103</f>
        <v>0</v>
      </c>
      <c r="AE103" s="34">
        <f>results!U103+results!V103</f>
        <v>0</v>
      </c>
      <c r="AF103" s="10" t="e">
        <f t="shared" si="12"/>
        <v>#NUM!</v>
      </c>
    </row>
    <row r="104" spans="1:32" x14ac:dyDescent="0.35">
      <c r="A104" s="18">
        <v>98</v>
      </c>
      <c r="B104" s="20">
        <f t="shared" si="7"/>
        <v>34</v>
      </c>
      <c r="C104" s="20">
        <f t="shared" si="8"/>
        <v>73</v>
      </c>
      <c r="D104" s="14">
        <f t="shared" ref="D104:E135" si="13">_xlfn.RANK.EQ($R104,$R$7:$R$160,0)</f>
        <v>33</v>
      </c>
      <c r="E104" s="14">
        <f t="shared" si="13"/>
        <v>33</v>
      </c>
      <c r="F104" s="2" t="str">
        <f>IF(results!Y104&lt;&gt;"c","",results!B104)</f>
        <v/>
      </c>
      <c r="G104" s="2" t="str">
        <f>IF(results!$Y104&lt;&gt;"c","",results!W104)</f>
        <v/>
      </c>
      <c r="H104" s="35" t="str">
        <f>IF(results!$Y104&lt;&gt;"c","",V104)</f>
        <v/>
      </c>
      <c r="I104" s="35" t="str">
        <f>IF(results!$Y104&lt;&gt;"c","",IF(W104=V104,W104+0.0001,W104))</f>
        <v/>
      </c>
      <c r="J104" s="35" t="str">
        <f>IF(results!$Y104&lt;&gt;"c","",IF(OR(V104=X104,W104=X104),X104+0.0002,X104))</f>
        <v/>
      </c>
      <c r="K104" s="35" t="str">
        <f>IF(results!$Y104&lt;&gt;"c","",IF(OR(V104=Y104,W104=Y104,X104=Y104),Y104+0.0003,Y104))</f>
        <v/>
      </c>
      <c r="L104" s="35" t="str">
        <f>IF(results!$Y104&lt;&gt;"c","",IF(OR(V104=Z104,W104=Z104,X104=Z104,Y104=Z104),Z104+0.0004,Z104))</f>
        <v/>
      </c>
      <c r="M104" s="35" t="str">
        <f>IF(results!$Y104&lt;&gt;"c","",IF(OR(V104=AA104,W104=AA104,X104=AA104,Y104=AA104,Z104=AA104),AA104+0.0005,AA104))</f>
        <v/>
      </c>
      <c r="N104" s="35" t="str">
        <f>IF(results!$Y104&lt;&gt;"c","",IF(OR(V104=AB104,W104=AB104,X104=AB104,Y104=AB104,Z104=AB104,AA104=AB104),AB104+0.0006,AB104))</f>
        <v/>
      </c>
      <c r="O104" s="35" t="str">
        <f>IF(results!$Y104&lt;&gt;"c","",IF(OR(V104=AC104,W104=AC104,X104=AC104,Y104=AC104,Z104=AC104,AA104=AC104,AB104=AC104),AC104+0.0007,AC104))</f>
        <v/>
      </c>
      <c r="P104" s="35" t="str">
        <f>IF(results!$Y104&lt;&gt;"c","",IF(OR(V104=AD104,W104=AD104,X104=AD104,Y104=AD104,Z104=AD104,AA104=AD104,AB104=AD104,AC104=AD104),AD104+0.0008,AD104))</f>
        <v/>
      </c>
      <c r="Q104" s="35" t="str">
        <f>IF(results!$Y104&lt;&gt;"c","",AE104*2)</f>
        <v/>
      </c>
      <c r="R104" s="4">
        <f t="shared" si="10"/>
        <v>0</v>
      </c>
      <c r="S104" s="4">
        <f t="shared" si="11"/>
        <v>1.0399999999999999E-5</v>
      </c>
      <c r="T104" s="4" t="str">
        <f>IF(results!$Y104&lt;&gt;"c","",results!X104)</f>
        <v/>
      </c>
      <c r="U104" s="4">
        <f>IF(results!Y104="A",1,IF(results!Y104="B",2,IF(results!Y104="C",3,99)))</f>
        <v>2</v>
      </c>
      <c r="V104" s="34">
        <f>results!C104+results!D104</f>
        <v>0</v>
      </c>
      <c r="W104" s="34">
        <f>results!E104+results!F104</f>
        <v>0</v>
      </c>
      <c r="X104" s="34">
        <f>results!G104+results!H104</f>
        <v>0</v>
      </c>
      <c r="Y104" s="34">
        <f>results!I104+results!J104</f>
        <v>0</v>
      </c>
      <c r="Z104" s="34">
        <f>results!K104+results!L104</f>
        <v>0</v>
      </c>
      <c r="AA104" s="34">
        <f>results!M104+results!N104</f>
        <v>0</v>
      </c>
      <c r="AB104" s="34">
        <f>results!O104+results!P104</f>
        <v>51</v>
      </c>
      <c r="AC104" s="34">
        <f>results!Q104+results!R104</f>
        <v>0</v>
      </c>
      <c r="AD104" s="34">
        <f>results!S104+results!T104</f>
        <v>0</v>
      </c>
      <c r="AE104" s="34">
        <f>results!U104+results!V104</f>
        <v>0</v>
      </c>
      <c r="AF104" s="10" t="e">
        <f t="shared" si="12"/>
        <v>#NUM!</v>
      </c>
    </row>
    <row r="105" spans="1:32" x14ac:dyDescent="0.35">
      <c r="A105" s="18">
        <v>99</v>
      </c>
      <c r="B105" s="20">
        <f t="shared" si="7"/>
        <v>101</v>
      </c>
      <c r="C105" s="20">
        <f t="shared" si="8"/>
        <v>31</v>
      </c>
      <c r="D105" s="14">
        <f t="shared" si="13"/>
        <v>31</v>
      </c>
      <c r="E105" s="14">
        <f t="shared" si="13"/>
        <v>31</v>
      </c>
      <c r="F105" s="2" t="str">
        <f>IF(results!Y105&lt;&gt;"c","",results!B105)</f>
        <v>SINK MARINA</v>
      </c>
      <c r="G105" s="2">
        <f>IF(results!$Y105&lt;&gt;"c","",results!W105)</f>
        <v>1</v>
      </c>
      <c r="H105" s="35">
        <f>IF(results!$Y105&lt;&gt;"c","",V105)</f>
        <v>0</v>
      </c>
      <c r="I105" s="35">
        <f>IF(results!$Y105&lt;&gt;"c","",IF(W105=V105,W105+0.0001,W105))</f>
        <v>1E-4</v>
      </c>
      <c r="J105" s="35">
        <f>IF(results!$Y105&lt;&gt;"c","",IF(OR(V105=X105,W105=X105),X105+0.0002,X105))</f>
        <v>2.0000000000000001E-4</v>
      </c>
      <c r="K105" s="35">
        <f>IF(results!$Y105&lt;&gt;"c","",IF(OR(V105=Y105,W105=Y105,X105=Y105),Y105+0.0003,Y105))</f>
        <v>2.9999999999999997E-4</v>
      </c>
      <c r="L105" s="35">
        <f>IF(results!$Y105&lt;&gt;"c","",IF(OR(V105=Z105,W105=Z105,X105=Z105,Y105=Z105),Z105+0.0004,Z105))</f>
        <v>4.0000000000000002E-4</v>
      </c>
      <c r="M105" s="35">
        <f>IF(results!$Y105&lt;&gt;"c","",IF(OR(V105=AA105,W105=AA105,X105=AA105,Y105=AA105,Z105=AA105),AA105+0.0005,AA105))</f>
        <v>5.0000000000000001E-4</v>
      </c>
      <c r="N105" s="35">
        <f>IF(results!$Y105&lt;&gt;"c","",IF(OR(V105=AB105,W105=AB105,X105=AB105,Y105=AB105,Z105=AB105,AA105=AB105),AB105+0.0006,AB105))</f>
        <v>5.9999999999999995E-4</v>
      </c>
      <c r="O105" s="35">
        <f>IF(results!$Y105&lt;&gt;"c","",IF(OR(V105=AC105,W105=AC105,X105=AC105,Y105=AC105,Z105=AC105,AA105=AC105,AB105=AC105),AC105+0.0007,AC105))</f>
        <v>28</v>
      </c>
      <c r="P105" s="35">
        <f>IF(results!$Y105&lt;&gt;"c","",IF(OR(V105=AD105,W105=AD105,X105=AD105,Y105=AD105,Z105=AD105,AA105=AD105,AB105=AD105,AC105=AD105),AD105+0.0008,AD105))</f>
        <v>8.0000000000000004E-4</v>
      </c>
      <c r="Q105" s="35">
        <f>IF(results!$Y105&lt;&gt;"c","",AE105*2)</f>
        <v>0</v>
      </c>
      <c r="R105" s="4">
        <f t="shared" si="10"/>
        <v>28.002299999999998</v>
      </c>
      <c r="S105" s="4">
        <f t="shared" si="11"/>
        <v>28.002310499999997</v>
      </c>
      <c r="T105" s="4">
        <f>IF(results!$Y105&lt;&gt;"c","",results!X105)</f>
        <v>26.8</v>
      </c>
      <c r="U105" s="4">
        <f>IF(results!Y105="A",1,IF(results!Y105="B",2,IF(results!Y105="C",3,99)))</f>
        <v>3</v>
      </c>
      <c r="V105" s="34">
        <f>results!C105+results!D105</f>
        <v>0</v>
      </c>
      <c r="W105" s="34">
        <f>results!E105+results!F105</f>
        <v>0</v>
      </c>
      <c r="X105" s="34">
        <f>results!G105+results!H105</f>
        <v>0</v>
      </c>
      <c r="Y105" s="34">
        <f>results!I105+results!J105</f>
        <v>0</v>
      </c>
      <c r="Z105" s="34">
        <f>results!K105+results!L105</f>
        <v>0</v>
      </c>
      <c r="AA105" s="34">
        <f>results!M105+results!N105</f>
        <v>0</v>
      </c>
      <c r="AB105" s="34">
        <f>results!O105+results!P105</f>
        <v>0</v>
      </c>
      <c r="AC105" s="34">
        <f>results!Q105+results!R105</f>
        <v>28</v>
      </c>
      <c r="AD105" s="34">
        <f>results!S105+results!T105</f>
        <v>0</v>
      </c>
      <c r="AE105" s="34">
        <f>results!U105+results!V105</f>
        <v>0</v>
      </c>
      <c r="AF105" s="10">
        <f t="shared" si="12"/>
        <v>5.9999999999999995E-4</v>
      </c>
    </row>
    <row r="106" spans="1:32" x14ac:dyDescent="0.35">
      <c r="A106" s="18">
        <v>100</v>
      </c>
      <c r="B106" s="20">
        <f t="shared" si="7"/>
        <v>34</v>
      </c>
      <c r="C106" s="20">
        <f t="shared" si="8"/>
        <v>72</v>
      </c>
      <c r="D106" s="14">
        <f t="shared" si="13"/>
        <v>33</v>
      </c>
      <c r="E106" s="14">
        <f t="shared" si="13"/>
        <v>33</v>
      </c>
      <c r="F106" s="2" t="str">
        <f>IF(results!Y106&lt;&gt;"c","",results!B106)</f>
        <v/>
      </c>
      <c r="G106" s="2" t="str">
        <f>IF(results!$Y106&lt;&gt;"c","",results!W106)</f>
        <v/>
      </c>
      <c r="H106" s="35" t="str">
        <f>IF(results!$Y106&lt;&gt;"c","",V106)</f>
        <v/>
      </c>
      <c r="I106" s="35" t="str">
        <f>IF(results!$Y106&lt;&gt;"c","",IF(W106=V106,W106+0.0001,W106))</f>
        <v/>
      </c>
      <c r="J106" s="35" t="str">
        <f>IF(results!$Y106&lt;&gt;"c","",IF(OR(V106=X106,W106=X106),X106+0.0002,X106))</f>
        <v/>
      </c>
      <c r="K106" s="35" t="str">
        <f>IF(results!$Y106&lt;&gt;"c","",IF(OR(V106=Y106,W106=Y106,X106=Y106),Y106+0.0003,Y106))</f>
        <v/>
      </c>
      <c r="L106" s="35" t="str">
        <f>IF(results!$Y106&lt;&gt;"c","",IF(OR(V106=Z106,W106=Z106,X106=Z106,Y106=Z106),Z106+0.0004,Z106))</f>
        <v/>
      </c>
      <c r="M106" s="35" t="str">
        <f>IF(results!$Y106&lt;&gt;"c","",IF(OR(V106=AA106,W106=AA106,X106=AA106,Y106=AA106,Z106=AA106),AA106+0.0005,AA106))</f>
        <v/>
      </c>
      <c r="N106" s="35" t="str">
        <f>IF(results!$Y106&lt;&gt;"c","",IF(OR(V106=AB106,W106=AB106,X106=AB106,Y106=AB106,Z106=AB106,AA106=AB106),AB106+0.0006,AB106))</f>
        <v/>
      </c>
      <c r="O106" s="35" t="str">
        <f>IF(results!$Y106&lt;&gt;"c","",IF(OR(V106=AC106,W106=AC106,X106=AC106,Y106=AC106,Z106=AC106,AA106=AC106,AB106=AC106),AC106+0.0007,AC106))</f>
        <v/>
      </c>
      <c r="P106" s="35" t="str">
        <f>IF(results!$Y106&lt;&gt;"c","",IF(OR(V106=AD106,W106=AD106,X106=AD106,Y106=AD106,Z106=AD106,AA106=AD106,AB106=AD106,AC106=AD106),AD106+0.0008,AD106))</f>
        <v/>
      </c>
      <c r="Q106" s="35" t="str">
        <f>IF(results!$Y106&lt;&gt;"c","",AE106*2)</f>
        <v/>
      </c>
      <c r="R106" s="4">
        <f t="shared" si="10"/>
        <v>0</v>
      </c>
      <c r="S106" s="4">
        <f t="shared" si="11"/>
        <v>1.06E-5</v>
      </c>
      <c r="T106" s="4" t="str">
        <f>IF(results!$Y106&lt;&gt;"c","",results!X106)</f>
        <v/>
      </c>
      <c r="U106" s="4">
        <f>IF(results!Y106="A",1,IF(results!Y106="B",2,IF(results!Y106="C",3,99)))</f>
        <v>2</v>
      </c>
      <c r="V106" s="34">
        <f>results!C106+results!D106</f>
        <v>0</v>
      </c>
      <c r="W106" s="34">
        <f>results!E106+results!F106</f>
        <v>0</v>
      </c>
      <c r="X106" s="34">
        <f>results!G106+results!H106</f>
        <v>0</v>
      </c>
      <c r="Y106" s="34">
        <f>results!I106+results!J106</f>
        <v>0</v>
      </c>
      <c r="Z106" s="34">
        <f>results!K106+results!L106</f>
        <v>0</v>
      </c>
      <c r="AA106" s="34">
        <f>results!M106+results!N106</f>
        <v>0</v>
      </c>
      <c r="AB106" s="34">
        <f>results!O106+results!P106</f>
        <v>0</v>
      </c>
      <c r="AC106" s="34">
        <f>results!Q106+results!R106</f>
        <v>58</v>
      </c>
      <c r="AD106" s="34">
        <f>results!S106+results!T106</f>
        <v>0</v>
      </c>
      <c r="AE106" s="34">
        <f>results!U106+results!V106</f>
        <v>0</v>
      </c>
      <c r="AF106" s="10" t="e">
        <f t="shared" si="12"/>
        <v>#NUM!</v>
      </c>
    </row>
    <row r="107" spans="1:32" x14ac:dyDescent="0.35">
      <c r="A107" s="18">
        <v>101</v>
      </c>
      <c r="B107" s="20">
        <f t="shared" si="7"/>
        <v>34</v>
      </c>
      <c r="C107" s="20">
        <f t="shared" si="8"/>
        <v>71</v>
      </c>
      <c r="D107" s="14">
        <f t="shared" si="13"/>
        <v>33</v>
      </c>
      <c r="E107" s="14">
        <f t="shared" si="13"/>
        <v>33</v>
      </c>
      <c r="F107" s="2" t="str">
        <f>IF(results!Y107&lt;&gt;"c","",results!B107)</f>
        <v/>
      </c>
      <c r="G107" s="2" t="str">
        <f>IF(results!$Y107&lt;&gt;"c","",results!W107)</f>
        <v/>
      </c>
      <c r="H107" s="35" t="str">
        <f>IF(results!$Y107&lt;&gt;"c","",V107)</f>
        <v/>
      </c>
      <c r="I107" s="35" t="str">
        <f>IF(results!$Y107&lt;&gt;"c","",IF(W107=V107,W107+0.0001,W107))</f>
        <v/>
      </c>
      <c r="J107" s="35" t="str">
        <f>IF(results!$Y107&lt;&gt;"c","",IF(OR(V107=X107,W107=X107),X107+0.0002,X107))</f>
        <v/>
      </c>
      <c r="K107" s="35" t="str">
        <f>IF(results!$Y107&lt;&gt;"c","",IF(OR(V107=Y107,W107=Y107,X107=Y107),Y107+0.0003,Y107))</f>
        <v/>
      </c>
      <c r="L107" s="35" t="str">
        <f>IF(results!$Y107&lt;&gt;"c","",IF(OR(V107=Z107,W107=Z107,X107=Z107,Y107=Z107),Z107+0.0004,Z107))</f>
        <v/>
      </c>
      <c r="M107" s="35" t="str">
        <f>IF(results!$Y107&lt;&gt;"c","",IF(OR(V107=AA107,W107=AA107,X107=AA107,Y107=AA107,Z107=AA107),AA107+0.0005,AA107))</f>
        <v/>
      </c>
      <c r="N107" s="35" t="str">
        <f>IF(results!$Y107&lt;&gt;"c","",IF(OR(V107=AB107,W107=AB107,X107=AB107,Y107=AB107,Z107=AB107,AA107=AB107),AB107+0.0006,AB107))</f>
        <v/>
      </c>
      <c r="O107" s="35" t="str">
        <f>IF(results!$Y107&lt;&gt;"c","",IF(OR(V107=AC107,W107=AC107,X107=AC107,Y107=AC107,Z107=AC107,AA107=AC107,AB107=AC107),AC107+0.0007,AC107))</f>
        <v/>
      </c>
      <c r="P107" s="35" t="str">
        <f>IF(results!$Y107&lt;&gt;"c","",IF(OR(V107=AD107,W107=AD107,X107=AD107,Y107=AD107,Z107=AD107,AA107=AD107,AB107=AD107,AC107=AD107),AD107+0.0008,AD107))</f>
        <v/>
      </c>
      <c r="Q107" s="35" t="str">
        <f>IF(results!$Y107&lt;&gt;"c","",AE107*2)</f>
        <v/>
      </c>
      <c r="R107" s="4">
        <f t="shared" si="10"/>
        <v>0</v>
      </c>
      <c r="S107" s="4">
        <f t="shared" si="11"/>
        <v>1.0699999999999999E-5</v>
      </c>
      <c r="T107" s="4" t="str">
        <f>IF(results!$Y107&lt;&gt;"c","",results!X107)</f>
        <v/>
      </c>
      <c r="U107" s="4">
        <f>IF(results!Y107="A",1,IF(results!Y107="B",2,IF(results!Y107="C",3,99)))</f>
        <v>2</v>
      </c>
      <c r="V107" s="34">
        <f>results!C107+results!D107</f>
        <v>0</v>
      </c>
      <c r="W107" s="34">
        <f>results!E107+results!F107</f>
        <v>51</v>
      </c>
      <c r="X107" s="34">
        <f>results!G107+results!H107</f>
        <v>54</v>
      </c>
      <c r="Y107" s="34">
        <f>results!I107+results!J107</f>
        <v>61</v>
      </c>
      <c r="Z107" s="34">
        <f>results!K107+results!L107</f>
        <v>0</v>
      </c>
      <c r="AA107" s="34">
        <f>results!M107+results!N107</f>
        <v>0</v>
      </c>
      <c r="AB107" s="34">
        <f>results!O107+results!P107</f>
        <v>57</v>
      </c>
      <c r="AC107" s="34">
        <f>results!Q107+results!R107</f>
        <v>64</v>
      </c>
      <c r="AD107" s="34">
        <f>results!S107+results!T107</f>
        <v>0</v>
      </c>
      <c r="AE107" s="34">
        <f>results!U107+results!V107</f>
        <v>49</v>
      </c>
      <c r="AF107" s="10" t="e">
        <f t="shared" si="12"/>
        <v>#NUM!</v>
      </c>
    </row>
    <row r="108" spans="1:32" x14ac:dyDescent="0.35">
      <c r="A108" s="18">
        <v>102</v>
      </c>
      <c r="B108" s="20">
        <f t="shared" si="7"/>
        <v>101</v>
      </c>
      <c r="C108" s="20">
        <f t="shared" si="8"/>
        <v>20</v>
      </c>
      <c r="D108" s="14">
        <f t="shared" si="13"/>
        <v>20</v>
      </c>
      <c r="E108" s="14">
        <f t="shared" si="13"/>
        <v>20</v>
      </c>
      <c r="F108" s="2" t="str">
        <f>IF(results!Y108&lt;&gt;"c","",results!B108)</f>
        <v>SLADONJA VLADO</v>
      </c>
      <c r="G108" s="2">
        <f>IF(results!$Y108&lt;&gt;"c","",results!W108)</f>
        <v>2</v>
      </c>
      <c r="H108" s="35">
        <f>IF(results!$Y108&lt;&gt;"c","",V108)</f>
        <v>0</v>
      </c>
      <c r="I108" s="35">
        <f>IF(results!$Y108&lt;&gt;"c","",IF(W108=V108,W108+0.0001,W108))</f>
        <v>1E-4</v>
      </c>
      <c r="J108" s="35">
        <f>IF(results!$Y108&lt;&gt;"c","",IF(OR(V108=X108,W108=X108),X108+0.0002,X108))</f>
        <v>2.0000000000000001E-4</v>
      </c>
      <c r="K108" s="35">
        <f>IF(results!$Y108&lt;&gt;"c","",IF(OR(V108=Y108,W108=Y108,X108=Y108),Y108+0.0003,Y108))</f>
        <v>2.9999999999999997E-4</v>
      </c>
      <c r="L108" s="35">
        <f>IF(results!$Y108&lt;&gt;"c","",IF(OR(V108=Z108,W108=Z108,X108=Z108,Y108=Z108),Z108+0.0004,Z108))</f>
        <v>4.0000000000000002E-4</v>
      </c>
      <c r="M108" s="35">
        <f>IF(results!$Y108&lt;&gt;"c","",IF(OR(V108=AA108,W108=AA108,X108=AA108,Y108=AA108,Z108=AA108),AA108+0.0005,AA108))</f>
        <v>5.0000000000000001E-4</v>
      </c>
      <c r="N108" s="35">
        <f>IF(results!$Y108&lt;&gt;"c","",IF(OR(V108=AB108,W108=AB108,X108=AB108,Y108=AB108,Z108=AB108,AA108=AB108),AB108+0.0006,AB108))</f>
        <v>38</v>
      </c>
      <c r="O108" s="35">
        <f>IF(results!$Y108&lt;&gt;"c","",IF(OR(V108=AC108,W108=AC108,X108=AC108,Y108=AC108,Z108=AC108,AA108=AC108,AB108=AC108),AC108+0.0007,AC108))</f>
        <v>34</v>
      </c>
      <c r="P108" s="35">
        <f>IF(results!$Y108&lt;&gt;"c","",IF(OR(V108=AD108,W108=AD108,X108=AD108,Y108=AD108,Z108=AD108,AA108=AD108,AB108=AD108,AC108=AD108),AD108+0.0008,AD108))</f>
        <v>8.0000000000000004E-4</v>
      </c>
      <c r="Q108" s="35">
        <f>IF(results!$Y108&lt;&gt;"c","",AE108*2)</f>
        <v>0</v>
      </c>
      <c r="R108" s="4">
        <f t="shared" si="10"/>
        <v>72.0017</v>
      </c>
      <c r="S108" s="4">
        <f t="shared" si="11"/>
        <v>72.001710799999998</v>
      </c>
      <c r="T108" s="4">
        <f>IF(results!$Y108&lt;&gt;"c","",results!X108)</f>
        <v>36.799999999999997</v>
      </c>
      <c r="U108" s="4">
        <f>IF(results!Y108="A",1,IF(results!Y108="B",2,IF(results!Y108="C",3,99)))</f>
        <v>3</v>
      </c>
      <c r="V108" s="34">
        <f>results!C108+results!D108</f>
        <v>0</v>
      </c>
      <c r="W108" s="34">
        <f>results!E108+results!F108</f>
        <v>0</v>
      </c>
      <c r="X108" s="34">
        <f>results!G108+results!H108</f>
        <v>0</v>
      </c>
      <c r="Y108" s="34">
        <f>results!I108+results!J108</f>
        <v>0</v>
      </c>
      <c r="Z108" s="34">
        <f>results!K108+results!L108</f>
        <v>0</v>
      </c>
      <c r="AA108" s="34">
        <f>results!M108+results!N108</f>
        <v>0</v>
      </c>
      <c r="AB108" s="34">
        <f>results!O108+results!P108</f>
        <v>38</v>
      </c>
      <c r="AC108" s="34">
        <f>results!Q108+results!R108</f>
        <v>34</v>
      </c>
      <c r="AD108" s="34">
        <f>results!S108+results!T108</f>
        <v>0</v>
      </c>
      <c r="AE108" s="34">
        <f>results!U108+results!V108</f>
        <v>0</v>
      </c>
      <c r="AF108" s="10">
        <f t="shared" si="12"/>
        <v>8.0000000000000004E-4</v>
      </c>
    </row>
    <row r="109" spans="1:32" x14ac:dyDescent="0.35">
      <c r="A109" s="18">
        <v>103</v>
      </c>
      <c r="B109" s="20">
        <f t="shared" si="7"/>
        <v>101</v>
      </c>
      <c r="C109" s="20">
        <f t="shared" si="8"/>
        <v>5</v>
      </c>
      <c r="D109" s="14">
        <f t="shared" si="13"/>
        <v>5</v>
      </c>
      <c r="E109" s="14">
        <f t="shared" si="13"/>
        <v>5</v>
      </c>
      <c r="F109" s="2" t="str">
        <f>IF(results!Y109&lt;&gt;"c","",results!B109)</f>
        <v>SODNIK JAKA</v>
      </c>
      <c r="G109" s="2">
        <f>IF(results!$Y109&lt;&gt;"c","",results!W109)</f>
        <v>3</v>
      </c>
      <c r="H109" s="35">
        <f>IF(results!$Y109&lt;&gt;"c","",V109)</f>
        <v>0</v>
      </c>
      <c r="I109" s="35">
        <f>IF(results!$Y109&lt;&gt;"c","",IF(W109=V109,W109+0.0001,W109))</f>
        <v>1E-4</v>
      </c>
      <c r="J109" s="35">
        <f>IF(results!$Y109&lt;&gt;"c","",IF(OR(V109=X109,W109=X109),X109+0.0002,X109))</f>
        <v>2.0000000000000001E-4</v>
      </c>
      <c r="K109" s="35">
        <f>IF(results!$Y109&lt;&gt;"c","",IF(OR(V109=Y109,W109=Y109,X109=Y109),Y109+0.0003,Y109))</f>
        <v>2.9999999999999997E-4</v>
      </c>
      <c r="L109" s="35">
        <f>IF(results!$Y109&lt;&gt;"c","",IF(OR(V109=Z109,W109=Z109,X109=Z109,Y109=Z109),Z109+0.0004,Z109))</f>
        <v>4.0000000000000002E-4</v>
      </c>
      <c r="M109" s="35">
        <f>IF(results!$Y109&lt;&gt;"c","",IF(OR(V109=AA109,W109=AA109,X109=AA109,Y109=AA109,Z109=AA109),AA109+0.0005,AA109))</f>
        <v>63</v>
      </c>
      <c r="N109" s="35">
        <f>IF(results!$Y109&lt;&gt;"c","",IF(OR(V109=AB109,W109=AB109,X109=AB109,Y109=AB109,Z109=AB109,AA109=AB109),AB109+0.0006,AB109))</f>
        <v>5.9999999999999995E-4</v>
      </c>
      <c r="O109" s="35">
        <f>IF(results!$Y109&lt;&gt;"c","",IF(OR(V109=AC109,W109=AC109,X109=AC109,Y109=AC109,Z109=AC109,AA109=AC109,AB109=AC109),AC109+0.0007,AC109))</f>
        <v>58</v>
      </c>
      <c r="P109" s="35">
        <f>IF(results!$Y109&lt;&gt;"c","",IF(OR(V109=AD109,W109=AD109,X109=AD109,Y109=AD109,Z109=AD109,AA109=AD109,AB109=AD109,AC109=AD109),AD109+0.0008,AD109))</f>
        <v>8.0000000000000004E-4</v>
      </c>
      <c r="Q109" s="35">
        <f>IF(results!$Y109&lt;&gt;"c","",AE109*2)</f>
        <v>108</v>
      </c>
      <c r="R109" s="4">
        <f t="shared" si="10"/>
        <v>229.00139999999999</v>
      </c>
      <c r="S109" s="4">
        <f t="shared" si="11"/>
        <v>229.0014109</v>
      </c>
      <c r="T109" s="4">
        <f>IF(results!$Y109&lt;&gt;"c","",results!X109)</f>
        <v>27.9</v>
      </c>
      <c r="U109" s="4">
        <f>IF(results!Y109="A",1,IF(results!Y109="B",2,IF(results!Y109="C",3,99)))</f>
        <v>3</v>
      </c>
      <c r="V109" s="34">
        <f>results!C109+results!D109</f>
        <v>0</v>
      </c>
      <c r="W109" s="34">
        <f>results!E109+results!F109</f>
        <v>0</v>
      </c>
      <c r="X109" s="34">
        <f>results!G109+results!H109</f>
        <v>0</v>
      </c>
      <c r="Y109" s="34">
        <f>results!I109+results!J109</f>
        <v>0</v>
      </c>
      <c r="Z109" s="34">
        <f>results!K109+results!L109</f>
        <v>0</v>
      </c>
      <c r="AA109" s="34">
        <f>results!M109+results!N109</f>
        <v>63</v>
      </c>
      <c r="AB109" s="34">
        <f>results!O109+results!P109</f>
        <v>0</v>
      </c>
      <c r="AC109" s="34">
        <f>results!Q109+results!R109</f>
        <v>58</v>
      </c>
      <c r="AD109" s="34">
        <f>results!S109+results!T109</f>
        <v>0</v>
      </c>
      <c r="AE109" s="34">
        <f>results!U109+results!V109</f>
        <v>54</v>
      </c>
      <c r="AF109" s="10">
        <f t="shared" si="12"/>
        <v>58</v>
      </c>
    </row>
    <row r="110" spans="1:32" x14ac:dyDescent="0.35">
      <c r="A110" s="18">
        <v>104</v>
      </c>
      <c r="B110" s="20">
        <f t="shared" si="7"/>
        <v>34</v>
      </c>
      <c r="C110" s="20">
        <f t="shared" si="8"/>
        <v>70</v>
      </c>
      <c r="D110" s="14">
        <f t="shared" si="13"/>
        <v>33</v>
      </c>
      <c r="E110" s="14">
        <f t="shared" si="13"/>
        <v>33</v>
      </c>
      <c r="F110" s="2" t="str">
        <f>IF(results!Y110&lt;&gt;"c","",results!B110)</f>
        <v/>
      </c>
      <c r="G110" s="2" t="str">
        <f>IF(results!$Y110&lt;&gt;"c","",results!W110)</f>
        <v/>
      </c>
      <c r="H110" s="35" t="str">
        <f>IF(results!$Y110&lt;&gt;"c","",V110)</f>
        <v/>
      </c>
      <c r="I110" s="35" t="str">
        <f>IF(results!$Y110&lt;&gt;"c","",IF(W110=V110,W110+0.0001,W110))</f>
        <v/>
      </c>
      <c r="J110" s="35" t="str">
        <f>IF(results!$Y110&lt;&gt;"c","",IF(OR(V110=X110,W110=X110),X110+0.0002,X110))</f>
        <v/>
      </c>
      <c r="K110" s="35" t="str">
        <f>IF(results!$Y110&lt;&gt;"c","",IF(OR(V110=Y110,W110=Y110,X110=Y110),Y110+0.0003,Y110))</f>
        <v/>
      </c>
      <c r="L110" s="35" t="str">
        <f>IF(results!$Y110&lt;&gt;"c","",IF(OR(V110=Z110,W110=Z110,X110=Z110,Y110=Z110),Z110+0.0004,Z110))</f>
        <v/>
      </c>
      <c r="M110" s="35" t="str">
        <f>IF(results!$Y110&lt;&gt;"c","",IF(OR(V110=AA110,W110=AA110,X110=AA110,Y110=AA110,Z110=AA110),AA110+0.0005,AA110))</f>
        <v/>
      </c>
      <c r="N110" s="35" t="str">
        <f>IF(results!$Y110&lt;&gt;"c","",IF(OR(V110=AB110,W110=AB110,X110=AB110,Y110=AB110,Z110=AB110,AA110=AB110),AB110+0.0006,AB110))</f>
        <v/>
      </c>
      <c r="O110" s="35" t="str">
        <f>IF(results!$Y110&lt;&gt;"c","",IF(OR(V110=AC110,W110=AC110,X110=AC110,Y110=AC110,Z110=AC110,AA110=AC110,AB110=AC110),AC110+0.0007,AC110))</f>
        <v/>
      </c>
      <c r="P110" s="35" t="str">
        <f>IF(results!$Y110&lt;&gt;"c","",IF(OR(V110=AD110,W110=AD110,X110=AD110,Y110=AD110,Z110=AD110,AA110=AD110,AB110=AD110,AC110=AD110),AD110+0.0008,AD110))</f>
        <v/>
      </c>
      <c r="Q110" s="35" t="str">
        <f>IF(results!$Y110&lt;&gt;"c","",AE110*2)</f>
        <v/>
      </c>
      <c r="R110" s="4">
        <f t="shared" si="10"/>
        <v>0</v>
      </c>
      <c r="S110" s="4">
        <f t="shared" si="11"/>
        <v>1.1E-5</v>
      </c>
      <c r="T110" s="4" t="str">
        <f>IF(results!$Y110&lt;&gt;"c","",results!X110)</f>
        <v/>
      </c>
      <c r="U110" s="4">
        <f>IF(results!Y110="A",1,IF(results!Y110="B",2,IF(results!Y110="C",3,99)))</f>
        <v>2</v>
      </c>
      <c r="V110" s="34">
        <f>results!C110+results!D110</f>
        <v>0</v>
      </c>
      <c r="W110" s="34">
        <f>results!E110+results!F110</f>
        <v>0</v>
      </c>
      <c r="X110" s="34">
        <f>results!G110+results!H110</f>
        <v>0</v>
      </c>
      <c r="Y110" s="34">
        <f>results!I110+results!J110</f>
        <v>0</v>
      </c>
      <c r="Z110" s="34">
        <f>results!K110+results!L110</f>
        <v>0</v>
      </c>
      <c r="AA110" s="34">
        <f>results!M110+results!N110</f>
        <v>0</v>
      </c>
      <c r="AB110" s="34">
        <f>results!O110+results!P110</f>
        <v>0</v>
      </c>
      <c r="AC110" s="34">
        <f>results!Q110+results!R110</f>
        <v>45</v>
      </c>
      <c r="AD110" s="34">
        <f>results!S110+results!T110</f>
        <v>0</v>
      </c>
      <c r="AE110" s="34">
        <f>results!U110+results!V110</f>
        <v>31</v>
      </c>
      <c r="AF110" s="10" t="e">
        <f t="shared" si="12"/>
        <v>#NUM!</v>
      </c>
    </row>
    <row r="111" spans="1:32" x14ac:dyDescent="0.35">
      <c r="A111" s="18">
        <v>105</v>
      </c>
      <c r="B111" s="20">
        <f t="shared" si="7"/>
        <v>101</v>
      </c>
      <c r="C111" s="20">
        <f t="shared" si="8"/>
        <v>13</v>
      </c>
      <c r="D111" s="14">
        <f t="shared" si="13"/>
        <v>13</v>
      </c>
      <c r="E111" s="14">
        <f t="shared" si="13"/>
        <v>13</v>
      </c>
      <c r="F111" s="2" t="str">
        <f>IF(results!Y111&lt;&gt;"c","",results!B111)</f>
        <v>STEINER MORITZ</v>
      </c>
      <c r="G111" s="2">
        <f>IF(results!$Y111&lt;&gt;"c","",results!W111)</f>
        <v>2</v>
      </c>
      <c r="H111" s="35">
        <f>IF(results!$Y111&lt;&gt;"c","",V111)</f>
        <v>65</v>
      </c>
      <c r="I111" s="35">
        <f>IF(results!$Y111&lt;&gt;"c","",IF(W111=V111,W111+0.0001,W111))</f>
        <v>54</v>
      </c>
      <c r="J111" s="35">
        <f>IF(results!$Y111&lt;&gt;"c","",IF(OR(V111=X111,W111=X111),X111+0.0002,X111))</f>
        <v>0</v>
      </c>
      <c r="K111" s="35">
        <f>IF(results!$Y111&lt;&gt;"c","",IF(OR(V111=Y111,W111=Y111,X111=Y111),Y111+0.0003,Y111))</f>
        <v>2.9999999999999997E-4</v>
      </c>
      <c r="L111" s="35">
        <f>IF(results!$Y111&lt;&gt;"c","",IF(OR(V111=Z111,W111=Z111,X111=Z111,Y111=Z111),Z111+0.0004,Z111))</f>
        <v>4.0000000000000002E-4</v>
      </c>
      <c r="M111" s="35">
        <f>IF(results!$Y111&lt;&gt;"c","",IF(OR(V111=AA111,W111=AA111,X111=AA111,Y111=AA111,Z111=AA111),AA111+0.0005,AA111))</f>
        <v>5.0000000000000001E-4</v>
      </c>
      <c r="N111" s="35">
        <f>IF(results!$Y111&lt;&gt;"c","",IF(OR(V111=AB111,W111=AB111,X111=AB111,Y111=AB111,Z111=AB111,AA111=AB111),AB111+0.0006,AB111))</f>
        <v>5.9999999999999995E-4</v>
      </c>
      <c r="O111" s="35">
        <f>IF(results!$Y111&lt;&gt;"c","",IF(OR(V111=AC111,W111=AC111,X111=AC111,Y111=AC111,Z111=AC111,AA111=AC111,AB111=AC111),AC111+0.0007,AC111))</f>
        <v>6.9999999999999999E-4</v>
      </c>
      <c r="P111" s="35">
        <f>IF(results!$Y111&lt;&gt;"c","",IF(OR(V111=AD111,W111=AD111,X111=AD111,Y111=AD111,Z111=AD111,AA111=AD111,AB111=AD111,AC111=AD111),AD111+0.0008,AD111))</f>
        <v>8.0000000000000004E-4</v>
      </c>
      <c r="Q111" s="35">
        <f>IF(results!$Y111&lt;&gt;"c","",AE111*2)</f>
        <v>0</v>
      </c>
      <c r="R111" s="4">
        <f t="shared" si="10"/>
        <v>119.0021</v>
      </c>
      <c r="S111" s="4">
        <f t="shared" si="11"/>
        <v>119.00211109999999</v>
      </c>
      <c r="T111" s="4">
        <f>IF(results!$Y111&lt;&gt;"c","",results!X111)</f>
        <v>29.7</v>
      </c>
      <c r="U111" s="4">
        <f>IF(results!Y111="A",1,IF(results!Y111="B",2,IF(results!Y111="C",3,99)))</f>
        <v>3</v>
      </c>
      <c r="V111" s="34">
        <f>results!C111+results!D111</f>
        <v>65</v>
      </c>
      <c r="W111" s="34">
        <f>results!E111+results!F111</f>
        <v>54</v>
      </c>
      <c r="X111" s="34">
        <f>results!G111+results!H111</f>
        <v>0</v>
      </c>
      <c r="Y111" s="34">
        <f>results!I111+results!J111</f>
        <v>0</v>
      </c>
      <c r="Z111" s="34">
        <f>results!K111+results!L111</f>
        <v>0</v>
      </c>
      <c r="AA111" s="34">
        <f>results!M111+results!N111</f>
        <v>0</v>
      </c>
      <c r="AB111" s="34">
        <f>results!O111+results!P111</f>
        <v>0</v>
      </c>
      <c r="AC111" s="34">
        <f>results!Q111+results!R111</f>
        <v>0</v>
      </c>
      <c r="AD111" s="34">
        <f>results!S111+results!T111</f>
        <v>0</v>
      </c>
      <c r="AE111" s="34">
        <f>results!U111+results!V111</f>
        <v>0</v>
      </c>
      <c r="AF111" s="10">
        <f t="shared" si="12"/>
        <v>8.0000000000000004E-4</v>
      </c>
    </row>
    <row r="112" spans="1:32" x14ac:dyDescent="0.35">
      <c r="A112" s="18">
        <v>106</v>
      </c>
      <c r="B112" s="20">
        <f t="shared" si="7"/>
        <v>101</v>
      </c>
      <c r="C112" s="20">
        <f t="shared" si="8"/>
        <v>19</v>
      </c>
      <c r="D112" s="14">
        <f t="shared" si="13"/>
        <v>19</v>
      </c>
      <c r="E112" s="14">
        <f t="shared" si="13"/>
        <v>19</v>
      </c>
      <c r="F112" s="2" t="str">
        <f>IF(results!Y112&lt;&gt;"c","",results!B112)</f>
        <v>STEINER PAUL</v>
      </c>
      <c r="G112" s="2">
        <f>IF(results!$Y112&lt;&gt;"c","",results!W112)</f>
        <v>1</v>
      </c>
      <c r="H112" s="35">
        <f>IF(results!$Y112&lt;&gt;"c","",V112)</f>
        <v>73</v>
      </c>
      <c r="I112" s="35">
        <f>IF(results!$Y112&lt;&gt;"c","",IF(W112=V112,W112+0.0001,W112))</f>
        <v>0</v>
      </c>
      <c r="J112" s="35">
        <f>IF(results!$Y112&lt;&gt;"c","",IF(OR(V112=X112,W112=X112),X112+0.0002,X112))</f>
        <v>2.0000000000000001E-4</v>
      </c>
      <c r="K112" s="35">
        <f>IF(results!$Y112&lt;&gt;"c","",IF(OR(V112=Y112,W112=Y112,X112=Y112),Y112+0.0003,Y112))</f>
        <v>2.9999999999999997E-4</v>
      </c>
      <c r="L112" s="35">
        <f>IF(results!$Y112&lt;&gt;"c","",IF(OR(V112=Z112,W112=Z112,X112=Z112,Y112=Z112),Z112+0.0004,Z112))</f>
        <v>4.0000000000000002E-4</v>
      </c>
      <c r="M112" s="35">
        <f>IF(results!$Y112&lt;&gt;"c","",IF(OR(V112=AA112,W112=AA112,X112=AA112,Y112=AA112,Z112=AA112),AA112+0.0005,AA112))</f>
        <v>5.0000000000000001E-4</v>
      </c>
      <c r="N112" s="35">
        <f>IF(results!$Y112&lt;&gt;"c","",IF(OR(V112=AB112,W112=AB112,X112=AB112,Y112=AB112,Z112=AB112,AA112=AB112),AB112+0.0006,AB112))</f>
        <v>5.9999999999999995E-4</v>
      </c>
      <c r="O112" s="35">
        <f>IF(results!$Y112&lt;&gt;"c","",IF(OR(V112=AC112,W112=AC112,X112=AC112,Y112=AC112,Z112=AC112,AA112=AC112,AB112=AC112),AC112+0.0007,AC112))</f>
        <v>6.9999999999999999E-4</v>
      </c>
      <c r="P112" s="35">
        <f>IF(results!$Y112&lt;&gt;"c","",IF(OR(V112=AD112,W112=AD112,X112=AD112,Y112=AD112,Z112=AD112,AA112=AD112,AB112=AD112,AC112=AD112),AD112+0.0008,AD112))</f>
        <v>8.0000000000000004E-4</v>
      </c>
      <c r="Q112" s="35">
        <f>IF(results!$Y112&lt;&gt;"c","",AE112*2)</f>
        <v>0</v>
      </c>
      <c r="R112" s="4">
        <f t="shared" si="10"/>
        <v>73.002600000000001</v>
      </c>
      <c r="S112" s="4">
        <f t="shared" si="11"/>
        <v>73.002611200000004</v>
      </c>
      <c r="T112" s="4">
        <f>IF(results!$Y112&lt;&gt;"c","",results!X112)</f>
        <v>54</v>
      </c>
      <c r="U112" s="4">
        <f>IF(results!Y112="A",1,IF(results!Y112="B",2,IF(results!Y112="C",3,99)))</f>
        <v>3</v>
      </c>
      <c r="V112" s="34">
        <f>results!C112+results!D112</f>
        <v>73</v>
      </c>
      <c r="W112" s="34">
        <f>results!E112+results!F112</f>
        <v>0</v>
      </c>
      <c r="X112" s="34">
        <f>results!G112+results!H112</f>
        <v>0</v>
      </c>
      <c r="Y112" s="34">
        <f>results!I112+results!J112</f>
        <v>0</v>
      </c>
      <c r="Z112" s="34">
        <f>results!K112+results!L112</f>
        <v>0</v>
      </c>
      <c r="AA112" s="34">
        <f>results!M112+results!N112</f>
        <v>0</v>
      </c>
      <c r="AB112" s="34">
        <f>results!O112+results!P112</f>
        <v>0</v>
      </c>
      <c r="AC112" s="34">
        <f>results!Q112+results!R112</f>
        <v>0</v>
      </c>
      <c r="AD112" s="34">
        <f>results!S112+results!T112</f>
        <v>0</v>
      </c>
      <c r="AE112" s="34">
        <f>results!U112+results!V112</f>
        <v>0</v>
      </c>
      <c r="AF112" s="10">
        <f t="shared" si="12"/>
        <v>6.9999999999999999E-4</v>
      </c>
    </row>
    <row r="113" spans="1:32" x14ac:dyDescent="0.35">
      <c r="A113" s="18">
        <v>107</v>
      </c>
      <c r="B113" s="20">
        <f t="shared" si="7"/>
        <v>34</v>
      </c>
      <c r="C113" s="20">
        <f t="shared" si="8"/>
        <v>69</v>
      </c>
      <c r="D113" s="14">
        <f t="shared" si="13"/>
        <v>33</v>
      </c>
      <c r="E113" s="14">
        <f t="shared" si="13"/>
        <v>33</v>
      </c>
      <c r="F113" s="2" t="str">
        <f>IF(results!Y113&lt;&gt;"c","",results!B113)</f>
        <v/>
      </c>
      <c r="G113" s="2" t="str">
        <f>IF(results!$Y113&lt;&gt;"c","",results!W113)</f>
        <v/>
      </c>
      <c r="H113" s="35" t="str">
        <f>IF(results!$Y113&lt;&gt;"c","",V113)</f>
        <v/>
      </c>
      <c r="I113" s="35" t="str">
        <f>IF(results!$Y113&lt;&gt;"c","",IF(W113=V113,W113+0.0001,W113))</f>
        <v/>
      </c>
      <c r="J113" s="35" t="str">
        <f>IF(results!$Y113&lt;&gt;"c","",IF(OR(V113=X113,W113=X113),X113+0.0002,X113))</f>
        <v/>
      </c>
      <c r="K113" s="35" t="str">
        <f>IF(results!$Y113&lt;&gt;"c","",IF(OR(V113=Y113,W113=Y113,X113=Y113),Y113+0.0003,Y113))</f>
        <v/>
      </c>
      <c r="L113" s="35" t="str">
        <f>IF(results!$Y113&lt;&gt;"c","",IF(OR(V113=Z113,W113=Z113,X113=Z113,Y113=Z113),Z113+0.0004,Z113))</f>
        <v/>
      </c>
      <c r="M113" s="35" t="str">
        <f>IF(results!$Y113&lt;&gt;"c","",IF(OR(V113=AA113,W113=AA113,X113=AA113,Y113=AA113,Z113=AA113),AA113+0.0005,AA113))</f>
        <v/>
      </c>
      <c r="N113" s="35" t="str">
        <f>IF(results!$Y113&lt;&gt;"c","",IF(OR(V113=AB113,W113=AB113,X113=AB113,Y113=AB113,Z113=AB113,AA113=AB113),AB113+0.0006,AB113))</f>
        <v/>
      </c>
      <c r="O113" s="35" t="str">
        <f>IF(results!$Y113&lt;&gt;"c","",IF(OR(V113=AC113,W113=AC113,X113=AC113,Y113=AC113,Z113=AC113,AA113=AC113,AB113=AC113),AC113+0.0007,AC113))</f>
        <v/>
      </c>
      <c r="P113" s="35" t="str">
        <f>IF(results!$Y113&lt;&gt;"c","",IF(OR(V113=AD113,W113=AD113,X113=AD113,Y113=AD113,Z113=AD113,AA113=AD113,AB113=AD113,AC113=AD113),AD113+0.0008,AD113))</f>
        <v/>
      </c>
      <c r="Q113" s="35" t="str">
        <f>IF(results!$Y113&lt;&gt;"c","",AE113*2)</f>
        <v/>
      </c>
      <c r="R113" s="4">
        <f t="shared" si="10"/>
        <v>0</v>
      </c>
      <c r="S113" s="4">
        <f t="shared" si="11"/>
        <v>1.13E-5</v>
      </c>
      <c r="T113" s="4" t="str">
        <f>IF(results!$Y113&lt;&gt;"c","",results!X113)</f>
        <v/>
      </c>
      <c r="U113" s="4">
        <f>IF(results!Y113="A",1,IF(results!Y113="B",2,IF(results!Y113="C",3,99)))</f>
        <v>2</v>
      </c>
      <c r="V113" s="34">
        <f>results!C113+results!D113</f>
        <v>0</v>
      </c>
      <c r="W113" s="34">
        <f>results!E113+results!F113</f>
        <v>0</v>
      </c>
      <c r="X113" s="34">
        <f>results!G113+results!H113</f>
        <v>0</v>
      </c>
      <c r="Y113" s="34">
        <f>results!I113+results!J113</f>
        <v>0</v>
      </c>
      <c r="Z113" s="34">
        <f>results!K113+results!L113</f>
        <v>0</v>
      </c>
      <c r="AA113" s="34">
        <f>results!M113+results!N113</f>
        <v>59</v>
      </c>
      <c r="AB113" s="34">
        <f>results!O113+results!P113</f>
        <v>0</v>
      </c>
      <c r="AC113" s="34">
        <f>results!Q113+results!R113</f>
        <v>0</v>
      </c>
      <c r="AD113" s="34">
        <f>results!S113+results!T113</f>
        <v>0</v>
      </c>
      <c r="AE113" s="34">
        <f>results!U113+results!V113</f>
        <v>0</v>
      </c>
      <c r="AF113" s="10" t="e">
        <f t="shared" si="12"/>
        <v>#NUM!</v>
      </c>
    </row>
    <row r="114" spans="1:32" x14ac:dyDescent="0.35">
      <c r="A114" s="18">
        <v>108</v>
      </c>
      <c r="B114" s="20">
        <f t="shared" si="7"/>
        <v>1</v>
      </c>
      <c r="C114" s="20">
        <f t="shared" si="8"/>
        <v>68</v>
      </c>
      <c r="D114" s="14">
        <f t="shared" si="13"/>
        <v>33</v>
      </c>
      <c r="E114" s="14">
        <f t="shared" si="13"/>
        <v>33</v>
      </c>
      <c r="F114" s="2" t="str">
        <f>IF(results!Y114&lt;&gt;"c","",results!B114)</f>
        <v/>
      </c>
      <c r="G114" s="2" t="str">
        <f>IF(results!$Y114&lt;&gt;"c","",results!W114)</f>
        <v/>
      </c>
      <c r="H114" s="35" t="str">
        <f>IF(results!$Y114&lt;&gt;"c","",V114)</f>
        <v/>
      </c>
      <c r="I114" s="35" t="str">
        <f>IF(results!$Y114&lt;&gt;"c","",IF(W114=V114,W114+0.0001,W114))</f>
        <v/>
      </c>
      <c r="J114" s="35" t="str">
        <f>IF(results!$Y114&lt;&gt;"c","",IF(OR(V114=X114,W114=X114),X114+0.0002,X114))</f>
        <v/>
      </c>
      <c r="K114" s="35" t="str">
        <f>IF(results!$Y114&lt;&gt;"c","",IF(OR(V114=Y114,W114=Y114,X114=Y114),Y114+0.0003,Y114))</f>
        <v/>
      </c>
      <c r="L114" s="35" t="str">
        <f>IF(results!$Y114&lt;&gt;"c","",IF(OR(V114=Z114,W114=Z114,X114=Z114,Y114=Z114),Z114+0.0004,Z114))</f>
        <v/>
      </c>
      <c r="M114" s="35" t="str">
        <f>IF(results!$Y114&lt;&gt;"c","",IF(OR(V114=AA114,W114=AA114,X114=AA114,Y114=AA114,Z114=AA114),AA114+0.0005,AA114))</f>
        <v/>
      </c>
      <c r="N114" s="35" t="str">
        <f>IF(results!$Y114&lt;&gt;"c","",IF(OR(V114=AB114,W114=AB114,X114=AB114,Y114=AB114,Z114=AB114,AA114=AB114),AB114+0.0006,AB114))</f>
        <v/>
      </c>
      <c r="O114" s="35" t="str">
        <f>IF(results!$Y114&lt;&gt;"c","",IF(OR(V114=AC114,W114=AC114,X114=AC114,Y114=AC114,Z114=AC114,AA114=AC114,AB114=AC114),AC114+0.0007,AC114))</f>
        <v/>
      </c>
      <c r="P114" s="35" t="str">
        <f>IF(results!$Y114&lt;&gt;"c","",IF(OR(V114=AD114,W114=AD114,X114=AD114,Y114=AD114,Z114=AD114,AA114=AD114,AB114=AD114,AC114=AD114),AD114+0.0008,AD114))</f>
        <v/>
      </c>
      <c r="Q114" s="35" t="str">
        <f>IF(results!$Y114&lt;&gt;"c","",AE114*2)</f>
        <v/>
      </c>
      <c r="R114" s="4">
        <f t="shared" si="10"/>
        <v>0</v>
      </c>
      <c r="S114" s="4">
        <f t="shared" si="11"/>
        <v>1.1399999999999999E-5</v>
      </c>
      <c r="T114" s="4" t="str">
        <f>IF(results!$Y114&lt;&gt;"c","",results!X114)</f>
        <v/>
      </c>
      <c r="U114" s="4">
        <f>IF(results!Y114="A",1,IF(results!Y114="B",2,IF(results!Y114="C",3,99)))</f>
        <v>1</v>
      </c>
      <c r="V114" s="34">
        <f>results!C114+results!D114</f>
        <v>0</v>
      </c>
      <c r="W114" s="34">
        <f>results!E114+results!F114</f>
        <v>0</v>
      </c>
      <c r="X114" s="34">
        <f>results!G114+results!H114</f>
        <v>0</v>
      </c>
      <c r="Y114" s="34">
        <f>results!I114+results!J114</f>
        <v>49</v>
      </c>
      <c r="Z114" s="34">
        <f>results!K114+results!L114</f>
        <v>0</v>
      </c>
      <c r="AA114" s="34">
        <f>results!M114+results!N114</f>
        <v>0</v>
      </c>
      <c r="AB114" s="34">
        <f>results!O114+results!P114</f>
        <v>0</v>
      </c>
      <c r="AC114" s="34">
        <f>results!Q114+results!R114</f>
        <v>0</v>
      </c>
      <c r="AD114" s="34">
        <f>results!S114+results!T114</f>
        <v>0</v>
      </c>
      <c r="AE114" s="34">
        <f>results!U114+results!V114</f>
        <v>0</v>
      </c>
      <c r="AF114" s="10" t="e">
        <f t="shared" si="12"/>
        <v>#NUM!</v>
      </c>
    </row>
    <row r="115" spans="1:32" x14ac:dyDescent="0.35">
      <c r="A115" s="18">
        <v>109</v>
      </c>
      <c r="B115" s="20">
        <f t="shared" si="7"/>
        <v>1</v>
      </c>
      <c r="C115" s="20">
        <f t="shared" si="8"/>
        <v>67</v>
      </c>
      <c r="D115" s="14">
        <f t="shared" si="13"/>
        <v>33</v>
      </c>
      <c r="E115" s="14">
        <f t="shared" si="13"/>
        <v>33</v>
      </c>
      <c r="F115" s="2" t="str">
        <f>IF(results!Y115&lt;&gt;"c","",results!B115)</f>
        <v/>
      </c>
      <c r="G115" s="2" t="str">
        <f>IF(results!$Y115&lt;&gt;"c","",results!W115)</f>
        <v/>
      </c>
      <c r="H115" s="35" t="str">
        <f>IF(results!$Y115&lt;&gt;"c","",V115)</f>
        <v/>
      </c>
      <c r="I115" s="35" t="str">
        <f>IF(results!$Y115&lt;&gt;"c","",IF(W115=V115,W115+0.0001,W115))</f>
        <v/>
      </c>
      <c r="J115" s="35" t="str">
        <f>IF(results!$Y115&lt;&gt;"c","",IF(OR(V115=X115,W115=X115),X115+0.0002,X115))</f>
        <v/>
      </c>
      <c r="K115" s="35" t="str">
        <f>IF(results!$Y115&lt;&gt;"c","",IF(OR(V115=Y115,W115=Y115,X115=Y115),Y115+0.0003,Y115))</f>
        <v/>
      </c>
      <c r="L115" s="35" t="str">
        <f>IF(results!$Y115&lt;&gt;"c","",IF(OR(V115=Z115,W115=Z115,X115=Z115,Y115=Z115),Z115+0.0004,Z115))</f>
        <v/>
      </c>
      <c r="M115" s="35" t="str">
        <f>IF(results!$Y115&lt;&gt;"c","",IF(OR(V115=AA115,W115=AA115,X115=AA115,Y115=AA115,Z115=AA115),AA115+0.0005,AA115))</f>
        <v/>
      </c>
      <c r="N115" s="35" t="str">
        <f>IF(results!$Y115&lt;&gt;"c","",IF(OR(V115=AB115,W115=AB115,X115=AB115,Y115=AB115,Z115=AB115,AA115=AB115),AB115+0.0006,AB115))</f>
        <v/>
      </c>
      <c r="O115" s="35" t="str">
        <f>IF(results!$Y115&lt;&gt;"c","",IF(OR(V115=AC115,W115=AC115,X115=AC115,Y115=AC115,Z115=AC115,AA115=AC115,AB115=AC115),AC115+0.0007,AC115))</f>
        <v/>
      </c>
      <c r="P115" s="35" t="str">
        <f>IF(results!$Y115&lt;&gt;"c","",IF(OR(V115=AD115,W115=AD115,X115=AD115,Y115=AD115,Z115=AD115,AA115=AD115,AB115=AD115,AC115=AD115),AD115+0.0008,AD115))</f>
        <v/>
      </c>
      <c r="Q115" s="35" t="str">
        <f>IF(results!$Y115&lt;&gt;"c","",AE115*2)</f>
        <v/>
      </c>
      <c r="R115" s="4">
        <f t="shared" si="10"/>
        <v>0</v>
      </c>
      <c r="S115" s="4">
        <f t="shared" si="11"/>
        <v>1.15E-5</v>
      </c>
      <c r="T115" s="4" t="str">
        <f>IF(results!$Y115&lt;&gt;"c","",results!X115)</f>
        <v/>
      </c>
      <c r="U115" s="4">
        <f>IF(results!Y115="A",1,IF(results!Y115="B",2,IF(results!Y115="C",3,99)))</f>
        <v>1</v>
      </c>
      <c r="V115" s="34">
        <f>results!C115+results!D115</f>
        <v>0</v>
      </c>
      <c r="W115" s="34">
        <f>results!E115+results!F115</f>
        <v>0</v>
      </c>
      <c r="X115" s="34">
        <f>results!G115+results!H115</f>
        <v>0</v>
      </c>
      <c r="Y115" s="34">
        <f>results!I115+results!J115</f>
        <v>0</v>
      </c>
      <c r="Z115" s="34">
        <f>results!K115+results!L115</f>
        <v>0</v>
      </c>
      <c r="AA115" s="34">
        <f>results!M115+results!N115</f>
        <v>0</v>
      </c>
      <c r="AB115" s="34">
        <f>results!O115+results!P115</f>
        <v>0</v>
      </c>
      <c r="AC115" s="34">
        <f>results!Q115+results!R115</f>
        <v>0</v>
      </c>
      <c r="AD115" s="34">
        <f>results!S115+results!T115</f>
        <v>0</v>
      </c>
      <c r="AE115" s="34">
        <f>results!U115+results!V115</f>
        <v>0</v>
      </c>
      <c r="AF115" s="10" t="e">
        <f t="shared" si="12"/>
        <v>#NUM!</v>
      </c>
    </row>
    <row r="116" spans="1:32" x14ac:dyDescent="0.35">
      <c r="A116" s="18">
        <v>110</v>
      </c>
      <c r="B116" s="20">
        <f t="shared" si="7"/>
        <v>101</v>
      </c>
      <c r="C116" s="20">
        <f t="shared" si="8"/>
        <v>1</v>
      </c>
      <c r="D116" s="14">
        <f t="shared" si="13"/>
        <v>1</v>
      </c>
      <c r="E116" s="14">
        <f t="shared" si="13"/>
        <v>1</v>
      </c>
      <c r="F116" s="2" t="str">
        <f>IF(results!Y116&lt;&gt;"c","",results!B116)</f>
        <v>TAVCAR EMIL</v>
      </c>
      <c r="G116" s="2">
        <f>IF(results!$Y116&lt;&gt;"c","",results!W116)</f>
        <v>9</v>
      </c>
      <c r="H116" s="35">
        <f>IF(results!$Y116&lt;&gt;"c","",V116)</f>
        <v>0</v>
      </c>
      <c r="I116" s="35">
        <f>IF(results!$Y116&lt;&gt;"c","",IF(W116=V116,W116+0.0001,W116))</f>
        <v>60</v>
      </c>
      <c r="J116" s="35">
        <f>IF(results!$Y116&lt;&gt;"c","",IF(OR(V116=X116,W116=X116),X116+0.0002,X116))</f>
        <v>41</v>
      </c>
      <c r="K116" s="35">
        <f>IF(results!$Y116&lt;&gt;"c","",IF(OR(V116=Y116,W116=Y116,X116=Y116),Y116+0.0003,Y116))</f>
        <v>35</v>
      </c>
      <c r="L116" s="35">
        <f>IF(results!$Y116&lt;&gt;"c","",IF(OR(V116=Z116,W116=Z116,X116=Z116,Y116=Z116),Z116+0.0004,Z116))</f>
        <v>41.000399999999999</v>
      </c>
      <c r="M116" s="35">
        <f>IF(results!$Y116&lt;&gt;"c","",IF(OR(V116=AA116,W116=AA116,X116=AA116,Y116=AA116,Z116=AA116),AA116+0.0005,AA116))</f>
        <v>48</v>
      </c>
      <c r="N116" s="35">
        <f>IF(results!$Y116&lt;&gt;"c","",IF(OR(V116=AB116,W116=AB116,X116=AB116,Y116=AB116,Z116=AB116,AA116=AB116),AB116+0.0006,AB116))</f>
        <v>54</v>
      </c>
      <c r="O116" s="35">
        <f>IF(results!$Y116&lt;&gt;"c","",IF(OR(V116=AC116,W116=AC116,X116=AC116,Y116=AC116,Z116=AC116,AA116=AC116,AB116=AC116),AC116+0.0007,AC116))</f>
        <v>42</v>
      </c>
      <c r="P116" s="35">
        <f>IF(results!$Y116&lt;&gt;"c","",IF(OR(V116=AD116,W116=AD116,X116=AD116,Y116=AD116,Z116=AD116,AA116=AD116,AB116=AD116,AC116=AD116),AD116+0.0008,AD116))</f>
        <v>46</v>
      </c>
      <c r="Q116" s="35">
        <f>IF(results!$Y116&lt;&gt;"c","",AE116*2)</f>
        <v>86</v>
      </c>
      <c r="R116" s="4">
        <f t="shared" si="10"/>
        <v>294</v>
      </c>
      <c r="S116" s="4">
        <f t="shared" si="11"/>
        <v>294.00001159999999</v>
      </c>
      <c r="T116" s="4">
        <f>IF(results!$Y116&lt;&gt;"c","",results!X116)</f>
        <v>33.6</v>
      </c>
      <c r="U116" s="4">
        <f>IF(results!Y116="A",1,IF(results!Y116="B",2,IF(results!Y116="C",3,99)))</f>
        <v>3</v>
      </c>
      <c r="V116" s="34">
        <f>results!C116+results!D116</f>
        <v>0</v>
      </c>
      <c r="W116" s="34">
        <f>results!E116+results!F116</f>
        <v>60</v>
      </c>
      <c r="X116" s="34">
        <f>results!G116+results!H116</f>
        <v>41</v>
      </c>
      <c r="Y116" s="34">
        <f>results!I116+results!J116</f>
        <v>35</v>
      </c>
      <c r="Z116" s="34">
        <f>results!K116+results!L116</f>
        <v>41</v>
      </c>
      <c r="AA116" s="34">
        <f>results!M116+results!N116</f>
        <v>48</v>
      </c>
      <c r="AB116" s="34">
        <f>results!O116+results!P116</f>
        <v>54</v>
      </c>
      <c r="AC116" s="34">
        <f>results!Q116+results!R116</f>
        <v>42</v>
      </c>
      <c r="AD116" s="34">
        <f>results!S116+results!T116</f>
        <v>46</v>
      </c>
      <c r="AE116" s="34">
        <f>results!U116+results!V116</f>
        <v>43</v>
      </c>
      <c r="AF116" s="10">
        <f t="shared" si="12"/>
        <v>54</v>
      </c>
    </row>
    <row r="117" spans="1:32" x14ac:dyDescent="0.35">
      <c r="A117" s="18">
        <v>111</v>
      </c>
      <c r="B117" s="20">
        <f t="shared" si="7"/>
        <v>101</v>
      </c>
      <c r="C117" s="20">
        <f t="shared" si="8"/>
        <v>2</v>
      </c>
      <c r="D117" s="14">
        <f t="shared" si="13"/>
        <v>2</v>
      </c>
      <c r="E117" s="14">
        <f t="shared" si="13"/>
        <v>2</v>
      </c>
      <c r="F117" s="2" t="str">
        <f>IF(results!Y117&lt;&gt;"c","",results!B117)</f>
        <v>TEPINA DAMJAN</v>
      </c>
      <c r="G117" s="2">
        <f>IF(results!$Y117&lt;&gt;"c","",results!W117)</f>
        <v>8</v>
      </c>
      <c r="H117" s="35">
        <f>IF(results!$Y117&lt;&gt;"c","",V117)</f>
        <v>32</v>
      </c>
      <c r="I117" s="35">
        <f>IF(results!$Y117&lt;&gt;"c","",IF(W117=V117,W117+0.0001,W117))</f>
        <v>44</v>
      </c>
      <c r="J117" s="35">
        <f>IF(results!$Y117&lt;&gt;"c","",IF(OR(V117=X117,W117=X117),X117+0.0002,X117))</f>
        <v>51</v>
      </c>
      <c r="K117" s="35">
        <f>IF(results!$Y117&lt;&gt;"c","",IF(OR(V117=Y117,W117=Y117,X117=Y117),Y117+0.0003,Y117))</f>
        <v>33</v>
      </c>
      <c r="L117" s="35">
        <f>IF(results!$Y117&lt;&gt;"c","",IF(OR(V117=Z117,W117=Z117,X117=Z117,Y117=Z117),Z117+0.0004,Z117))</f>
        <v>25</v>
      </c>
      <c r="M117" s="35">
        <f>IF(results!$Y117&lt;&gt;"c","",IF(OR(V117=AA117,W117=AA117,X117=AA117,Y117=AA117,Z117=AA117),AA117+0.0005,AA117))</f>
        <v>44.000500000000002</v>
      </c>
      <c r="N117" s="35">
        <f>IF(results!$Y117&lt;&gt;"c","",IF(OR(V117=AB117,W117=AB117,X117=AB117,Y117=AB117,Z117=AB117,AA117=AB117),AB117+0.0006,AB117))</f>
        <v>55</v>
      </c>
      <c r="O117" s="35">
        <f>IF(results!$Y117&lt;&gt;"c","",IF(OR(V117=AC117,W117=AC117,X117=AC117,Y117=AC117,Z117=AC117,AA117=AC117,AB117=AC117),AC117+0.0007,AC117))</f>
        <v>0</v>
      </c>
      <c r="P117" s="35">
        <f>IF(results!$Y117&lt;&gt;"c","",IF(OR(V117=AD117,W117=AD117,X117=AD117,Y117=AD117,Z117=AD117,AA117=AD117,AB117=AD117,AC117=AD117),AD117+0.0008,AD117))</f>
        <v>8.0000000000000004E-4</v>
      </c>
      <c r="Q117" s="35">
        <f>IF(results!$Y117&lt;&gt;"c","",AE117*2)</f>
        <v>74</v>
      </c>
      <c r="R117" s="4">
        <f t="shared" si="10"/>
        <v>268.00049999999999</v>
      </c>
      <c r="S117" s="4">
        <f t="shared" si="11"/>
        <v>268.0005117</v>
      </c>
      <c r="T117" s="4">
        <f>IF(results!$Y117&lt;&gt;"c","",results!X117)</f>
        <v>27.4</v>
      </c>
      <c r="U117" s="4">
        <f>IF(results!Y117="A",1,IF(results!Y117="B",2,IF(results!Y117="C",3,99)))</f>
        <v>3</v>
      </c>
      <c r="V117" s="34">
        <f>results!C117+results!D117</f>
        <v>32</v>
      </c>
      <c r="W117" s="34">
        <f>results!E117+results!F117</f>
        <v>44</v>
      </c>
      <c r="X117" s="34">
        <f>results!G117+results!H117</f>
        <v>51</v>
      </c>
      <c r="Y117" s="34">
        <f>results!I117+results!J117</f>
        <v>33</v>
      </c>
      <c r="Z117" s="34">
        <f>results!K117+results!L117</f>
        <v>25</v>
      </c>
      <c r="AA117" s="34">
        <f>results!M117+results!N117</f>
        <v>44</v>
      </c>
      <c r="AB117" s="34">
        <f>results!O117+results!P117</f>
        <v>55</v>
      </c>
      <c r="AC117" s="34">
        <f>results!Q117+results!R117</f>
        <v>0</v>
      </c>
      <c r="AD117" s="34">
        <f>results!S117+results!T117</f>
        <v>0</v>
      </c>
      <c r="AE117" s="34">
        <f>results!U117+results!V117</f>
        <v>37</v>
      </c>
      <c r="AF117" s="10">
        <f t="shared" si="12"/>
        <v>51</v>
      </c>
    </row>
    <row r="118" spans="1:32" x14ac:dyDescent="0.35">
      <c r="A118" s="18">
        <v>112</v>
      </c>
      <c r="B118" s="20">
        <f t="shared" si="7"/>
        <v>101</v>
      </c>
      <c r="C118" s="20">
        <f t="shared" si="8"/>
        <v>3</v>
      </c>
      <c r="D118" s="14">
        <f t="shared" si="13"/>
        <v>3</v>
      </c>
      <c r="E118" s="14">
        <f t="shared" si="13"/>
        <v>3</v>
      </c>
      <c r="F118" s="2" t="str">
        <f>IF(results!Y118&lt;&gt;"c","",results!B118)</f>
        <v>TERGLAV BREDA</v>
      </c>
      <c r="G118" s="2">
        <f>IF(results!$Y118&lt;&gt;"c","",results!W118)</f>
        <v>8</v>
      </c>
      <c r="H118" s="35">
        <f>IF(results!$Y118&lt;&gt;"c","",V118)</f>
        <v>0</v>
      </c>
      <c r="I118" s="35">
        <f>IF(results!$Y118&lt;&gt;"c","",IF(W118=V118,W118+0.0001,W118))</f>
        <v>53</v>
      </c>
      <c r="J118" s="35">
        <f>IF(results!$Y118&lt;&gt;"c","",IF(OR(V118=X118,W118=X118),X118+0.0002,X118))</f>
        <v>34</v>
      </c>
      <c r="K118" s="35">
        <f>IF(results!$Y118&lt;&gt;"c","",IF(OR(V118=Y118,W118=Y118,X118=Y118),Y118+0.0003,Y118))</f>
        <v>2.9999999999999997E-4</v>
      </c>
      <c r="L118" s="35">
        <f>IF(results!$Y118&lt;&gt;"c","",IF(OR(V118=Z118,W118=Z118,X118=Z118,Y118=Z118),Z118+0.0004,Z118))</f>
        <v>33</v>
      </c>
      <c r="M118" s="35">
        <f>IF(results!$Y118&lt;&gt;"c","",IF(OR(V118=AA118,W118=AA118,X118=AA118,Y118=AA118,Z118=AA118),AA118+0.0005,AA118))</f>
        <v>48</v>
      </c>
      <c r="N118" s="35">
        <f>IF(results!$Y118&lt;&gt;"c","",IF(OR(V118=AB118,W118=AB118,X118=AB118,Y118=AB118,Z118=AB118,AA118=AB118),AB118+0.0006,AB118))</f>
        <v>41</v>
      </c>
      <c r="O118" s="35">
        <f>IF(results!$Y118&lt;&gt;"c","",IF(OR(V118=AC118,W118=AC118,X118=AC118,Y118=AC118,Z118=AC118,AA118=AC118,AB118=AC118),AC118+0.0007,AC118))</f>
        <v>43</v>
      </c>
      <c r="P118" s="35">
        <f>IF(results!$Y118&lt;&gt;"c","",IF(OR(V118=AD118,W118=AD118,X118=AD118,Y118=AD118,Z118=AD118,AA118=AD118,AB118=AD118,AC118=AD118),AD118+0.0008,AD118))</f>
        <v>48.000799999999998</v>
      </c>
      <c r="Q118" s="35">
        <f>IF(results!$Y118&lt;&gt;"c","",AE118*2)</f>
        <v>74</v>
      </c>
      <c r="R118" s="4">
        <f t="shared" si="10"/>
        <v>266.00080000000003</v>
      </c>
      <c r="S118" s="4">
        <f t="shared" si="11"/>
        <v>266.00081180000001</v>
      </c>
      <c r="T118" s="4">
        <f>IF(results!$Y118&lt;&gt;"c","",results!X118)</f>
        <v>39.9</v>
      </c>
      <c r="U118" s="4">
        <f>IF(results!Y118="A",1,IF(results!Y118="B",2,IF(results!Y118="C",3,99)))</f>
        <v>3</v>
      </c>
      <c r="V118" s="34">
        <f>results!C118+results!D118</f>
        <v>0</v>
      </c>
      <c r="W118" s="34">
        <f>results!E118+results!F118</f>
        <v>53</v>
      </c>
      <c r="X118" s="34">
        <f>results!G118+results!H118</f>
        <v>34</v>
      </c>
      <c r="Y118" s="34">
        <f>results!I118+results!J118</f>
        <v>0</v>
      </c>
      <c r="Z118" s="34">
        <f>results!K118+results!L118</f>
        <v>33</v>
      </c>
      <c r="AA118" s="34">
        <f>results!M118+results!N118</f>
        <v>48</v>
      </c>
      <c r="AB118" s="34">
        <f>results!O118+results!P118</f>
        <v>41</v>
      </c>
      <c r="AC118" s="34">
        <f>results!Q118+results!R118</f>
        <v>43</v>
      </c>
      <c r="AD118" s="34">
        <f>results!S118+results!T118</f>
        <v>48</v>
      </c>
      <c r="AE118" s="34">
        <f>results!U118+results!V118</f>
        <v>37</v>
      </c>
      <c r="AF118" s="10">
        <f t="shared" si="12"/>
        <v>48.000799999999998</v>
      </c>
    </row>
    <row r="119" spans="1:32" x14ac:dyDescent="0.35">
      <c r="A119" s="18">
        <v>113</v>
      </c>
      <c r="B119" s="20">
        <f t="shared" si="7"/>
        <v>34</v>
      </c>
      <c r="C119" s="20">
        <f t="shared" si="8"/>
        <v>66</v>
      </c>
      <c r="D119" s="14">
        <f t="shared" si="13"/>
        <v>33</v>
      </c>
      <c r="E119" s="14">
        <f t="shared" si="13"/>
        <v>33</v>
      </c>
      <c r="F119" s="2" t="str">
        <f>IF(results!Y119&lt;&gt;"c","",results!B119)</f>
        <v/>
      </c>
      <c r="G119" s="2" t="str">
        <f>IF(results!$Y119&lt;&gt;"c","",results!W119)</f>
        <v/>
      </c>
      <c r="H119" s="35" t="str">
        <f>IF(results!$Y119&lt;&gt;"c","",V119)</f>
        <v/>
      </c>
      <c r="I119" s="35" t="str">
        <f>IF(results!$Y119&lt;&gt;"c","",IF(W119=V119,W119+0.0001,W119))</f>
        <v/>
      </c>
      <c r="J119" s="35" t="str">
        <f>IF(results!$Y119&lt;&gt;"c","",IF(OR(V119=X119,W119=X119),X119+0.0002,X119))</f>
        <v/>
      </c>
      <c r="K119" s="35" t="str">
        <f>IF(results!$Y119&lt;&gt;"c","",IF(OR(V119=Y119,W119=Y119,X119=Y119),Y119+0.0003,Y119))</f>
        <v/>
      </c>
      <c r="L119" s="35" t="str">
        <f>IF(results!$Y119&lt;&gt;"c","",IF(OR(V119=Z119,W119=Z119,X119=Z119,Y119=Z119),Z119+0.0004,Z119))</f>
        <v/>
      </c>
      <c r="M119" s="35" t="str">
        <f>IF(results!$Y119&lt;&gt;"c","",IF(OR(V119=AA119,W119=AA119,X119=AA119,Y119=AA119,Z119=AA119),AA119+0.0005,AA119))</f>
        <v/>
      </c>
      <c r="N119" s="35" t="str">
        <f>IF(results!$Y119&lt;&gt;"c","",IF(OR(V119=AB119,W119=AB119,X119=AB119,Y119=AB119,Z119=AB119,AA119=AB119),AB119+0.0006,AB119))</f>
        <v/>
      </c>
      <c r="O119" s="35" t="str">
        <f>IF(results!$Y119&lt;&gt;"c","",IF(OR(V119=AC119,W119=AC119,X119=AC119,Y119=AC119,Z119=AC119,AA119=AC119,AB119=AC119),AC119+0.0007,AC119))</f>
        <v/>
      </c>
      <c r="P119" s="35" t="str">
        <f>IF(results!$Y119&lt;&gt;"c","",IF(OR(V119=AD119,W119=AD119,X119=AD119,Y119=AD119,Z119=AD119,AA119=AD119,AB119=AD119,AC119=AD119),AD119+0.0008,AD119))</f>
        <v/>
      </c>
      <c r="Q119" s="35" t="str">
        <f>IF(results!$Y119&lt;&gt;"c","",AE119*2)</f>
        <v/>
      </c>
      <c r="R119" s="4">
        <f t="shared" si="10"/>
        <v>0</v>
      </c>
      <c r="S119" s="4">
        <f t="shared" si="11"/>
        <v>1.19E-5</v>
      </c>
      <c r="T119" s="4" t="str">
        <f>IF(results!$Y119&lt;&gt;"c","",results!X119)</f>
        <v/>
      </c>
      <c r="U119" s="4">
        <f>IF(results!Y119="A",1,IF(results!Y119="B",2,IF(results!Y119="C",3,99)))</f>
        <v>2</v>
      </c>
      <c r="V119" s="34">
        <f>results!C119+results!D119</f>
        <v>0</v>
      </c>
      <c r="W119" s="34">
        <f>results!E119+results!F119</f>
        <v>0</v>
      </c>
      <c r="X119" s="34">
        <f>results!G119+results!H119</f>
        <v>0</v>
      </c>
      <c r="Y119" s="34">
        <f>results!I119+results!J119</f>
        <v>30</v>
      </c>
      <c r="Z119" s="34">
        <f>results!K119+results!L119</f>
        <v>27</v>
      </c>
      <c r="AA119" s="34">
        <f>results!M119+results!N119</f>
        <v>0</v>
      </c>
      <c r="AB119" s="34">
        <f>results!O119+results!P119</f>
        <v>0</v>
      </c>
      <c r="AC119" s="34">
        <f>results!Q119+results!R119</f>
        <v>0</v>
      </c>
      <c r="AD119" s="34">
        <f>results!S119+results!T119</f>
        <v>0</v>
      </c>
      <c r="AE119" s="34">
        <f>results!U119+results!V119</f>
        <v>41</v>
      </c>
      <c r="AF119" s="10" t="e">
        <f t="shared" si="12"/>
        <v>#NUM!</v>
      </c>
    </row>
    <row r="120" spans="1:32" x14ac:dyDescent="0.35">
      <c r="A120" s="18">
        <v>114</v>
      </c>
      <c r="B120" s="20">
        <f t="shared" si="7"/>
        <v>34</v>
      </c>
      <c r="C120" s="20">
        <f t="shared" si="8"/>
        <v>65</v>
      </c>
      <c r="D120" s="14">
        <f t="shared" si="13"/>
        <v>33</v>
      </c>
      <c r="E120" s="14">
        <f t="shared" si="13"/>
        <v>33</v>
      </c>
      <c r="F120" s="2" t="str">
        <f>IF(results!Y120&lt;&gt;"c","",results!B120)</f>
        <v/>
      </c>
      <c r="G120" s="2" t="str">
        <f>IF(results!$Y120&lt;&gt;"c","",results!W120)</f>
        <v/>
      </c>
      <c r="H120" s="35" t="str">
        <f>IF(results!$Y120&lt;&gt;"c","",V120)</f>
        <v/>
      </c>
      <c r="I120" s="35" t="str">
        <f>IF(results!$Y120&lt;&gt;"c","",IF(W120=V120,W120+0.0001,W120))</f>
        <v/>
      </c>
      <c r="J120" s="35" t="str">
        <f>IF(results!$Y120&lt;&gt;"c","",IF(OR(V120=X120,W120=X120),X120+0.0002,X120))</f>
        <v/>
      </c>
      <c r="K120" s="35" t="str">
        <f>IF(results!$Y120&lt;&gt;"c","",IF(OR(V120=Y120,W120=Y120,X120=Y120),Y120+0.0003,Y120))</f>
        <v/>
      </c>
      <c r="L120" s="35" t="str">
        <f>IF(results!$Y120&lt;&gt;"c","",IF(OR(V120=Z120,W120=Z120,X120=Z120,Y120=Z120),Z120+0.0004,Z120))</f>
        <v/>
      </c>
      <c r="M120" s="35" t="str">
        <f>IF(results!$Y120&lt;&gt;"c","",IF(OR(V120=AA120,W120=AA120,X120=AA120,Y120=AA120,Z120=AA120),AA120+0.0005,AA120))</f>
        <v/>
      </c>
      <c r="N120" s="35" t="str">
        <f>IF(results!$Y120&lt;&gt;"c","",IF(OR(V120=AB120,W120=AB120,X120=AB120,Y120=AB120,Z120=AB120,AA120=AB120),AB120+0.0006,AB120))</f>
        <v/>
      </c>
      <c r="O120" s="35" t="str">
        <f>IF(results!$Y120&lt;&gt;"c","",IF(OR(V120=AC120,W120=AC120,X120=AC120,Y120=AC120,Z120=AC120,AA120=AC120,AB120=AC120),AC120+0.0007,AC120))</f>
        <v/>
      </c>
      <c r="P120" s="35" t="str">
        <f>IF(results!$Y120&lt;&gt;"c","",IF(OR(V120=AD120,W120=AD120,X120=AD120,Y120=AD120,Z120=AD120,AA120=AD120,AB120=AD120,AC120=AD120),AD120+0.0008,AD120))</f>
        <v/>
      </c>
      <c r="Q120" s="35" t="str">
        <f>IF(results!$Y120&lt;&gt;"c","",AE120*2)</f>
        <v/>
      </c>
      <c r="R120" s="4">
        <f t="shared" si="10"/>
        <v>0</v>
      </c>
      <c r="S120" s="4">
        <f t="shared" si="11"/>
        <v>1.2E-5</v>
      </c>
      <c r="T120" s="4" t="str">
        <f>IF(results!$Y120&lt;&gt;"c","",results!X120)</f>
        <v/>
      </c>
      <c r="U120" s="4">
        <f>IF(results!Y120="A",1,IF(results!Y120="B",2,IF(results!Y120="C",3,99)))</f>
        <v>2</v>
      </c>
      <c r="V120" s="34">
        <f>results!C120+results!D120</f>
        <v>0</v>
      </c>
      <c r="W120" s="34">
        <f>results!E120+results!F120</f>
        <v>0</v>
      </c>
      <c r="X120" s="34">
        <f>results!G120+results!H120</f>
        <v>0</v>
      </c>
      <c r="Y120" s="34">
        <f>results!I120+results!J120</f>
        <v>29</v>
      </c>
      <c r="Z120" s="34">
        <f>results!K120+results!L120</f>
        <v>45</v>
      </c>
      <c r="AA120" s="34">
        <f>results!M120+results!N120</f>
        <v>0</v>
      </c>
      <c r="AB120" s="34">
        <f>results!O120+results!P120</f>
        <v>0</v>
      </c>
      <c r="AC120" s="34">
        <f>results!Q120+results!R120</f>
        <v>0</v>
      </c>
      <c r="AD120" s="34">
        <f>results!S120+results!T120</f>
        <v>0</v>
      </c>
      <c r="AE120" s="34">
        <f>results!U120+results!V120</f>
        <v>0</v>
      </c>
      <c r="AF120" s="10" t="e">
        <f t="shared" si="12"/>
        <v>#NUM!</v>
      </c>
    </row>
    <row r="121" spans="1:32" x14ac:dyDescent="0.35">
      <c r="A121" s="18">
        <v>115</v>
      </c>
      <c r="B121" s="20">
        <f t="shared" si="7"/>
        <v>34</v>
      </c>
      <c r="C121" s="20">
        <f t="shared" si="8"/>
        <v>64</v>
      </c>
      <c r="D121" s="14">
        <f t="shared" si="13"/>
        <v>33</v>
      </c>
      <c r="E121" s="14">
        <f t="shared" si="13"/>
        <v>33</v>
      </c>
      <c r="F121" s="2" t="str">
        <f>IF(results!Y121&lt;&gt;"c","",results!B121)</f>
        <v/>
      </c>
      <c r="G121" s="2" t="str">
        <f>IF(results!$Y121&lt;&gt;"c","",results!W121)</f>
        <v/>
      </c>
      <c r="H121" s="35" t="str">
        <f>IF(results!$Y121&lt;&gt;"c","",V121)</f>
        <v/>
      </c>
      <c r="I121" s="35" t="str">
        <f>IF(results!$Y121&lt;&gt;"c","",IF(W121=V121,W121+0.0001,W121))</f>
        <v/>
      </c>
      <c r="J121" s="35" t="str">
        <f>IF(results!$Y121&lt;&gt;"c","",IF(OR(V121=X121,W121=X121),X121+0.0002,X121))</f>
        <v/>
      </c>
      <c r="K121" s="35" t="str">
        <f>IF(results!$Y121&lt;&gt;"c","",IF(OR(V121=Y121,W121=Y121,X121=Y121),Y121+0.0003,Y121))</f>
        <v/>
      </c>
      <c r="L121" s="35" t="str">
        <f>IF(results!$Y121&lt;&gt;"c","",IF(OR(V121=Z121,W121=Z121,X121=Z121,Y121=Z121),Z121+0.0004,Z121))</f>
        <v/>
      </c>
      <c r="M121" s="35" t="str">
        <f>IF(results!$Y121&lt;&gt;"c","",IF(OR(V121=AA121,W121=AA121,X121=AA121,Y121=AA121,Z121=AA121),AA121+0.0005,AA121))</f>
        <v/>
      </c>
      <c r="N121" s="35" t="str">
        <f>IF(results!$Y121&lt;&gt;"c","",IF(OR(V121=AB121,W121=AB121,X121=AB121,Y121=AB121,Z121=AB121,AA121=AB121),AB121+0.0006,AB121))</f>
        <v/>
      </c>
      <c r="O121" s="35" t="str">
        <f>IF(results!$Y121&lt;&gt;"c","",IF(OR(V121=AC121,W121=AC121,X121=AC121,Y121=AC121,Z121=AC121,AA121=AC121,AB121=AC121),AC121+0.0007,AC121))</f>
        <v/>
      </c>
      <c r="P121" s="35" t="str">
        <f>IF(results!$Y121&lt;&gt;"c","",IF(OR(V121=AD121,W121=AD121,X121=AD121,Y121=AD121,Z121=AD121,AA121=AD121,AB121=AD121,AC121=AD121),AD121+0.0008,AD121))</f>
        <v/>
      </c>
      <c r="Q121" s="35" t="str">
        <f>IF(results!$Y121&lt;&gt;"c","",AE121*2)</f>
        <v/>
      </c>
      <c r="R121" s="4">
        <f t="shared" si="10"/>
        <v>0</v>
      </c>
      <c r="S121" s="4">
        <f t="shared" si="11"/>
        <v>1.2099999999999999E-5</v>
      </c>
      <c r="T121" s="4" t="str">
        <f>IF(results!$Y121&lt;&gt;"c","",results!X121)</f>
        <v/>
      </c>
      <c r="U121" s="4">
        <f>IF(results!Y121="A",1,IF(results!Y121="B",2,IF(results!Y121="C",3,99)))</f>
        <v>2</v>
      </c>
      <c r="V121" s="34">
        <f>results!C121+results!D121</f>
        <v>0</v>
      </c>
      <c r="W121" s="34">
        <f>results!E121+results!F121</f>
        <v>0</v>
      </c>
      <c r="X121" s="34">
        <f>results!G121+results!H121</f>
        <v>0</v>
      </c>
      <c r="Y121" s="34">
        <f>results!I121+results!J121</f>
        <v>0</v>
      </c>
      <c r="Z121" s="34">
        <f>results!K121+results!L121</f>
        <v>0</v>
      </c>
      <c r="AA121" s="34">
        <f>results!M121+results!N121</f>
        <v>0</v>
      </c>
      <c r="AB121" s="34">
        <f>results!O121+results!P121</f>
        <v>0</v>
      </c>
      <c r="AC121" s="34">
        <f>results!Q121+results!R121</f>
        <v>0</v>
      </c>
      <c r="AD121" s="34">
        <f>results!S121+results!T121</f>
        <v>53</v>
      </c>
      <c r="AE121" s="34">
        <f>results!U121+results!V121</f>
        <v>38</v>
      </c>
      <c r="AF121" s="10" t="e">
        <f t="shared" si="12"/>
        <v>#NUM!</v>
      </c>
    </row>
    <row r="122" spans="1:32" x14ac:dyDescent="0.35">
      <c r="A122" s="18">
        <v>116</v>
      </c>
      <c r="B122" s="20">
        <f t="shared" si="7"/>
        <v>34</v>
      </c>
      <c r="C122" s="20">
        <f t="shared" si="8"/>
        <v>63</v>
      </c>
      <c r="D122" s="14">
        <f t="shared" si="13"/>
        <v>33</v>
      </c>
      <c r="E122" s="14">
        <f t="shared" si="13"/>
        <v>33</v>
      </c>
      <c r="F122" s="2" t="str">
        <f>IF(results!Y122&lt;&gt;"c","",results!B122)</f>
        <v/>
      </c>
      <c r="G122" s="2" t="str">
        <f>IF(results!$Y122&lt;&gt;"c","",results!W122)</f>
        <v/>
      </c>
      <c r="H122" s="35" t="str">
        <f>IF(results!$Y122&lt;&gt;"c","",V122)</f>
        <v/>
      </c>
      <c r="I122" s="35" t="str">
        <f>IF(results!$Y122&lt;&gt;"c","",IF(W122=V122,W122+0.0001,W122))</f>
        <v/>
      </c>
      <c r="J122" s="35" t="str">
        <f>IF(results!$Y122&lt;&gt;"c","",IF(OR(V122=X122,W122=X122),X122+0.0002,X122))</f>
        <v/>
      </c>
      <c r="K122" s="35" t="str">
        <f>IF(results!$Y122&lt;&gt;"c","",IF(OR(V122=Y122,W122=Y122,X122=Y122),Y122+0.0003,Y122))</f>
        <v/>
      </c>
      <c r="L122" s="35" t="str">
        <f>IF(results!$Y122&lt;&gt;"c","",IF(OR(V122=Z122,W122=Z122,X122=Z122,Y122=Z122),Z122+0.0004,Z122))</f>
        <v/>
      </c>
      <c r="M122" s="35" t="str">
        <f>IF(results!$Y122&lt;&gt;"c","",IF(OR(V122=AA122,W122=AA122,X122=AA122,Y122=AA122,Z122=AA122),AA122+0.0005,AA122))</f>
        <v/>
      </c>
      <c r="N122" s="35" t="str">
        <f>IF(results!$Y122&lt;&gt;"c","",IF(OR(V122=AB122,W122=AB122,X122=AB122,Y122=AB122,Z122=AB122,AA122=AB122),AB122+0.0006,AB122))</f>
        <v/>
      </c>
      <c r="O122" s="35" t="str">
        <f>IF(results!$Y122&lt;&gt;"c","",IF(OR(V122=AC122,W122=AC122,X122=AC122,Y122=AC122,Z122=AC122,AA122=AC122,AB122=AC122),AC122+0.0007,AC122))</f>
        <v/>
      </c>
      <c r="P122" s="35" t="str">
        <f>IF(results!$Y122&lt;&gt;"c","",IF(OR(V122=AD122,W122=AD122,X122=AD122,Y122=AD122,Z122=AD122,AA122=AD122,AB122=AD122,AC122=AD122),AD122+0.0008,AD122))</f>
        <v/>
      </c>
      <c r="Q122" s="35" t="str">
        <f>IF(results!$Y122&lt;&gt;"c","",AE122*2)</f>
        <v/>
      </c>
      <c r="R122" s="4">
        <f t="shared" si="10"/>
        <v>0</v>
      </c>
      <c r="S122" s="4">
        <f t="shared" si="11"/>
        <v>1.22E-5</v>
      </c>
      <c r="T122" s="4" t="str">
        <f>IF(results!$Y122&lt;&gt;"c","",results!X122)</f>
        <v/>
      </c>
      <c r="U122" s="4">
        <f>IF(results!Y122="A",1,IF(results!Y122="B",2,IF(results!Y122="C",3,99)))</f>
        <v>2</v>
      </c>
      <c r="V122" s="34">
        <f>results!C122+results!D122</f>
        <v>0</v>
      </c>
      <c r="W122" s="34">
        <f>results!E122+results!F122</f>
        <v>0</v>
      </c>
      <c r="X122" s="34">
        <f>results!G122+results!H122</f>
        <v>0</v>
      </c>
      <c r="Y122" s="34">
        <f>results!I122+results!J122</f>
        <v>0</v>
      </c>
      <c r="Z122" s="34">
        <f>results!K122+results!L122</f>
        <v>0</v>
      </c>
      <c r="AA122" s="34">
        <f>results!M122+results!N122</f>
        <v>0</v>
      </c>
      <c r="AB122" s="34">
        <f>results!O122+results!P122</f>
        <v>0</v>
      </c>
      <c r="AC122" s="34">
        <f>results!Q122+results!R122</f>
        <v>0</v>
      </c>
      <c r="AD122" s="34">
        <f>results!S122+results!T122</f>
        <v>0</v>
      </c>
      <c r="AE122" s="34">
        <f>results!U122+results!V122</f>
        <v>48</v>
      </c>
      <c r="AF122" s="10" t="e">
        <f t="shared" si="12"/>
        <v>#NUM!</v>
      </c>
    </row>
    <row r="123" spans="1:32" x14ac:dyDescent="0.35">
      <c r="A123" s="18">
        <v>117</v>
      </c>
      <c r="B123" s="20">
        <f t="shared" si="7"/>
        <v>1</v>
      </c>
      <c r="C123" s="20">
        <f t="shared" si="8"/>
        <v>62</v>
      </c>
      <c r="D123" s="14">
        <f t="shared" si="13"/>
        <v>33</v>
      </c>
      <c r="E123" s="14">
        <f t="shared" si="13"/>
        <v>33</v>
      </c>
      <c r="F123" s="2" t="str">
        <f>IF(results!Y123&lt;&gt;"c","",results!B123)</f>
        <v/>
      </c>
      <c r="G123" s="2" t="str">
        <f>IF(results!$Y123&lt;&gt;"c","",results!W123)</f>
        <v/>
      </c>
      <c r="H123" s="35" t="str">
        <f>IF(results!$Y123&lt;&gt;"c","",V123)</f>
        <v/>
      </c>
      <c r="I123" s="35" t="str">
        <f>IF(results!$Y123&lt;&gt;"c","",IF(W123=V123,W123+0.0001,W123))</f>
        <v/>
      </c>
      <c r="J123" s="35" t="str">
        <f>IF(results!$Y123&lt;&gt;"c","",IF(OR(V123=X123,W123=X123),X123+0.0002,X123))</f>
        <v/>
      </c>
      <c r="K123" s="35" t="str">
        <f>IF(results!$Y123&lt;&gt;"c","",IF(OR(V123=Y123,W123=Y123,X123=Y123),Y123+0.0003,Y123))</f>
        <v/>
      </c>
      <c r="L123" s="35" t="str">
        <f>IF(results!$Y123&lt;&gt;"c","",IF(OR(V123=Z123,W123=Z123,X123=Z123,Y123=Z123),Z123+0.0004,Z123))</f>
        <v/>
      </c>
      <c r="M123" s="35" t="str">
        <f>IF(results!$Y123&lt;&gt;"c","",IF(OR(V123=AA123,W123=AA123,X123=AA123,Y123=AA123,Z123=AA123),AA123+0.0005,AA123))</f>
        <v/>
      </c>
      <c r="N123" s="35" t="str">
        <f>IF(results!$Y123&lt;&gt;"c","",IF(OR(V123=AB123,W123=AB123,X123=AB123,Y123=AB123,Z123=AB123,AA123=AB123),AB123+0.0006,AB123))</f>
        <v/>
      </c>
      <c r="O123" s="35" t="str">
        <f>IF(results!$Y123&lt;&gt;"c","",IF(OR(V123=AC123,W123=AC123,X123=AC123,Y123=AC123,Z123=AC123,AA123=AC123,AB123=AC123),AC123+0.0007,AC123))</f>
        <v/>
      </c>
      <c r="P123" s="35" t="str">
        <f>IF(results!$Y123&lt;&gt;"c","",IF(OR(V123=AD123,W123=AD123,X123=AD123,Y123=AD123,Z123=AD123,AA123=AD123,AB123=AD123,AC123=AD123),AD123+0.0008,AD123))</f>
        <v/>
      </c>
      <c r="Q123" s="35" t="str">
        <f>IF(results!$Y123&lt;&gt;"c","",AE123*2)</f>
        <v/>
      </c>
      <c r="R123" s="4">
        <f t="shared" si="10"/>
        <v>0</v>
      </c>
      <c r="S123" s="4">
        <f t="shared" si="11"/>
        <v>1.2299999999999999E-5</v>
      </c>
      <c r="T123" s="4" t="str">
        <f>IF(results!$Y123&lt;&gt;"c","",results!X123)</f>
        <v/>
      </c>
      <c r="U123" s="4">
        <f>IF(results!Y123="A",1,IF(results!Y123="B",2,IF(results!Y123="C",3,99)))</f>
        <v>1</v>
      </c>
      <c r="V123" s="34">
        <f>results!C123+results!D123</f>
        <v>44</v>
      </c>
      <c r="W123" s="34">
        <f>results!E123+results!F123</f>
        <v>44</v>
      </c>
      <c r="X123" s="34">
        <f>results!G123+results!H123</f>
        <v>0</v>
      </c>
      <c r="Y123" s="34">
        <f>results!I123+results!J123</f>
        <v>0</v>
      </c>
      <c r="Z123" s="34">
        <f>results!K123+results!L123</f>
        <v>0</v>
      </c>
      <c r="AA123" s="34">
        <f>results!M123+results!N123</f>
        <v>39</v>
      </c>
      <c r="AB123" s="34">
        <f>results!O123+results!P123</f>
        <v>0</v>
      </c>
      <c r="AC123" s="34">
        <f>results!Q123+results!R123</f>
        <v>0</v>
      </c>
      <c r="AD123" s="34">
        <f>results!S123+results!T123</f>
        <v>0</v>
      </c>
      <c r="AE123" s="34">
        <f>results!U123+results!V123</f>
        <v>0</v>
      </c>
      <c r="AF123" s="10" t="e">
        <f t="shared" si="12"/>
        <v>#NUM!</v>
      </c>
    </row>
    <row r="124" spans="1:32" x14ac:dyDescent="0.35">
      <c r="A124" s="18">
        <v>118</v>
      </c>
      <c r="B124" s="20">
        <f t="shared" si="7"/>
        <v>34</v>
      </c>
      <c r="C124" s="20">
        <f t="shared" si="8"/>
        <v>61</v>
      </c>
      <c r="D124" s="14">
        <f t="shared" si="13"/>
        <v>33</v>
      </c>
      <c r="E124" s="14">
        <f t="shared" si="13"/>
        <v>33</v>
      </c>
      <c r="F124" s="2" t="str">
        <f>IF(results!Y124&lt;&gt;"c","",results!B124)</f>
        <v/>
      </c>
      <c r="G124" s="2" t="str">
        <f>IF(results!$Y124&lt;&gt;"c","",results!W124)</f>
        <v/>
      </c>
      <c r="H124" s="35" t="str">
        <f>IF(results!$Y124&lt;&gt;"c","",V124)</f>
        <v/>
      </c>
      <c r="I124" s="35" t="str">
        <f>IF(results!$Y124&lt;&gt;"c","",IF(W124=V124,W124+0.0001,W124))</f>
        <v/>
      </c>
      <c r="J124" s="35" t="str">
        <f>IF(results!$Y124&lt;&gt;"c","",IF(OR(V124=X124,W124=X124),X124+0.0002,X124))</f>
        <v/>
      </c>
      <c r="K124" s="35" t="str">
        <f>IF(results!$Y124&lt;&gt;"c","",IF(OR(V124=Y124,W124=Y124,X124=Y124),Y124+0.0003,Y124))</f>
        <v/>
      </c>
      <c r="L124" s="35" t="str">
        <f>IF(results!$Y124&lt;&gt;"c","",IF(OR(V124=Z124,W124=Z124,X124=Z124,Y124=Z124),Z124+0.0004,Z124))</f>
        <v/>
      </c>
      <c r="M124" s="35" t="str">
        <f>IF(results!$Y124&lt;&gt;"c","",IF(OR(V124=AA124,W124=AA124,X124=AA124,Y124=AA124,Z124=AA124),AA124+0.0005,AA124))</f>
        <v/>
      </c>
      <c r="N124" s="35" t="str">
        <f>IF(results!$Y124&lt;&gt;"c","",IF(OR(V124=AB124,W124=AB124,X124=AB124,Y124=AB124,Z124=AB124,AA124=AB124),AB124+0.0006,AB124))</f>
        <v/>
      </c>
      <c r="O124" s="35" t="str">
        <f>IF(results!$Y124&lt;&gt;"c","",IF(OR(V124=AC124,W124=AC124,X124=AC124,Y124=AC124,Z124=AC124,AA124=AC124,AB124=AC124),AC124+0.0007,AC124))</f>
        <v/>
      </c>
      <c r="P124" s="35" t="str">
        <f>IF(results!$Y124&lt;&gt;"c","",IF(OR(V124=AD124,W124=AD124,X124=AD124,Y124=AD124,Z124=AD124,AA124=AD124,AB124=AD124,AC124=AD124),AD124+0.0008,AD124))</f>
        <v/>
      </c>
      <c r="Q124" s="35" t="str">
        <f>IF(results!$Y124&lt;&gt;"c","",AE124*2)</f>
        <v/>
      </c>
      <c r="R124" s="4">
        <f t="shared" si="10"/>
        <v>0</v>
      </c>
      <c r="S124" s="4">
        <f t="shared" si="11"/>
        <v>1.24E-5</v>
      </c>
      <c r="T124" s="4" t="str">
        <f>IF(results!$Y124&lt;&gt;"c","",results!X124)</f>
        <v/>
      </c>
      <c r="U124" s="4">
        <f>IF(results!Y124="A",1,IF(results!Y124="B",2,IF(results!Y124="C",3,99)))</f>
        <v>2</v>
      </c>
      <c r="V124" s="34">
        <f>results!C124+results!D124</f>
        <v>34</v>
      </c>
      <c r="W124" s="34">
        <f>results!E124+results!F124</f>
        <v>56</v>
      </c>
      <c r="X124" s="34">
        <f>results!G124+results!H124</f>
        <v>43</v>
      </c>
      <c r="Y124" s="34">
        <f>results!I124+results!J124</f>
        <v>49</v>
      </c>
      <c r="Z124" s="34">
        <f>results!K124+results!L124</f>
        <v>42</v>
      </c>
      <c r="AA124" s="34">
        <f>results!M124+results!N124</f>
        <v>58</v>
      </c>
      <c r="AB124" s="34">
        <f>results!O124+results!P124</f>
        <v>55</v>
      </c>
      <c r="AC124" s="34">
        <f>results!Q124+results!R124</f>
        <v>0</v>
      </c>
      <c r="AD124" s="34">
        <f>results!S124+results!T124</f>
        <v>43</v>
      </c>
      <c r="AE124" s="34">
        <f>results!U124+results!V124</f>
        <v>39</v>
      </c>
      <c r="AF124" s="10" t="e">
        <f t="shared" si="12"/>
        <v>#NUM!</v>
      </c>
    </row>
    <row r="125" spans="1:32" x14ac:dyDescent="0.35">
      <c r="A125" s="18">
        <v>119</v>
      </c>
      <c r="B125" s="20">
        <f t="shared" si="7"/>
        <v>34</v>
      </c>
      <c r="C125" s="20">
        <f t="shared" si="8"/>
        <v>60</v>
      </c>
      <c r="D125" s="14">
        <f t="shared" si="13"/>
        <v>33</v>
      </c>
      <c r="E125" s="14">
        <f t="shared" si="13"/>
        <v>33</v>
      </c>
      <c r="F125" s="2" t="str">
        <f>IF(results!Y125&lt;&gt;"c","",results!B125)</f>
        <v/>
      </c>
      <c r="G125" s="2" t="str">
        <f>IF(results!$Y125&lt;&gt;"c","",results!W125)</f>
        <v/>
      </c>
      <c r="H125" s="35" t="str">
        <f>IF(results!$Y125&lt;&gt;"c","",V125)</f>
        <v/>
      </c>
      <c r="I125" s="35" t="str">
        <f>IF(results!$Y125&lt;&gt;"c","",IF(W125=V125,W125+0.0001,W125))</f>
        <v/>
      </c>
      <c r="J125" s="35" t="str">
        <f>IF(results!$Y125&lt;&gt;"c","",IF(OR(V125=X125,W125=X125),X125+0.0002,X125))</f>
        <v/>
      </c>
      <c r="K125" s="35" t="str">
        <f>IF(results!$Y125&lt;&gt;"c","",IF(OR(V125=Y125,W125=Y125,X125=Y125),Y125+0.0003,Y125))</f>
        <v/>
      </c>
      <c r="L125" s="35" t="str">
        <f>IF(results!$Y125&lt;&gt;"c","",IF(OR(V125=Z125,W125=Z125,X125=Z125,Y125=Z125),Z125+0.0004,Z125))</f>
        <v/>
      </c>
      <c r="M125" s="35" t="str">
        <f>IF(results!$Y125&lt;&gt;"c","",IF(OR(V125=AA125,W125=AA125,X125=AA125,Y125=AA125,Z125=AA125),AA125+0.0005,AA125))</f>
        <v/>
      </c>
      <c r="N125" s="35" t="str">
        <f>IF(results!$Y125&lt;&gt;"c","",IF(OR(V125=AB125,W125=AB125,X125=AB125,Y125=AB125,Z125=AB125,AA125=AB125),AB125+0.0006,AB125))</f>
        <v/>
      </c>
      <c r="O125" s="35" t="str">
        <f>IF(results!$Y125&lt;&gt;"c","",IF(OR(V125=AC125,W125=AC125,X125=AC125,Y125=AC125,Z125=AC125,AA125=AC125,AB125=AC125),AC125+0.0007,AC125))</f>
        <v/>
      </c>
      <c r="P125" s="35" t="str">
        <f>IF(results!$Y125&lt;&gt;"c","",IF(OR(V125=AD125,W125=AD125,X125=AD125,Y125=AD125,Z125=AD125,AA125=AD125,AB125=AD125,AC125=AD125),AD125+0.0008,AD125))</f>
        <v/>
      </c>
      <c r="Q125" s="35" t="str">
        <f>IF(results!$Y125&lt;&gt;"c","",AE125*2)</f>
        <v/>
      </c>
      <c r="R125" s="4">
        <f t="shared" si="10"/>
        <v>0</v>
      </c>
      <c r="S125" s="4">
        <f t="shared" si="11"/>
        <v>1.2499999999999999E-5</v>
      </c>
      <c r="T125" s="4" t="str">
        <f>IF(results!$Y125&lt;&gt;"c","",results!X125)</f>
        <v/>
      </c>
      <c r="U125" s="4">
        <f>IF(results!Y125="A",1,IF(results!Y125="B",2,IF(results!Y125="C",3,99)))</f>
        <v>2</v>
      </c>
      <c r="V125" s="34">
        <f>results!C125+results!D125</f>
        <v>50</v>
      </c>
      <c r="W125" s="34">
        <f>results!E125+results!F125</f>
        <v>56</v>
      </c>
      <c r="X125" s="34">
        <f>results!G125+results!H125</f>
        <v>0</v>
      </c>
      <c r="Y125" s="34">
        <f>results!I125+results!J125</f>
        <v>0</v>
      </c>
      <c r="Z125" s="34">
        <f>results!K125+results!L125</f>
        <v>0</v>
      </c>
      <c r="AA125" s="34">
        <f>results!M125+results!N125</f>
        <v>0</v>
      </c>
      <c r="AB125" s="34">
        <f>results!O125+results!P125</f>
        <v>39</v>
      </c>
      <c r="AC125" s="34">
        <f>results!Q125+results!R125</f>
        <v>0</v>
      </c>
      <c r="AD125" s="34">
        <f>results!S125+results!T125</f>
        <v>0</v>
      </c>
      <c r="AE125" s="34">
        <f>results!U125+results!V125</f>
        <v>0</v>
      </c>
      <c r="AF125" s="10" t="e">
        <f t="shared" si="12"/>
        <v>#NUM!</v>
      </c>
    </row>
    <row r="126" spans="1:32" x14ac:dyDescent="0.35">
      <c r="A126" s="18">
        <v>120</v>
      </c>
      <c r="B126" s="20">
        <f t="shared" si="7"/>
        <v>34</v>
      </c>
      <c r="C126" s="20">
        <f t="shared" si="8"/>
        <v>59</v>
      </c>
      <c r="D126" s="14">
        <f t="shared" si="13"/>
        <v>33</v>
      </c>
      <c r="E126" s="14">
        <f t="shared" si="13"/>
        <v>33</v>
      </c>
      <c r="F126" s="2" t="str">
        <f>IF(results!Y126&lt;&gt;"c","",results!B126)</f>
        <v/>
      </c>
      <c r="G126" s="2" t="str">
        <f>IF(results!$Y126&lt;&gt;"c","",results!W126)</f>
        <v/>
      </c>
      <c r="H126" s="35" t="str">
        <f>IF(results!$Y126&lt;&gt;"c","",V126)</f>
        <v/>
      </c>
      <c r="I126" s="35" t="str">
        <f>IF(results!$Y126&lt;&gt;"c","",IF(W126=V126,W126+0.0001,W126))</f>
        <v/>
      </c>
      <c r="J126" s="35" t="str">
        <f>IF(results!$Y126&lt;&gt;"c","",IF(OR(V126=X126,W126=X126),X126+0.0002,X126))</f>
        <v/>
      </c>
      <c r="K126" s="35" t="str">
        <f>IF(results!$Y126&lt;&gt;"c","",IF(OR(V126=Y126,W126=Y126,X126=Y126),Y126+0.0003,Y126))</f>
        <v/>
      </c>
      <c r="L126" s="35" t="str">
        <f>IF(results!$Y126&lt;&gt;"c","",IF(OR(V126=Z126,W126=Z126,X126=Z126,Y126=Z126),Z126+0.0004,Z126))</f>
        <v/>
      </c>
      <c r="M126" s="35" t="str">
        <f>IF(results!$Y126&lt;&gt;"c","",IF(OR(V126=AA126,W126=AA126,X126=AA126,Y126=AA126,Z126=AA126),AA126+0.0005,AA126))</f>
        <v/>
      </c>
      <c r="N126" s="35" t="str">
        <f>IF(results!$Y126&lt;&gt;"c","",IF(OR(V126=AB126,W126=AB126,X126=AB126,Y126=AB126,Z126=AB126,AA126=AB126),AB126+0.0006,AB126))</f>
        <v/>
      </c>
      <c r="O126" s="35" t="str">
        <f>IF(results!$Y126&lt;&gt;"c","",IF(OR(V126=AC126,W126=AC126,X126=AC126,Y126=AC126,Z126=AC126,AA126=AC126,AB126=AC126),AC126+0.0007,AC126))</f>
        <v/>
      </c>
      <c r="P126" s="35" t="str">
        <f>IF(results!$Y126&lt;&gt;"c","",IF(OR(V126=AD126,W126=AD126,X126=AD126,Y126=AD126,Z126=AD126,AA126=AD126,AB126=AD126,AC126=AD126),AD126+0.0008,AD126))</f>
        <v/>
      </c>
      <c r="Q126" s="35" t="str">
        <f>IF(results!$Y126&lt;&gt;"c","",AE126*2)</f>
        <v/>
      </c>
      <c r="R126" s="4">
        <f t="shared" si="10"/>
        <v>0</v>
      </c>
      <c r="S126" s="4">
        <f t="shared" si="11"/>
        <v>1.26E-5</v>
      </c>
      <c r="T126" s="4" t="str">
        <f>IF(results!$Y126&lt;&gt;"c","",results!X126)</f>
        <v/>
      </c>
      <c r="U126" s="4">
        <f>IF(results!Y126="A",1,IF(results!Y126="B",2,IF(results!Y126="C",3,99)))</f>
        <v>2</v>
      </c>
      <c r="V126" s="34">
        <f>results!C126+results!D126</f>
        <v>32</v>
      </c>
      <c r="W126" s="34">
        <f>results!E126+results!F126</f>
        <v>28</v>
      </c>
      <c r="X126" s="34">
        <f>results!G126+results!H126</f>
        <v>0</v>
      </c>
      <c r="Y126" s="34">
        <f>results!I126+results!J126</f>
        <v>0</v>
      </c>
      <c r="Z126" s="34">
        <f>results!K126+results!L126</f>
        <v>0</v>
      </c>
      <c r="AA126" s="34">
        <f>results!M126+results!N126</f>
        <v>0</v>
      </c>
      <c r="AB126" s="34">
        <f>results!O126+results!P126</f>
        <v>0</v>
      </c>
      <c r="AC126" s="34">
        <f>results!Q126+results!R126</f>
        <v>0</v>
      </c>
      <c r="AD126" s="34">
        <f>results!S126+results!T126</f>
        <v>0</v>
      </c>
      <c r="AE126" s="34">
        <f>results!U126+results!V126</f>
        <v>0</v>
      </c>
      <c r="AF126" s="10" t="e">
        <f t="shared" si="12"/>
        <v>#NUM!</v>
      </c>
    </row>
    <row r="127" spans="1:32" x14ac:dyDescent="0.35">
      <c r="A127" s="18">
        <v>121</v>
      </c>
      <c r="B127" s="20">
        <f t="shared" si="7"/>
        <v>34</v>
      </c>
      <c r="C127" s="20">
        <f t="shared" si="8"/>
        <v>58</v>
      </c>
      <c r="D127" s="14">
        <f t="shared" si="13"/>
        <v>33</v>
      </c>
      <c r="E127" s="14">
        <f t="shared" si="13"/>
        <v>33</v>
      </c>
      <c r="F127" s="2" t="str">
        <f>IF(results!Y127&lt;&gt;"c","",results!B127)</f>
        <v/>
      </c>
      <c r="G127" s="2" t="str">
        <f>IF(results!$Y127&lt;&gt;"c","",results!W127)</f>
        <v/>
      </c>
      <c r="H127" s="35" t="str">
        <f>IF(results!$Y127&lt;&gt;"c","",V127)</f>
        <v/>
      </c>
      <c r="I127" s="35" t="str">
        <f>IF(results!$Y127&lt;&gt;"c","",IF(W127=V127,W127+0.0001,W127))</f>
        <v/>
      </c>
      <c r="J127" s="35" t="str">
        <f>IF(results!$Y127&lt;&gt;"c","",IF(OR(V127=X127,W127=X127),X127+0.0002,X127))</f>
        <v/>
      </c>
      <c r="K127" s="35" t="str">
        <f>IF(results!$Y127&lt;&gt;"c","",IF(OR(V127=Y127,W127=Y127,X127=Y127),Y127+0.0003,Y127))</f>
        <v/>
      </c>
      <c r="L127" s="35" t="str">
        <f>IF(results!$Y127&lt;&gt;"c","",IF(OR(V127=Z127,W127=Z127,X127=Z127,Y127=Z127),Z127+0.0004,Z127))</f>
        <v/>
      </c>
      <c r="M127" s="35" t="str">
        <f>IF(results!$Y127&lt;&gt;"c","",IF(OR(V127=AA127,W127=AA127,X127=AA127,Y127=AA127,Z127=AA127),AA127+0.0005,AA127))</f>
        <v/>
      </c>
      <c r="N127" s="35" t="str">
        <f>IF(results!$Y127&lt;&gt;"c","",IF(OR(V127=AB127,W127=AB127,X127=AB127,Y127=AB127,Z127=AB127,AA127=AB127),AB127+0.0006,AB127))</f>
        <v/>
      </c>
      <c r="O127" s="35" t="str">
        <f>IF(results!$Y127&lt;&gt;"c","",IF(OR(V127=AC127,W127=AC127,X127=AC127,Y127=AC127,Z127=AC127,AA127=AC127,AB127=AC127),AC127+0.0007,AC127))</f>
        <v/>
      </c>
      <c r="P127" s="35" t="str">
        <f>IF(results!$Y127&lt;&gt;"c","",IF(OR(V127=AD127,W127=AD127,X127=AD127,Y127=AD127,Z127=AD127,AA127=AD127,AB127=AD127,AC127=AD127),AD127+0.0008,AD127))</f>
        <v/>
      </c>
      <c r="Q127" s="35" t="str">
        <f>IF(results!$Y127&lt;&gt;"c","",AE127*2)</f>
        <v/>
      </c>
      <c r="R127" s="4">
        <f t="shared" si="10"/>
        <v>0</v>
      </c>
      <c r="S127" s="4">
        <f t="shared" si="11"/>
        <v>1.2699999999999999E-5</v>
      </c>
      <c r="T127" s="4" t="str">
        <f>IF(results!$Y127&lt;&gt;"c","",results!X127)</f>
        <v/>
      </c>
      <c r="U127" s="4">
        <f>IF(results!Y127="A",1,IF(results!Y127="B",2,IF(results!Y127="C",3,99)))</f>
        <v>2</v>
      </c>
      <c r="V127" s="34">
        <f>results!C127+results!D127</f>
        <v>0</v>
      </c>
      <c r="W127" s="34">
        <f>results!E127+results!F127</f>
        <v>0</v>
      </c>
      <c r="X127" s="34">
        <f>results!G127+results!H127</f>
        <v>0</v>
      </c>
      <c r="Y127" s="34">
        <f>results!I127+results!J127</f>
        <v>0</v>
      </c>
      <c r="Z127" s="34">
        <f>results!K127+results!L127</f>
        <v>0</v>
      </c>
      <c r="AA127" s="34">
        <f>results!M127+results!N127</f>
        <v>0</v>
      </c>
      <c r="AB127" s="34">
        <f>results!O127+results!P127</f>
        <v>37</v>
      </c>
      <c r="AC127" s="34">
        <f>results!Q127+results!R127</f>
        <v>0</v>
      </c>
      <c r="AD127" s="34">
        <f>results!S127+results!T127</f>
        <v>0</v>
      </c>
      <c r="AE127" s="34">
        <f>results!U127+results!V127</f>
        <v>0</v>
      </c>
      <c r="AF127" s="10" t="e">
        <f t="shared" si="12"/>
        <v>#NUM!</v>
      </c>
    </row>
    <row r="128" spans="1:32" x14ac:dyDescent="0.35">
      <c r="A128" s="18">
        <v>122</v>
      </c>
      <c r="B128" s="20">
        <f t="shared" si="7"/>
        <v>101</v>
      </c>
      <c r="C128" s="20">
        <f t="shared" si="8"/>
        <v>30</v>
      </c>
      <c r="D128" s="14">
        <f t="shared" si="13"/>
        <v>30</v>
      </c>
      <c r="E128" s="14">
        <f t="shared" si="13"/>
        <v>30</v>
      </c>
      <c r="F128" s="2" t="str">
        <f>IF(results!Y128&lt;&gt;"c","",results!B128)</f>
        <v>WUTTI INES</v>
      </c>
      <c r="G128" s="2">
        <f>IF(results!$Y128&lt;&gt;"c","",results!W128)</f>
        <v>1</v>
      </c>
      <c r="H128" s="35">
        <f>IF(results!$Y128&lt;&gt;"c","",V128)</f>
        <v>0</v>
      </c>
      <c r="I128" s="35">
        <f>IF(results!$Y128&lt;&gt;"c","",IF(W128=V128,W128+0.0001,W128))</f>
        <v>1E-4</v>
      </c>
      <c r="J128" s="35">
        <f>IF(results!$Y128&lt;&gt;"c","",IF(OR(V128=X128,W128=X128),X128+0.0002,X128))</f>
        <v>2.0000000000000001E-4</v>
      </c>
      <c r="K128" s="35">
        <f>IF(results!$Y128&lt;&gt;"c","",IF(OR(V128=Y128,W128=Y128,X128=Y128),Y128+0.0003,Y128))</f>
        <v>2.9999999999999997E-4</v>
      </c>
      <c r="L128" s="35">
        <f>IF(results!$Y128&lt;&gt;"c","",IF(OR(V128=Z128,W128=Z128,X128=Z128,Y128=Z128),Z128+0.0004,Z128))</f>
        <v>4.0000000000000002E-4</v>
      </c>
      <c r="M128" s="35">
        <f>IF(results!$Y128&lt;&gt;"c","",IF(OR(V128=AA128,W128=AA128,X128=AA128,Y128=AA128,Z128=AA128),AA128+0.0005,AA128))</f>
        <v>5.0000000000000001E-4</v>
      </c>
      <c r="N128" s="35">
        <f>IF(results!$Y128&lt;&gt;"c","",IF(OR(V128=AB128,W128=AB128,X128=AB128,Y128=AB128,Z128=AB128,AA128=AB128),AB128+0.0006,AB128))</f>
        <v>5.9999999999999995E-4</v>
      </c>
      <c r="O128" s="35">
        <f>IF(results!$Y128&lt;&gt;"c","",IF(OR(V128=AC128,W128=AC128,X128=AC128,Y128=AC128,Z128=AC128,AA128=AC128,AB128=AC128),AC128+0.0007,AC128))</f>
        <v>6.9999999999999999E-4</v>
      </c>
      <c r="P128" s="35">
        <f>IF(results!$Y128&lt;&gt;"c","",IF(OR(V128=AD128,W128=AD128,X128=AD128,Y128=AD128,Z128=AD128,AA128=AD128,AB128=AD128,AC128=AD128),AD128+0.0008,AD128))</f>
        <v>31</v>
      </c>
      <c r="Q128" s="35">
        <f>IF(results!$Y128&lt;&gt;"c","",AE128*2)</f>
        <v>0</v>
      </c>
      <c r="R128" s="4">
        <f t="shared" si="10"/>
        <v>31.002199999999995</v>
      </c>
      <c r="S128" s="4">
        <f t="shared" si="11"/>
        <v>31.002212799999995</v>
      </c>
      <c r="T128" s="4">
        <f>IF(results!$Y128&lt;&gt;"c","",results!X128)</f>
        <v>32.700000000000003</v>
      </c>
      <c r="U128" s="4">
        <f>IF(results!Y128="A",1,IF(results!Y128="B",2,IF(results!Y128="C",3,99)))</f>
        <v>3</v>
      </c>
      <c r="V128" s="34">
        <f>results!C128+results!D128</f>
        <v>0</v>
      </c>
      <c r="W128" s="34">
        <f>results!E128+results!F128</f>
        <v>0</v>
      </c>
      <c r="X128" s="34">
        <f>results!G128+results!H128</f>
        <v>0</v>
      </c>
      <c r="Y128" s="34">
        <f>results!I128+results!J128</f>
        <v>0</v>
      </c>
      <c r="Z128" s="34">
        <f>results!K128+results!L128</f>
        <v>0</v>
      </c>
      <c r="AA128" s="34">
        <f>results!M128+results!N128</f>
        <v>0</v>
      </c>
      <c r="AB128" s="34">
        <f>results!O128+results!P128</f>
        <v>0</v>
      </c>
      <c r="AC128" s="34">
        <f>results!Q128+results!R128</f>
        <v>0</v>
      </c>
      <c r="AD128" s="34">
        <f>results!S128+results!T128</f>
        <v>31</v>
      </c>
      <c r="AE128" s="34">
        <f>results!U128+results!V128</f>
        <v>0</v>
      </c>
      <c r="AF128" s="10">
        <f t="shared" si="12"/>
        <v>5.9999999999999995E-4</v>
      </c>
    </row>
    <row r="129" spans="1:32" x14ac:dyDescent="0.35">
      <c r="A129" s="18">
        <v>123</v>
      </c>
      <c r="B129" s="20">
        <f t="shared" si="7"/>
        <v>101</v>
      </c>
      <c r="C129" s="20">
        <f t="shared" si="8"/>
        <v>10</v>
      </c>
      <c r="D129" s="14">
        <f t="shared" si="13"/>
        <v>10</v>
      </c>
      <c r="E129" s="14">
        <f t="shared" si="13"/>
        <v>10</v>
      </c>
      <c r="F129" s="2" t="str">
        <f>IF(results!Y129&lt;&gt;"c","",results!B129)</f>
        <v>ZALAZNIK NIKA</v>
      </c>
      <c r="G129" s="2">
        <f>IF(results!$Y129&lt;&gt;"c","",results!W129)</f>
        <v>3</v>
      </c>
      <c r="H129" s="35">
        <f>IF(results!$Y129&lt;&gt;"c","",V129)</f>
        <v>0</v>
      </c>
      <c r="I129" s="35">
        <f>IF(results!$Y129&lt;&gt;"c","",IF(W129=V129,W129+0.0001,W129))</f>
        <v>1E-4</v>
      </c>
      <c r="J129" s="35">
        <f>IF(results!$Y129&lt;&gt;"c","",IF(OR(V129=X129,W129=X129),X129+0.0002,X129))</f>
        <v>39</v>
      </c>
      <c r="K129" s="35">
        <f>IF(results!$Y129&lt;&gt;"c","",IF(OR(V129=Y129,W129=Y129,X129=Y129),Y129+0.0003,Y129))</f>
        <v>2.9999999999999997E-4</v>
      </c>
      <c r="L129" s="35">
        <f>IF(results!$Y129&lt;&gt;"c","",IF(OR(V129=Z129,W129=Z129,X129=Z129,Y129=Z129),Z129+0.0004,Z129))</f>
        <v>50</v>
      </c>
      <c r="M129" s="35">
        <f>IF(results!$Y129&lt;&gt;"c","",IF(OR(V129=AA129,W129=AA129,X129=AA129,Y129=AA129,Z129=AA129),AA129+0.0005,AA129))</f>
        <v>5.0000000000000001E-4</v>
      </c>
      <c r="N129" s="35">
        <f>IF(results!$Y129&lt;&gt;"c","",IF(OR(V129=AB129,W129=AB129,X129=AB129,Y129=AB129,Z129=AB129,AA129=AB129),AB129+0.0006,AB129))</f>
        <v>5.9999999999999995E-4</v>
      </c>
      <c r="O129" s="35">
        <f>IF(results!$Y129&lt;&gt;"c","",IF(OR(V129=AC129,W129=AC129,X129=AC129,Y129=AC129,Z129=AC129,AA129=AC129,AB129=AC129),AC129+0.0007,AC129))</f>
        <v>6.9999999999999999E-4</v>
      </c>
      <c r="P129" s="35">
        <f>IF(results!$Y129&lt;&gt;"c","",IF(OR(V129=AD129,W129=AD129,X129=AD129,Y129=AD129,Z129=AD129,AA129=AD129,AB129=AD129,AC129=AD129),AD129+0.0008,AD129))</f>
        <v>8.0000000000000004E-4</v>
      </c>
      <c r="Q129" s="35">
        <f>IF(results!$Y129&lt;&gt;"c","",AE129*2)</f>
        <v>86</v>
      </c>
      <c r="R129" s="4">
        <f t="shared" si="10"/>
        <v>175.00149999999999</v>
      </c>
      <c r="S129" s="4">
        <f t="shared" si="11"/>
        <v>175.00151289999999</v>
      </c>
      <c r="T129" s="4">
        <f>IF(results!$Y129&lt;&gt;"c","",results!X129)</f>
        <v>41.9</v>
      </c>
      <c r="U129" s="4">
        <f>IF(results!Y129="A",1,IF(results!Y129="B",2,IF(results!Y129="C",3,99)))</f>
        <v>3</v>
      </c>
      <c r="V129" s="34">
        <f>results!C129+results!D129</f>
        <v>0</v>
      </c>
      <c r="W129" s="34">
        <f>results!E129+results!F129</f>
        <v>0</v>
      </c>
      <c r="X129" s="34">
        <f>results!G129+results!H129</f>
        <v>39</v>
      </c>
      <c r="Y129" s="34">
        <f>results!I129+results!J129</f>
        <v>0</v>
      </c>
      <c r="Z129" s="34">
        <f>results!K129+results!L129</f>
        <v>50</v>
      </c>
      <c r="AA129" s="34">
        <f>results!M129+results!N129</f>
        <v>0</v>
      </c>
      <c r="AB129" s="34">
        <f>results!O129+results!P129</f>
        <v>0</v>
      </c>
      <c r="AC129" s="34">
        <f>results!Q129+results!R129</f>
        <v>0</v>
      </c>
      <c r="AD129" s="34">
        <f>results!S129+results!T129</f>
        <v>0</v>
      </c>
      <c r="AE129" s="34">
        <f>results!U129+results!V129</f>
        <v>43</v>
      </c>
      <c r="AF129" s="10">
        <f t="shared" si="12"/>
        <v>39</v>
      </c>
    </row>
    <row r="130" spans="1:32" x14ac:dyDescent="0.35">
      <c r="A130" s="18">
        <v>124</v>
      </c>
      <c r="B130" s="20">
        <f t="shared" si="7"/>
        <v>34</v>
      </c>
      <c r="C130" s="20">
        <f t="shared" si="8"/>
        <v>57</v>
      </c>
      <c r="D130" s="14">
        <f t="shared" si="13"/>
        <v>33</v>
      </c>
      <c r="E130" s="14">
        <f t="shared" si="13"/>
        <v>33</v>
      </c>
      <c r="F130" s="2" t="str">
        <f>IF(results!Y130&lt;&gt;"c","",results!B130)</f>
        <v/>
      </c>
      <c r="G130" s="2" t="str">
        <f>IF(results!$Y130&lt;&gt;"c","",results!W130)</f>
        <v/>
      </c>
      <c r="H130" s="35" t="str">
        <f>IF(results!$Y130&lt;&gt;"c","",V130)</f>
        <v/>
      </c>
      <c r="I130" s="35" t="str">
        <f>IF(results!$Y130&lt;&gt;"c","",IF(W130=V130,W130+0.0001,W130))</f>
        <v/>
      </c>
      <c r="J130" s="35" t="str">
        <f>IF(results!$Y130&lt;&gt;"c","",IF(OR(V130=X130,W130=X130),X130+0.0002,X130))</f>
        <v/>
      </c>
      <c r="K130" s="35" t="str">
        <f>IF(results!$Y130&lt;&gt;"c","",IF(OR(V130=Y130,W130=Y130,X130=Y130),Y130+0.0003,Y130))</f>
        <v/>
      </c>
      <c r="L130" s="35" t="str">
        <f>IF(results!$Y130&lt;&gt;"c","",IF(OR(V130=Z130,W130=Z130,X130=Z130,Y130=Z130),Z130+0.0004,Z130))</f>
        <v/>
      </c>
      <c r="M130" s="35" t="str">
        <f>IF(results!$Y130&lt;&gt;"c","",IF(OR(V130=AA130,W130=AA130,X130=AA130,Y130=AA130,Z130=AA130),AA130+0.0005,AA130))</f>
        <v/>
      </c>
      <c r="N130" s="35" t="str">
        <f>IF(results!$Y130&lt;&gt;"c","",IF(OR(V130=AB130,W130=AB130,X130=AB130,Y130=AB130,Z130=AB130,AA130=AB130),AB130+0.0006,AB130))</f>
        <v/>
      </c>
      <c r="O130" s="35" t="str">
        <f>IF(results!$Y130&lt;&gt;"c","",IF(OR(V130=AC130,W130=AC130,X130=AC130,Y130=AC130,Z130=AC130,AA130=AC130,AB130=AC130),AC130+0.0007,AC130))</f>
        <v/>
      </c>
      <c r="P130" s="35" t="str">
        <f>IF(results!$Y130&lt;&gt;"c","",IF(OR(V130=AD130,W130=AD130,X130=AD130,Y130=AD130,Z130=AD130,AA130=AD130,AB130=AD130,AC130=AD130),AD130+0.0008,AD130))</f>
        <v/>
      </c>
      <c r="Q130" s="35" t="str">
        <f>IF(results!$Y130&lt;&gt;"c","",AE130*2)</f>
        <v/>
      </c>
      <c r="R130" s="4">
        <f t="shared" si="10"/>
        <v>0</v>
      </c>
      <c r="S130" s="4">
        <f t="shared" si="11"/>
        <v>1.2999999999999999E-5</v>
      </c>
      <c r="T130" s="4" t="str">
        <f>IF(results!$Y130&lt;&gt;"c","",results!X130)</f>
        <v/>
      </c>
      <c r="U130" s="4">
        <f>IF(results!Y130="A",1,IF(results!Y130="B",2,IF(results!Y130="C",3,99)))</f>
        <v>2</v>
      </c>
      <c r="V130" s="34">
        <f>results!C130+results!D130</f>
        <v>0</v>
      </c>
      <c r="W130" s="34">
        <f>results!E130+results!F130</f>
        <v>45</v>
      </c>
      <c r="X130" s="34">
        <f>results!G130+results!H130</f>
        <v>44</v>
      </c>
      <c r="Y130" s="34">
        <f>results!I130+results!J130</f>
        <v>0</v>
      </c>
      <c r="Z130" s="34">
        <f>results!K130+results!L130</f>
        <v>50</v>
      </c>
      <c r="AA130" s="34">
        <f>results!M130+results!N130</f>
        <v>0</v>
      </c>
      <c r="AB130" s="34">
        <f>results!O130+results!P130</f>
        <v>0</v>
      </c>
      <c r="AC130" s="34">
        <f>results!Q130+results!R130</f>
        <v>52</v>
      </c>
      <c r="AD130" s="34">
        <f>results!S130+results!T130</f>
        <v>0</v>
      </c>
      <c r="AE130" s="34">
        <f>results!U130+results!V130</f>
        <v>54</v>
      </c>
      <c r="AF130" s="10" t="e">
        <f t="shared" si="12"/>
        <v>#NUM!</v>
      </c>
    </row>
    <row r="131" spans="1:32" x14ac:dyDescent="0.35">
      <c r="A131" s="18">
        <v>125</v>
      </c>
      <c r="B131" s="20">
        <f t="shared" si="7"/>
        <v>101</v>
      </c>
      <c r="C131" s="20">
        <f t="shared" si="8"/>
        <v>11</v>
      </c>
      <c r="D131" s="14">
        <f t="shared" si="13"/>
        <v>11</v>
      </c>
      <c r="E131" s="14">
        <f t="shared" si="13"/>
        <v>11</v>
      </c>
      <c r="F131" s="2" t="str">
        <f>IF(results!Y131&lt;&gt;"c","",results!B131)</f>
        <v>ZALOKAR LUCIJA</v>
      </c>
      <c r="G131" s="2">
        <f>IF(results!$Y131&lt;&gt;"c","",results!W131)</f>
        <v>4</v>
      </c>
      <c r="H131" s="35">
        <f>IF(results!$Y131&lt;&gt;"c","",V131)</f>
        <v>0</v>
      </c>
      <c r="I131" s="35">
        <f>IF(results!$Y131&lt;&gt;"c","",IF(W131=V131,W131+0.0001,W131))</f>
        <v>42</v>
      </c>
      <c r="J131" s="35">
        <f>IF(results!$Y131&lt;&gt;"c","",IF(OR(V131=X131,W131=X131),X131+0.0002,X131))</f>
        <v>2.0000000000000001E-4</v>
      </c>
      <c r="K131" s="35">
        <f>IF(results!$Y131&lt;&gt;"c","",IF(OR(V131=Y131,W131=Y131,X131=Y131),Y131+0.0003,Y131))</f>
        <v>2.9999999999999997E-4</v>
      </c>
      <c r="L131" s="35">
        <f>IF(results!$Y131&lt;&gt;"c","",IF(OR(V131=Z131,W131=Z131,X131=Z131,Y131=Z131),Z131+0.0004,Z131))</f>
        <v>33</v>
      </c>
      <c r="M131" s="35">
        <f>IF(results!$Y131&lt;&gt;"c","",IF(OR(V131=AA131,W131=AA131,X131=AA131,Y131=AA131,Z131=AA131),AA131+0.0005,AA131))</f>
        <v>41</v>
      </c>
      <c r="N131" s="35">
        <f>IF(results!$Y131&lt;&gt;"c","",IF(OR(V131=AB131,W131=AB131,X131=AB131,Y131=AB131,Z131=AB131,AA131=AB131),AB131+0.0006,AB131))</f>
        <v>49</v>
      </c>
      <c r="O131" s="35">
        <f>IF(results!$Y131&lt;&gt;"c","",IF(OR(V131=AC131,W131=AC131,X131=AC131,Y131=AC131,Z131=AC131,AA131=AC131,AB131=AC131),AC131+0.0007,AC131))</f>
        <v>6.9999999999999999E-4</v>
      </c>
      <c r="P131" s="35">
        <f>IF(results!$Y131&lt;&gt;"c","",IF(OR(V131=AD131,W131=AD131,X131=AD131,Y131=AD131,Z131=AD131,AA131=AD131,AB131=AD131,AC131=AD131),AD131+0.0008,AD131))</f>
        <v>8.0000000000000004E-4</v>
      </c>
      <c r="Q131" s="35">
        <f>IF(results!$Y131&lt;&gt;"c","",AE131*2)</f>
        <v>0</v>
      </c>
      <c r="R131" s="4">
        <f t="shared" si="10"/>
        <v>165.0008</v>
      </c>
      <c r="S131" s="4">
        <f t="shared" si="11"/>
        <v>165.00081309999999</v>
      </c>
      <c r="T131" s="4">
        <f>IF(results!$Y131&lt;&gt;"c","",results!X131)</f>
        <v>33.5</v>
      </c>
      <c r="U131" s="4">
        <f>IF(results!Y131="A",1,IF(results!Y131="B",2,IF(results!Y131="C",3,99)))</f>
        <v>3</v>
      </c>
      <c r="V131" s="34">
        <f>results!C131+results!D131</f>
        <v>0</v>
      </c>
      <c r="W131" s="34">
        <f>results!E131+results!F131</f>
        <v>42</v>
      </c>
      <c r="X131" s="34">
        <f>results!G131+results!H131</f>
        <v>0</v>
      </c>
      <c r="Y131" s="34">
        <f>results!I131+results!J131</f>
        <v>0</v>
      </c>
      <c r="Z131" s="34">
        <f>results!K131+results!L131</f>
        <v>33</v>
      </c>
      <c r="AA131" s="34">
        <f>results!M131+results!N131</f>
        <v>41</v>
      </c>
      <c r="AB131" s="34">
        <f>results!O131+results!P131</f>
        <v>49</v>
      </c>
      <c r="AC131" s="34">
        <f>results!Q131+results!R131</f>
        <v>0</v>
      </c>
      <c r="AD131" s="34">
        <f>results!S131+results!T131</f>
        <v>0</v>
      </c>
      <c r="AE131" s="34">
        <f>results!U131+results!V131</f>
        <v>0</v>
      </c>
      <c r="AF131" s="10">
        <f t="shared" si="12"/>
        <v>41</v>
      </c>
    </row>
    <row r="132" spans="1:32" x14ac:dyDescent="0.35">
      <c r="A132" s="18">
        <v>126</v>
      </c>
      <c r="B132" s="20">
        <f t="shared" si="7"/>
        <v>1</v>
      </c>
      <c r="C132" s="20">
        <f t="shared" si="8"/>
        <v>56</v>
      </c>
      <c r="D132" s="14">
        <f t="shared" si="13"/>
        <v>33</v>
      </c>
      <c r="E132" s="14">
        <f t="shared" si="13"/>
        <v>33</v>
      </c>
      <c r="F132" s="2" t="str">
        <f>IF(results!Y132&lt;&gt;"c","",results!B132)</f>
        <v/>
      </c>
      <c r="G132" s="2" t="str">
        <f>IF(results!$Y132&lt;&gt;"c","",results!W132)</f>
        <v/>
      </c>
      <c r="H132" s="35" t="str">
        <f>IF(results!$Y132&lt;&gt;"c","",V132)</f>
        <v/>
      </c>
      <c r="I132" s="35" t="str">
        <f>IF(results!$Y132&lt;&gt;"c","",IF(W132=V132,W132+0.0001,W132))</f>
        <v/>
      </c>
      <c r="J132" s="35" t="str">
        <f>IF(results!$Y132&lt;&gt;"c","",IF(OR(V132=X132,W132=X132),X132+0.0002,X132))</f>
        <v/>
      </c>
      <c r="K132" s="35" t="str">
        <f>IF(results!$Y132&lt;&gt;"c","",IF(OR(V132=Y132,W132=Y132,X132=Y132),Y132+0.0003,Y132))</f>
        <v/>
      </c>
      <c r="L132" s="35" t="str">
        <f>IF(results!$Y132&lt;&gt;"c","",IF(OR(V132=Z132,W132=Z132,X132=Z132,Y132=Z132),Z132+0.0004,Z132))</f>
        <v/>
      </c>
      <c r="M132" s="35" t="str">
        <f>IF(results!$Y132&lt;&gt;"c","",IF(OR(V132=AA132,W132=AA132,X132=AA132,Y132=AA132,Z132=AA132),AA132+0.0005,AA132))</f>
        <v/>
      </c>
      <c r="N132" s="35" t="str">
        <f>IF(results!$Y132&lt;&gt;"c","",IF(OR(V132=AB132,W132=AB132,X132=AB132,Y132=AB132,Z132=AB132,AA132=AB132),AB132+0.0006,AB132))</f>
        <v/>
      </c>
      <c r="O132" s="35" t="str">
        <f>IF(results!$Y132&lt;&gt;"c","",IF(OR(V132=AC132,W132=AC132,X132=AC132,Y132=AC132,Z132=AC132,AA132=AC132,AB132=AC132),AC132+0.0007,AC132))</f>
        <v/>
      </c>
      <c r="P132" s="35" t="str">
        <f>IF(results!$Y132&lt;&gt;"c","",IF(OR(V132=AD132,W132=AD132,X132=AD132,Y132=AD132,Z132=AD132,AA132=AD132,AB132=AD132,AC132=AD132),AD132+0.0008,AD132))</f>
        <v/>
      </c>
      <c r="Q132" s="35" t="str">
        <f>IF(results!$Y132&lt;&gt;"c","",AE132*2)</f>
        <v/>
      </c>
      <c r="R132" s="4">
        <f t="shared" si="10"/>
        <v>0</v>
      </c>
      <c r="S132" s="4">
        <f t="shared" si="11"/>
        <v>1.3199999999999999E-5</v>
      </c>
      <c r="T132" s="4" t="str">
        <f>IF(results!$Y132&lt;&gt;"c","",results!X132)</f>
        <v/>
      </c>
      <c r="U132" s="4">
        <f>IF(results!Y132="A",1,IF(results!Y132="B",2,IF(results!Y132="C",3,99)))</f>
        <v>1</v>
      </c>
      <c r="V132" s="34">
        <f>results!C132+results!D132</f>
        <v>0</v>
      </c>
      <c r="W132" s="34">
        <f>results!E132+results!F132</f>
        <v>0</v>
      </c>
      <c r="X132" s="34">
        <f>results!G132+results!H132</f>
        <v>0</v>
      </c>
      <c r="Y132" s="34">
        <f>results!I132+results!J132</f>
        <v>0</v>
      </c>
      <c r="Z132" s="34">
        <f>results!K132+results!L132</f>
        <v>0</v>
      </c>
      <c r="AA132" s="34">
        <f>results!M132+results!N132</f>
        <v>0</v>
      </c>
      <c r="AB132" s="34">
        <f>results!O132+results!P132</f>
        <v>0</v>
      </c>
      <c r="AC132" s="34">
        <f>results!Q132+results!R132</f>
        <v>55</v>
      </c>
      <c r="AD132" s="34">
        <f>results!S132+results!T132</f>
        <v>0</v>
      </c>
      <c r="AE132" s="34">
        <f>results!U132+results!V132</f>
        <v>0</v>
      </c>
      <c r="AF132" s="10" t="e">
        <f t="shared" si="12"/>
        <v>#NUM!</v>
      </c>
    </row>
    <row r="133" spans="1:32" x14ac:dyDescent="0.35">
      <c r="A133" s="18">
        <v>127</v>
      </c>
      <c r="B133" s="20">
        <f t="shared" si="7"/>
        <v>34</v>
      </c>
      <c r="C133" s="20">
        <f t="shared" si="8"/>
        <v>55</v>
      </c>
      <c r="D133" s="14">
        <f t="shared" si="13"/>
        <v>33</v>
      </c>
      <c r="E133" s="14">
        <f t="shared" si="13"/>
        <v>33</v>
      </c>
      <c r="F133" s="2" t="str">
        <f>IF(results!Y133&lt;&gt;"c","",results!B133)</f>
        <v/>
      </c>
      <c r="G133" s="2" t="str">
        <f>IF(results!$Y133&lt;&gt;"c","",results!W133)</f>
        <v/>
      </c>
      <c r="H133" s="35" t="str">
        <f>IF(results!$Y133&lt;&gt;"c","",V133)</f>
        <v/>
      </c>
      <c r="I133" s="35" t="str">
        <f>IF(results!$Y133&lt;&gt;"c","",IF(W133=V133,W133+0.0001,W133))</f>
        <v/>
      </c>
      <c r="J133" s="35" t="str">
        <f>IF(results!$Y133&lt;&gt;"c","",IF(OR(V133=X133,W133=X133),X133+0.0002,X133))</f>
        <v/>
      </c>
      <c r="K133" s="35" t="str">
        <f>IF(results!$Y133&lt;&gt;"c","",IF(OR(V133=Y133,W133=Y133,X133=Y133),Y133+0.0003,Y133))</f>
        <v/>
      </c>
      <c r="L133" s="35" t="str">
        <f>IF(results!$Y133&lt;&gt;"c","",IF(OR(V133=Z133,W133=Z133,X133=Z133,Y133=Z133),Z133+0.0004,Z133))</f>
        <v/>
      </c>
      <c r="M133" s="35" t="str">
        <f>IF(results!$Y133&lt;&gt;"c","",IF(OR(V133=AA133,W133=AA133,X133=AA133,Y133=AA133,Z133=AA133),AA133+0.0005,AA133))</f>
        <v/>
      </c>
      <c r="N133" s="35" t="str">
        <f>IF(results!$Y133&lt;&gt;"c","",IF(OR(V133=AB133,W133=AB133,X133=AB133,Y133=AB133,Z133=AB133,AA133=AB133),AB133+0.0006,AB133))</f>
        <v/>
      </c>
      <c r="O133" s="35" t="str">
        <f>IF(results!$Y133&lt;&gt;"c","",IF(OR(V133=AC133,W133=AC133,X133=AC133,Y133=AC133,Z133=AC133,AA133=AC133,AB133=AC133),AC133+0.0007,AC133))</f>
        <v/>
      </c>
      <c r="P133" s="35" t="str">
        <f>IF(results!$Y133&lt;&gt;"c","",IF(OR(V133=AD133,W133=AD133,X133=AD133,Y133=AD133,Z133=AD133,AA133=AD133,AB133=AD133,AC133=AD133),AD133+0.0008,AD133))</f>
        <v/>
      </c>
      <c r="Q133" s="35" t="str">
        <f>IF(results!$Y133&lt;&gt;"c","",AE133*2)</f>
        <v/>
      </c>
      <c r="R133" s="4">
        <f t="shared" si="10"/>
        <v>0</v>
      </c>
      <c r="S133" s="4">
        <f t="shared" si="11"/>
        <v>1.33E-5</v>
      </c>
      <c r="T133" s="4" t="str">
        <f>IF(results!$Y133&lt;&gt;"c","",results!X133)</f>
        <v/>
      </c>
      <c r="U133" s="4">
        <f>IF(results!Y133="A",1,IF(results!Y133="B",2,IF(results!Y133="C",3,99)))</f>
        <v>2</v>
      </c>
      <c r="V133" s="34">
        <f>results!C133+results!D133</f>
        <v>0</v>
      </c>
      <c r="W133" s="34">
        <f>results!E133+results!F133</f>
        <v>0</v>
      </c>
      <c r="X133" s="34">
        <f>results!G133+results!H133</f>
        <v>0</v>
      </c>
      <c r="Y133" s="34">
        <f>results!I133+results!J133</f>
        <v>0</v>
      </c>
      <c r="Z133" s="34">
        <f>results!K133+results!L133</f>
        <v>0</v>
      </c>
      <c r="AA133" s="34">
        <f>results!M133+results!N133</f>
        <v>47</v>
      </c>
      <c r="AB133" s="34">
        <f>results!O133+results!P133</f>
        <v>0</v>
      </c>
      <c r="AC133" s="34">
        <f>results!Q133+results!R133</f>
        <v>0</v>
      </c>
      <c r="AD133" s="34">
        <f>results!S133+results!T133</f>
        <v>0</v>
      </c>
      <c r="AE133" s="34">
        <f>results!U133+results!V133</f>
        <v>0</v>
      </c>
      <c r="AF133" s="10" t="e">
        <f t="shared" si="12"/>
        <v>#NUM!</v>
      </c>
    </row>
    <row r="134" spans="1:32" x14ac:dyDescent="0.35">
      <c r="A134" s="18">
        <v>128</v>
      </c>
      <c r="B134" s="20">
        <f t="shared" si="7"/>
        <v>34</v>
      </c>
      <c r="C134" s="20">
        <f t="shared" si="8"/>
        <v>54</v>
      </c>
      <c r="D134" s="14">
        <f t="shared" si="13"/>
        <v>33</v>
      </c>
      <c r="E134" s="14">
        <f t="shared" si="13"/>
        <v>33</v>
      </c>
      <c r="F134" s="2" t="str">
        <f>IF(results!Y134&lt;&gt;"c","",results!B134)</f>
        <v/>
      </c>
      <c r="G134" s="2" t="str">
        <f>IF(results!$Y134&lt;&gt;"c","",results!W134)</f>
        <v/>
      </c>
      <c r="H134" s="35" t="str">
        <f>IF(results!$Y134&lt;&gt;"c","",V134)</f>
        <v/>
      </c>
      <c r="I134" s="35" t="str">
        <f>IF(results!$Y134&lt;&gt;"c","",IF(W134=V134,W134+0.0001,W134))</f>
        <v/>
      </c>
      <c r="J134" s="35" t="str">
        <f>IF(results!$Y134&lt;&gt;"c","",IF(OR(V134=X134,W134=X134),X134+0.0002,X134))</f>
        <v/>
      </c>
      <c r="K134" s="35" t="str">
        <f>IF(results!$Y134&lt;&gt;"c","",IF(OR(V134=Y134,W134=Y134,X134=Y134),Y134+0.0003,Y134))</f>
        <v/>
      </c>
      <c r="L134" s="35" t="str">
        <f>IF(results!$Y134&lt;&gt;"c","",IF(OR(V134=Z134,W134=Z134,X134=Z134,Y134=Z134),Z134+0.0004,Z134))</f>
        <v/>
      </c>
      <c r="M134" s="35" t="str">
        <f>IF(results!$Y134&lt;&gt;"c","",IF(OR(V134=AA134,W134=AA134,X134=AA134,Y134=AA134,Z134=AA134),AA134+0.0005,AA134))</f>
        <v/>
      </c>
      <c r="N134" s="35" t="str">
        <f>IF(results!$Y134&lt;&gt;"c","",IF(OR(V134=AB134,W134=AB134,X134=AB134,Y134=AB134,Z134=AB134,AA134=AB134),AB134+0.0006,AB134))</f>
        <v/>
      </c>
      <c r="O134" s="35" t="str">
        <f>IF(results!$Y134&lt;&gt;"c","",IF(OR(V134=AC134,W134=AC134,X134=AC134,Y134=AC134,Z134=AC134,AA134=AC134,AB134=AC134),AC134+0.0007,AC134))</f>
        <v/>
      </c>
      <c r="P134" s="35" t="str">
        <f>IF(results!$Y134&lt;&gt;"c","",IF(OR(V134=AD134,W134=AD134,X134=AD134,Y134=AD134,Z134=AD134,AA134=AD134,AB134=AD134,AC134=AD134),AD134+0.0008,AD134))</f>
        <v/>
      </c>
      <c r="Q134" s="35" t="str">
        <f>IF(results!$Y134&lt;&gt;"c","",AE134*2)</f>
        <v/>
      </c>
      <c r="R134" s="4">
        <f t="shared" si="10"/>
        <v>0</v>
      </c>
      <c r="S134" s="4">
        <f t="shared" si="11"/>
        <v>1.3399999999999999E-5</v>
      </c>
      <c r="T134" s="4" t="str">
        <f>IF(results!$Y134&lt;&gt;"c","",results!X134)</f>
        <v/>
      </c>
      <c r="U134" s="4">
        <f>IF(results!Y134="A",1,IF(results!Y134="B",2,IF(results!Y134="C",3,99)))</f>
        <v>2</v>
      </c>
      <c r="V134" s="34">
        <f>results!C134+results!D134</f>
        <v>0</v>
      </c>
      <c r="W134" s="34">
        <f>results!E134+results!F134</f>
        <v>0</v>
      </c>
      <c r="X134" s="34">
        <f>results!G134+results!H134</f>
        <v>0</v>
      </c>
      <c r="Y134" s="34">
        <f>results!I134+results!J134</f>
        <v>0</v>
      </c>
      <c r="Z134" s="34">
        <f>results!K134+results!L134</f>
        <v>0</v>
      </c>
      <c r="AA134" s="34">
        <f>results!M134+results!N134</f>
        <v>0</v>
      </c>
      <c r="AB134" s="34">
        <f>results!O134+results!P134</f>
        <v>42</v>
      </c>
      <c r="AC134" s="34">
        <f>results!Q134+results!R134</f>
        <v>0</v>
      </c>
      <c r="AD134" s="34">
        <f>results!S134+results!T134</f>
        <v>0</v>
      </c>
      <c r="AE134" s="34">
        <f>results!U134+results!V134</f>
        <v>0</v>
      </c>
      <c r="AF134" s="10" t="e">
        <f t="shared" si="12"/>
        <v>#NUM!</v>
      </c>
    </row>
    <row r="135" spans="1:32" x14ac:dyDescent="0.35">
      <c r="A135" s="18">
        <v>129</v>
      </c>
      <c r="B135" s="20">
        <f t="shared" si="7"/>
        <v>101</v>
      </c>
      <c r="C135" s="20">
        <f t="shared" si="8"/>
        <v>27</v>
      </c>
      <c r="D135" s="14">
        <f t="shared" si="13"/>
        <v>27</v>
      </c>
      <c r="E135" s="14">
        <f t="shared" si="13"/>
        <v>27</v>
      </c>
      <c r="F135" s="2" t="str">
        <f>IF(results!Y135&lt;&gt;"c","",results!B135)</f>
        <v>ZITNIK IRENA</v>
      </c>
      <c r="G135" s="2">
        <f>IF(results!$Y135&lt;&gt;"c","",results!W135)</f>
        <v>1</v>
      </c>
      <c r="H135" s="35">
        <f>IF(results!$Y135&lt;&gt;"c","",V135)</f>
        <v>0</v>
      </c>
      <c r="I135" s="35">
        <f>IF(results!$Y135&lt;&gt;"c","",IF(W135=V135,W135+0.0001,W135))</f>
        <v>1E-4</v>
      </c>
      <c r="J135" s="35">
        <f>IF(results!$Y135&lt;&gt;"c","",IF(OR(V135=X135,W135=X135),X135+0.0002,X135))</f>
        <v>39</v>
      </c>
      <c r="K135" s="35">
        <f>IF(results!$Y135&lt;&gt;"c","",IF(OR(V135=Y135,W135=Y135,X135=Y135),Y135+0.0003,Y135))</f>
        <v>2.9999999999999997E-4</v>
      </c>
      <c r="L135" s="35">
        <f>IF(results!$Y135&lt;&gt;"c","",IF(OR(V135=Z135,W135=Z135,X135=Z135,Y135=Z135),Z135+0.0004,Z135))</f>
        <v>4.0000000000000002E-4</v>
      </c>
      <c r="M135" s="35">
        <f>IF(results!$Y135&lt;&gt;"c","",IF(OR(V135=AA135,W135=AA135,X135=AA135,Y135=AA135,Z135=AA135),AA135+0.0005,AA135))</f>
        <v>5.0000000000000001E-4</v>
      </c>
      <c r="N135" s="35">
        <f>IF(results!$Y135&lt;&gt;"c","",IF(OR(V135=AB135,W135=AB135,X135=AB135,Y135=AB135,Z135=AB135,AA135=AB135),AB135+0.0006,AB135))</f>
        <v>5.9999999999999995E-4</v>
      </c>
      <c r="O135" s="35">
        <f>IF(results!$Y135&lt;&gt;"c","",IF(OR(V135=AC135,W135=AC135,X135=AC135,Y135=AC135,Z135=AC135,AA135=AC135,AB135=AC135),AC135+0.0007,AC135))</f>
        <v>6.9999999999999999E-4</v>
      </c>
      <c r="P135" s="35">
        <f>IF(results!$Y135&lt;&gt;"c","",IF(OR(V135=AD135,W135=AD135,X135=AD135,Y135=AD135,Z135=AD135,AA135=AD135,AB135=AD135,AC135=AD135),AD135+0.0008,AD135))</f>
        <v>8.0000000000000004E-4</v>
      </c>
      <c r="Q135" s="35">
        <f>IF(results!$Y135&lt;&gt;"c","",AE135*2)</f>
        <v>0</v>
      </c>
      <c r="R135" s="4">
        <f t="shared" si="10"/>
        <v>39.002600000000001</v>
      </c>
      <c r="S135" s="4">
        <f t="shared" si="11"/>
        <v>39.002613500000002</v>
      </c>
      <c r="T135" s="4">
        <f>IF(results!$Y135&lt;&gt;"c","",results!X135)</f>
        <v>36.6</v>
      </c>
      <c r="U135" s="4">
        <f>IF(results!Y135="A",1,IF(results!Y135="B",2,IF(results!Y135="C",3,99)))</f>
        <v>3</v>
      </c>
      <c r="V135" s="34">
        <f>results!C135+results!D135</f>
        <v>0</v>
      </c>
      <c r="W135" s="34">
        <f>results!E135+results!F135</f>
        <v>0</v>
      </c>
      <c r="X135" s="34">
        <f>results!G135+results!H135</f>
        <v>39</v>
      </c>
      <c r="Y135" s="34">
        <f>results!I135+results!J135</f>
        <v>0</v>
      </c>
      <c r="Z135" s="34">
        <f>results!K135+results!L135</f>
        <v>0</v>
      </c>
      <c r="AA135" s="34">
        <f>results!M135+results!N135</f>
        <v>0</v>
      </c>
      <c r="AB135" s="34">
        <f>results!O135+results!P135</f>
        <v>0</v>
      </c>
      <c r="AC135" s="34">
        <f>results!Q135+results!R135</f>
        <v>0</v>
      </c>
      <c r="AD135" s="34">
        <f>results!S135+results!T135</f>
        <v>0</v>
      </c>
      <c r="AE135" s="34">
        <f>results!U135+results!V135</f>
        <v>0</v>
      </c>
      <c r="AF135" s="10">
        <f t="shared" si="12"/>
        <v>6.9999999999999999E-4</v>
      </c>
    </row>
    <row r="136" spans="1:32" x14ac:dyDescent="0.35">
      <c r="A136" s="18">
        <v>130</v>
      </c>
      <c r="B136" s="20">
        <f t="shared" ref="B136:B156" si="14">RANK($U136,$U$7:$U$160,1)</f>
        <v>34</v>
      </c>
      <c r="C136" s="20">
        <f t="shared" ref="C136:C156" si="15">RANK($S136,$S$7:$S$160)</f>
        <v>53</v>
      </c>
      <c r="D136" s="14">
        <f t="shared" ref="D136:E156" si="16">_xlfn.RANK.EQ($R136,$R$7:$R$160,0)</f>
        <v>33</v>
      </c>
      <c r="E136" s="14">
        <f t="shared" si="16"/>
        <v>33</v>
      </c>
      <c r="F136" s="2" t="str">
        <f>IF(results!Y136&lt;&gt;"c","",results!B136)</f>
        <v/>
      </c>
      <c r="G136" s="2" t="str">
        <f>IF(results!$Y136&lt;&gt;"c","",results!W136)</f>
        <v/>
      </c>
      <c r="H136" s="35" t="str">
        <f>IF(results!$Y136&lt;&gt;"c","",V136)</f>
        <v/>
      </c>
      <c r="I136" s="35" t="str">
        <f>IF(results!$Y136&lt;&gt;"c","",IF(W136=V136,W136+0.0001,W136))</f>
        <v/>
      </c>
      <c r="J136" s="35" t="str">
        <f>IF(results!$Y136&lt;&gt;"c","",IF(OR(V136=X136,W136=X136),X136+0.0002,X136))</f>
        <v/>
      </c>
      <c r="K136" s="35" t="str">
        <f>IF(results!$Y136&lt;&gt;"c","",IF(OR(V136=Y136,W136=Y136,X136=Y136),Y136+0.0003,Y136))</f>
        <v/>
      </c>
      <c r="L136" s="35" t="str">
        <f>IF(results!$Y136&lt;&gt;"c","",IF(OR(V136=Z136,W136=Z136,X136=Z136,Y136=Z136),Z136+0.0004,Z136))</f>
        <v/>
      </c>
      <c r="M136" s="35" t="str">
        <f>IF(results!$Y136&lt;&gt;"c","",IF(OR(V136=AA136,W136=AA136,X136=AA136,Y136=AA136,Z136=AA136),AA136+0.0005,AA136))</f>
        <v/>
      </c>
      <c r="N136" s="35" t="str">
        <f>IF(results!$Y136&lt;&gt;"c","",IF(OR(V136=AB136,W136=AB136,X136=AB136,Y136=AB136,Z136=AB136,AA136=AB136),AB136+0.0006,AB136))</f>
        <v/>
      </c>
      <c r="O136" s="35" t="str">
        <f>IF(results!$Y136&lt;&gt;"c","",IF(OR(V136=AC136,W136=AC136,X136=AC136,Y136=AC136,Z136=AC136,AA136=AC136,AB136=AC136),AC136+0.0007,AC136))</f>
        <v/>
      </c>
      <c r="P136" s="35" t="str">
        <f>IF(results!$Y136&lt;&gt;"c","",IF(OR(V136=AD136,W136=AD136,X136=AD136,Y136=AD136,Z136=AD136,AA136=AD136,AB136=AD136,AC136=AD136),AD136+0.0008,AD136))</f>
        <v/>
      </c>
      <c r="Q136" s="35" t="str">
        <f>IF(results!$Y136&lt;&gt;"c","",AE136*2)</f>
        <v/>
      </c>
      <c r="R136" s="4">
        <f t="shared" ref="R136:R156" si="17">IF(F136&lt;&gt;"",(MAX(H136:Q136)+LARGE(H136:Q136,2)+LARGE(H136:Q136,3)+LARGE(H136:Q136,4)+LARGE(H136:Q136,5)),0)</f>
        <v>0</v>
      </c>
      <c r="S136" s="4">
        <f t="shared" ref="S136:S146" si="18">R136+0.0000001*ROW()</f>
        <v>1.3599999999999999E-5</v>
      </c>
      <c r="T136" s="4" t="str">
        <f>IF(results!$Y136&lt;&gt;"c","",results!X136)</f>
        <v/>
      </c>
      <c r="U136" s="4">
        <f>IF(results!Y136="A",1,IF(results!Y136="B",2,IF(results!Y136="C",3,99)))</f>
        <v>2</v>
      </c>
      <c r="V136" s="34">
        <f>results!C136+results!D136</f>
        <v>0</v>
      </c>
      <c r="W136" s="34">
        <f>results!E136+results!F136</f>
        <v>0</v>
      </c>
      <c r="X136" s="34">
        <f>results!G136+results!H136</f>
        <v>50</v>
      </c>
      <c r="Y136" s="34">
        <f>results!I136+results!J136</f>
        <v>0</v>
      </c>
      <c r="Z136" s="34">
        <f>results!K136+results!L136</f>
        <v>0</v>
      </c>
      <c r="AA136" s="34">
        <f>results!M136+results!N136</f>
        <v>0</v>
      </c>
      <c r="AB136" s="34">
        <f>results!O136+results!P136</f>
        <v>0</v>
      </c>
      <c r="AC136" s="34">
        <f>results!Q136+results!R136</f>
        <v>0</v>
      </c>
      <c r="AD136" s="34">
        <f>results!S136+results!T136</f>
        <v>0</v>
      </c>
      <c r="AE136" s="34">
        <f>results!U136+results!V136</f>
        <v>0</v>
      </c>
      <c r="AF136" s="10" t="e">
        <f t="shared" ref="AF136:AF156" si="19">LARGE(H136:Q136,3)</f>
        <v>#NUM!</v>
      </c>
    </row>
    <row r="137" spans="1:32" x14ac:dyDescent="0.35">
      <c r="A137" s="18">
        <v>131</v>
      </c>
      <c r="B137" s="20">
        <f t="shared" si="14"/>
        <v>34</v>
      </c>
      <c r="C137" s="20">
        <f t="shared" si="15"/>
        <v>52</v>
      </c>
      <c r="D137" s="14">
        <f t="shared" si="16"/>
        <v>33</v>
      </c>
      <c r="E137" s="14">
        <f t="shared" si="16"/>
        <v>33</v>
      </c>
      <c r="F137" s="2" t="str">
        <f>IF(results!Y137&lt;&gt;"c","",results!B137)</f>
        <v/>
      </c>
      <c r="G137" s="2" t="str">
        <f>IF(results!$Y137&lt;&gt;"c","",results!W137)</f>
        <v/>
      </c>
      <c r="H137" s="35" t="str">
        <f>IF(results!$Y137&lt;&gt;"c","",V137)</f>
        <v/>
      </c>
      <c r="I137" s="35" t="str">
        <f>IF(results!$Y137&lt;&gt;"c","",IF(W137=V137,W137+0.0001,W137))</f>
        <v/>
      </c>
      <c r="J137" s="35" t="str">
        <f>IF(results!$Y137&lt;&gt;"c","",IF(OR(V137=X137,W137=X137),X137+0.0002,X137))</f>
        <v/>
      </c>
      <c r="K137" s="35" t="str">
        <f>IF(results!$Y137&lt;&gt;"c","",IF(OR(V137=Y137,W137=Y137,X137=Y137),Y137+0.0003,Y137))</f>
        <v/>
      </c>
      <c r="L137" s="35" t="str">
        <f>IF(results!$Y137&lt;&gt;"c","",IF(OR(V137=Z137,W137=Z137,X137=Z137,Y137=Z137),Z137+0.0004,Z137))</f>
        <v/>
      </c>
      <c r="M137" s="35" t="str">
        <f>IF(results!$Y137&lt;&gt;"c","",IF(OR(V137=AA137,W137=AA137,X137=AA137,Y137=AA137,Z137=AA137),AA137+0.0005,AA137))</f>
        <v/>
      </c>
      <c r="N137" s="35" t="str">
        <f>IF(results!$Y137&lt;&gt;"c","",IF(OR(V137=AB137,W137=AB137,X137=AB137,Y137=AB137,Z137=AB137,AA137=AB137),AB137+0.0006,AB137))</f>
        <v/>
      </c>
      <c r="O137" s="35" t="str">
        <f>IF(results!$Y137&lt;&gt;"c","",IF(OR(V137=AC137,W137=AC137,X137=AC137,Y137=AC137,Z137=AC137,AA137=AC137,AB137=AC137),AC137+0.0007,AC137))</f>
        <v/>
      </c>
      <c r="P137" s="35" t="str">
        <f>IF(results!$Y137&lt;&gt;"c","",IF(OR(V137=AD137,W137=AD137,X137=AD137,Y137=AD137,Z137=AD137,AA137=AD137,AB137=AD137,AC137=AD137),AD137+0.0008,AD137))</f>
        <v/>
      </c>
      <c r="Q137" s="35" t="str">
        <f>IF(results!$Y137&lt;&gt;"c","",AE137*2)</f>
        <v/>
      </c>
      <c r="R137" s="4">
        <f t="shared" si="17"/>
        <v>0</v>
      </c>
      <c r="S137" s="4">
        <f t="shared" si="18"/>
        <v>1.3699999999999999E-5</v>
      </c>
      <c r="T137" s="4" t="str">
        <f>IF(results!$Y137&lt;&gt;"c","",results!X137)</f>
        <v/>
      </c>
      <c r="U137" s="4">
        <f>IF(results!Y137="A",1,IF(results!Y137="B",2,IF(results!Y137="C",3,99)))</f>
        <v>2</v>
      </c>
      <c r="V137" s="34">
        <f>results!C137+results!D137</f>
        <v>0</v>
      </c>
      <c r="W137" s="34">
        <f>results!E137+results!F137</f>
        <v>0</v>
      </c>
      <c r="X137" s="34">
        <f>results!G137+results!H137</f>
        <v>51</v>
      </c>
      <c r="Y137" s="34">
        <f>results!I137+results!J137</f>
        <v>69</v>
      </c>
      <c r="Z137" s="34">
        <f>results!K137+results!L137</f>
        <v>51</v>
      </c>
      <c r="AA137" s="34">
        <f>results!M137+results!N137</f>
        <v>66</v>
      </c>
      <c r="AB137" s="34">
        <f>results!O137+results!P137</f>
        <v>0</v>
      </c>
      <c r="AC137" s="34">
        <f>results!Q137+results!R137</f>
        <v>54</v>
      </c>
      <c r="AD137" s="34">
        <f>results!S137+results!T137</f>
        <v>0</v>
      </c>
      <c r="AE137" s="34">
        <f>results!U137+results!V137</f>
        <v>62</v>
      </c>
      <c r="AF137" s="10" t="e">
        <f t="shared" si="19"/>
        <v>#NUM!</v>
      </c>
    </row>
    <row r="138" spans="1:32" x14ac:dyDescent="0.35">
      <c r="A138" s="18">
        <v>132</v>
      </c>
      <c r="B138" s="20">
        <f t="shared" si="14"/>
        <v>34</v>
      </c>
      <c r="C138" s="20">
        <f t="shared" si="15"/>
        <v>51</v>
      </c>
      <c r="D138" s="14">
        <f t="shared" si="16"/>
        <v>33</v>
      </c>
      <c r="E138" s="14">
        <f t="shared" si="16"/>
        <v>33</v>
      </c>
      <c r="F138" s="2" t="str">
        <f>IF(results!Y138&lt;&gt;"c","",results!B138)</f>
        <v/>
      </c>
      <c r="G138" s="2" t="str">
        <f>IF(results!$Y138&lt;&gt;"c","",results!W138)</f>
        <v/>
      </c>
      <c r="H138" s="35" t="str">
        <f>IF(results!$Y138&lt;&gt;"c","",V138)</f>
        <v/>
      </c>
      <c r="I138" s="35" t="str">
        <f>IF(results!$Y138&lt;&gt;"c","",IF(W138=V138,W138+0.0001,W138))</f>
        <v/>
      </c>
      <c r="J138" s="35" t="str">
        <f>IF(results!$Y138&lt;&gt;"c","",IF(OR(V138=X138,W138=X138),X138+0.0002,X138))</f>
        <v/>
      </c>
      <c r="K138" s="35" t="str">
        <f>IF(results!$Y138&lt;&gt;"c","",IF(OR(V138=Y138,W138=Y138,X138=Y138),Y138+0.0003,Y138))</f>
        <v/>
      </c>
      <c r="L138" s="35" t="str">
        <f>IF(results!$Y138&lt;&gt;"c","",IF(OR(V138=Z138,W138=Z138,X138=Z138,Y138=Z138),Z138+0.0004,Z138))</f>
        <v/>
      </c>
      <c r="M138" s="35" t="str">
        <f>IF(results!$Y138&lt;&gt;"c","",IF(OR(V138=AA138,W138=AA138,X138=AA138,Y138=AA138,Z138=AA138),AA138+0.0005,AA138))</f>
        <v/>
      </c>
      <c r="N138" s="35" t="str">
        <f>IF(results!$Y138&lt;&gt;"c","",IF(OR(V138=AB138,W138=AB138,X138=AB138,Y138=AB138,Z138=AB138,AA138=AB138),AB138+0.0006,AB138))</f>
        <v/>
      </c>
      <c r="O138" s="35" t="str">
        <f>IF(results!$Y138&lt;&gt;"c","",IF(OR(V138=AC138,W138=AC138,X138=AC138,Y138=AC138,Z138=AC138,AA138=AC138,AB138=AC138),AC138+0.0007,AC138))</f>
        <v/>
      </c>
      <c r="P138" s="35" t="str">
        <f>IF(results!$Y138&lt;&gt;"c","",IF(OR(V138=AD138,W138=AD138,X138=AD138,Y138=AD138,Z138=AD138,AA138=AD138,AB138=AD138,AC138=AD138),AD138+0.0008,AD138))</f>
        <v/>
      </c>
      <c r="Q138" s="35" t="str">
        <f>IF(results!$Y138&lt;&gt;"c","",AE138*2)</f>
        <v/>
      </c>
      <c r="R138" s="4">
        <f t="shared" si="17"/>
        <v>0</v>
      </c>
      <c r="S138" s="4">
        <f t="shared" si="18"/>
        <v>1.38E-5</v>
      </c>
      <c r="T138" s="4" t="str">
        <f>IF(results!$Y138&lt;&gt;"c","",results!X138)</f>
        <v/>
      </c>
      <c r="U138" s="4">
        <f>IF(results!Y138="A",1,IF(results!Y138="B",2,IF(results!Y138="C",3,99)))</f>
        <v>2</v>
      </c>
      <c r="V138" s="34">
        <f>results!C138+results!D138</f>
        <v>49</v>
      </c>
      <c r="W138" s="34">
        <f>results!E138+results!F138</f>
        <v>0</v>
      </c>
      <c r="X138" s="34">
        <f>results!G138+results!H138</f>
        <v>0</v>
      </c>
      <c r="Y138" s="34">
        <f>results!I138+results!J138</f>
        <v>0</v>
      </c>
      <c r="Z138" s="34">
        <f>results!K138+results!L138</f>
        <v>0</v>
      </c>
      <c r="AA138" s="34">
        <f>results!M138+results!N138</f>
        <v>51</v>
      </c>
      <c r="AB138" s="34">
        <f>results!O138+results!P138</f>
        <v>0</v>
      </c>
      <c r="AC138" s="34">
        <f>results!Q138+results!R138</f>
        <v>0</v>
      </c>
      <c r="AD138" s="34">
        <f>results!S138+results!T138</f>
        <v>0</v>
      </c>
      <c r="AE138" s="34">
        <f>results!U138+results!V138</f>
        <v>0</v>
      </c>
      <c r="AF138" s="10" t="e">
        <f t="shared" si="19"/>
        <v>#NUM!</v>
      </c>
    </row>
    <row r="139" spans="1:32" x14ac:dyDescent="0.35">
      <c r="A139" s="18">
        <v>133</v>
      </c>
      <c r="B139" s="20">
        <f t="shared" si="14"/>
        <v>133</v>
      </c>
      <c r="C139" s="20">
        <f t="shared" si="15"/>
        <v>50</v>
      </c>
      <c r="D139" s="14">
        <f t="shared" si="16"/>
        <v>33</v>
      </c>
      <c r="E139" s="14">
        <f t="shared" si="16"/>
        <v>33</v>
      </c>
      <c r="F139" s="2" t="str">
        <f>IF(results!Y139&lt;&gt;"c","",results!B139)</f>
        <v/>
      </c>
      <c r="G139" s="2" t="str">
        <f>IF(results!$Y139&lt;&gt;"c","",results!W139)</f>
        <v/>
      </c>
      <c r="H139" s="35" t="str">
        <f>IF(results!$Y139&lt;&gt;"c","",V139)</f>
        <v/>
      </c>
      <c r="I139" s="35" t="str">
        <f>IF(results!$Y139&lt;&gt;"c","",IF(W139=V139,W139+0.0001,W139))</f>
        <v/>
      </c>
      <c r="J139" s="35" t="str">
        <f>IF(results!$Y139&lt;&gt;"c","",IF(OR(V139=X139,W139=X139),X139+0.0002,X139))</f>
        <v/>
      </c>
      <c r="K139" s="35" t="str">
        <f>IF(results!$Y139&lt;&gt;"c","",IF(OR(V139=Y139,W139=Y139,X139=Y139),Y139+0.0003,Y139))</f>
        <v/>
      </c>
      <c r="L139" s="35" t="str">
        <f>IF(results!$Y139&lt;&gt;"c","",IF(OR(V139=Z139,W139=Z139,X139=Z139,Y139=Z139),Z139+0.0004,Z139))</f>
        <v/>
      </c>
      <c r="M139" s="35" t="str">
        <f>IF(results!$Y139&lt;&gt;"c","",IF(OR(V139=AA139,W139=AA139,X139=AA139,Y139=AA139,Z139=AA139),AA139+0.0005,AA139))</f>
        <v/>
      </c>
      <c r="N139" s="35" t="str">
        <f>IF(results!$Y139&lt;&gt;"c","",IF(OR(V139=AB139,W139=AB139,X139=AB139,Y139=AB139,Z139=AB139,AA139=AB139),AB139+0.0006,AB139))</f>
        <v/>
      </c>
      <c r="O139" s="35" t="str">
        <f>IF(results!$Y139&lt;&gt;"c","",IF(OR(V139=AC139,W139=AC139,X139=AC139,Y139=AC139,Z139=AC139,AA139=AC139,AB139=AC139),AC139+0.0007,AC139))</f>
        <v/>
      </c>
      <c r="P139" s="35" t="str">
        <f>IF(results!$Y139&lt;&gt;"c","",IF(OR(V139=AD139,W139=AD139,X139=AD139,Y139=AD139,Z139=AD139,AA139=AD139,AB139=AD139,AC139=AD139),AD139+0.0008,AD139))</f>
        <v/>
      </c>
      <c r="Q139" s="35" t="str">
        <f>IF(results!$Y139&lt;&gt;"c","",AE139*2)</f>
        <v/>
      </c>
      <c r="R139" s="4">
        <f t="shared" si="17"/>
        <v>0</v>
      </c>
      <c r="S139" s="4">
        <f t="shared" si="18"/>
        <v>1.3899999999999999E-5</v>
      </c>
      <c r="T139" s="4" t="str">
        <f>IF(results!$Y139&lt;&gt;"c","",results!X139)</f>
        <v/>
      </c>
      <c r="U139" s="4">
        <f>IF(results!Y139="A",1,IF(results!Y139="B",2,IF(results!Y139="C",3,99)))</f>
        <v>99</v>
      </c>
      <c r="V139" s="34">
        <f>results!C139+results!D139</f>
        <v>0</v>
      </c>
      <c r="W139" s="34">
        <f>results!E139+results!F139</f>
        <v>0</v>
      </c>
      <c r="X139" s="34">
        <f>results!G139+results!H139</f>
        <v>0</v>
      </c>
      <c r="Y139" s="34">
        <f>results!I139+results!J139</f>
        <v>0</v>
      </c>
      <c r="Z139" s="34">
        <f>results!K139+results!L139</f>
        <v>0</v>
      </c>
      <c r="AA139" s="34">
        <f>results!M139+results!N139</f>
        <v>0</v>
      </c>
      <c r="AB139" s="34">
        <f>results!O139+results!P139</f>
        <v>0</v>
      </c>
      <c r="AC139" s="34">
        <f>results!Q139+results!R139</f>
        <v>0</v>
      </c>
      <c r="AD139" s="34">
        <f>results!S139+results!T139</f>
        <v>0</v>
      </c>
      <c r="AE139" s="34">
        <f>results!U139+results!V139</f>
        <v>0</v>
      </c>
      <c r="AF139" s="10" t="e">
        <f t="shared" si="19"/>
        <v>#NUM!</v>
      </c>
    </row>
    <row r="140" spans="1:32" x14ac:dyDescent="0.35">
      <c r="A140" s="18">
        <v>134</v>
      </c>
      <c r="B140" s="20">
        <f t="shared" si="14"/>
        <v>133</v>
      </c>
      <c r="C140" s="20">
        <f t="shared" si="15"/>
        <v>49</v>
      </c>
      <c r="D140" s="14">
        <f t="shared" si="16"/>
        <v>33</v>
      </c>
      <c r="E140" s="14">
        <f t="shared" si="16"/>
        <v>33</v>
      </c>
      <c r="F140" s="2" t="str">
        <f>IF(results!Y140&lt;&gt;"c","",results!B140)</f>
        <v/>
      </c>
      <c r="G140" s="2" t="str">
        <f>IF(results!$Y140&lt;&gt;"c","",results!W140)</f>
        <v/>
      </c>
      <c r="H140" s="35" t="str">
        <f>IF(results!$Y140&lt;&gt;"c","",V140)</f>
        <v/>
      </c>
      <c r="I140" s="35" t="str">
        <f>IF(results!$Y140&lt;&gt;"c","",IF(W140=V140,W140+0.0001,W140))</f>
        <v/>
      </c>
      <c r="J140" s="35" t="str">
        <f>IF(results!$Y140&lt;&gt;"c","",IF(OR(V140=X140,W140=X140),X140+0.0002,X140))</f>
        <v/>
      </c>
      <c r="K140" s="35" t="str">
        <f>IF(results!$Y140&lt;&gt;"c","",IF(OR(V140=Y140,W140=Y140,X140=Y140),Y140+0.0003,Y140))</f>
        <v/>
      </c>
      <c r="L140" s="35" t="str">
        <f>IF(results!$Y140&lt;&gt;"c","",IF(OR(V140=Z140,W140=Z140,X140=Z140,Y140=Z140),Z140+0.0004,Z140))</f>
        <v/>
      </c>
      <c r="M140" s="35" t="str">
        <f>IF(results!$Y140&lt;&gt;"c","",IF(OR(V140=AA140,W140=AA140,X140=AA140,Y140=AA140,Z140=AA140),AA140+0.0005,AA140))</f>
        <v/>
      </c>
      <c r="N140" s="35" t="str">
        <f>IF(results!$Y140&lt;&gt;"c","",IF(OR(V140=AB140,W140=AB140,X140=AB140,Y140=AB140,Z140=AB140,AA140=AB140),AB140+0.0006,AB140))</f>
        <v/>
      </c>
      <c r="O140" s="35" t="str">
        <f>IF(results!$Y140&lt;&gt;"c","",IF(OR(V140=AC140,W140=AC140,X140=AC140,Y140=AC140,Z140=AC140,AA140=AC140,AB140=AC140),AC140+0.0007,AC140))</f>
        <v/>
      </c>
      <c r="P140" s="35" t="str">
        <f>IF(results!$Y140&lt;&gt;"c","",IF(OR(V140=AD140,W140=AD140,X140=AD140,Y140=AD140,Z140=AD140,AA140=AD140,AB140=AD140,AC140=AD140),AD140+0.0008,AD140))</f>
        <v/>
      </c>
      <c r="Q140" s="35" t="str">
        <f>IF(results!$Y140&lt;&gt;"c","",AE140*2)</f>
        <v/>
      </c>
      <c r="R140" s="4">
        <f t="shared" si="17"/>
        <v>0</v>
      </c>
      <c r="S140" s="4">
        <f t="shared" si="18"/>
        <v>1.4E-5</v>
      </c>
      <c r="T140" s="4" t="str">
        <f>IF(results!$Y140&lt;&gt;"c","",results!X140)</f>
        <v/>
      </c>
      <c r="U140" s="4">
        <f>IF(results!Y140="A",1,IF(results!Y140="B",2,IF(results!Y140="C",3,99)))</f>
        <v>99</v>
      </c>
      <c r="V140" s="34">
        <f>results!C140+results!D140</f>
        <v>0</v>
      </c>
      <c r="W140" s="34">
        <f>results!E140+results!F140</f>
        <v>0</v>
      </c>
      <c r="X140" s="34">
        <f>results!G140+results!H140</f>
        <v>0</v>
      </c>
      <c r="Y140" s="34">
        <f>results!I140+results!J140</f>
        <v>0</v>
      </c>
      <c r="Z140" s="34">
        <f>results!K140+results!L140</f>
        <v>0</v>
      </c>
      <c r="AA140" s="34">
        <f>results!M140+results!N140</f>
        <v>0</v>
      </c>
      <c r="AB140" s="34">
        <f>results!O140+results!P140</f>
        <v>0</v>
      </c>
      <c r="AC140" s="34">
        <f>results!Q140+results!R140</f>
        <v>0</v>
      </c>
      <c r="AD140" s="34">
        <f>results!S140+results!T140</f>
        <v>0</v>
      </c>
      <c r="AE140" s="34">
        <f>results!U140+results!V140</f>
        <v>0</v>
      </c>
      <c r="AF140" s="10" t="e">
        <f t="shared" si="19"/>
        <v>#NUM!</v>
      </c>
    </row>
    <row r="141" spans="1:32" x14ac:dyDescent="0.35">
      <c r="A141" s="18">
        <v>135</v>
      </c>
      <c r="B141" s="20">
        <f t="shared" si="14"/>
        <v>133</v>
      </c>
      <c r="C141" s="20">
        <f t="shared" si="15"/>
        <v>48</v>
      </c>
      <c r="D141" s="14">
        <f t="shared" si="16"/>
        <v>33</v>
      </c>
      <c r="E141" s="14">
        <f t="shared" si="16"/>
        <v>33</v>
      </c>
      <c r="F141" s="2" t="str">
        <f>IF(results!Y141&lt;&gt;"c","",results!B141)</f>
        <v/>
      </c>
      <c r="G141" s="2" t="str">
        <f>IF(results!$Y141&lt;&gt;"c","",results!W141)</f>
        <v/>
      </c>
      <c r="H141" s="35" t="str">
        <f>IF(results!$Y141&lt;&gt;"c","",V141)</f>
        <v/>
      </c>
      <c r="I141" s="35" t="str">
        <f>IF(results!$Y141&lt;&gt;"c","",IF(W141=V141,W141+0.0001,W141))</f>
        <v/>
      </c>
      <c r="J141" s="35" t="str">
        <f>IF(results!$Y141&lt;&gt;"c","",IF(OR(V141=X141,W141=X141),X141+0.0002,X141))</f>
        <v/>
      </c>
      <c r="K141" s="35" t="str">
        <f>IF(results!$Y141&lt;&gt;"c","",IF(OR(V141=Y141,W141=Y141,X141=Y141),Y141+0.0003,Y141))</f>
        <v/>
      </c>
      <c r="L141" s="35" t="str">
        <f>IF(results!$Y141&lt;&gt;"c","",IF(OR(V141=Z141,W141=Z141,X141=Z141,Y141=Z141),Z141+0.0004,Z141))</f>
        <v/>
      </c>
      <c r="M141" s="35" t="str">
        <f>IF(results!$Y141&lt;&gt;"c","",IF(OR(V141=AA141,W141=AA141,X141=AA141,Y141=AA141,Z141=AA141),AA141+0.0005,AA141))</f>
        <v/>
      </c>
      <c r="N141" s="35" t="str">
        <f>IF(results!$Y141&lt;&gt;"c","",IF(OR(V141=AB141,W141=AB141,X141=AB141,Y141=AB141,Z141=AB141,AA141=AB141),AB141+0.0006,AB141))</f>
        <v/>
      </c>
      <c r="O141" s="35" t="str">
        <f>IF(results!$Y141&lt;&gt;"c","",IF(OR(V141=AC141,W141=AC141,X141=AC141,Y141=AC141,Z141=AC141,AA141=AC141,AB141=AC141),AC141+0.0007,AC141))</f>
        <v/>
      </c>
      <c r="P141" s="35" t="str">
        <f>IF(results!$Y141&lt;&gt;"c","",IF(OR(V141=AD141,W141=AD141,X141=AD141,Y141=AD141,Z141=AD141,AA141=AD141,AB141=AD141,AC141=AD141),AD141+0.0008,AD141))</f>
        <v/>
      </c>
      <c r="Q141" s="35" t="str">
        <f>IF(results!$Y141&lt;&gt;"c","",AE141*2)</f>
        <v/>
      </c>
      <c r="R141" s="4">
        <f t="shared" si="17"/>
        <v>0</v>
      </c>
      <c r="S141" s="4">
        <f t="shared" si="18"/>
        <v>1.4099999999999999E-5</v>
      </c>
      <c r="T141" s="4" t="str">
        <f>IF(results!$Y141&lt;&gt;"c","",results!X141)</f>
        <v/>
      </c>
      <c r="U141" s="4">
        <f>IF(results!Y141="A",1,IF(results!Y141="B",2,IF(results!Y141="C",3,99)))</f>
        <v>99</v>
      </c>
      <c r="V141" s="34">
        <f>results!C141+results!D141</f>
        <v>0</v>
      </c>
      <c r="W141" s="34">
        <f>results!E141+results!F141</f>
        <v>0</v>
      </c>
      <c r="X141" s="34">
        <f>results!G141+results!H141</f>
        <v>0</v>
      </c>
      <c r="Y141" s="34">
        <f>results!I141+results!J141</f>
        <v>0</v>
      </c>
      <c r="Z141" s="34">
        <f>results!K141+results!L141</f>
        <v>0</v>
      </c>
      <c r="AA141" s="34">
        <f>results!M141+results!N141</f>
        <v>0</v>
      </c>
      <c r="AB141" s="34">
        <f>results!O141+results!P141</f>
        <v>0</v>
      </c>
      <c r="AC141" s="34">
        <f>results!Q141+results!R141</f>
        <v>0</v>
      </c>
      <c r="AD141" s="34">
        <f>results!S141+results!T141</f>
        <v>0</v>
      </c>
      <c r="AE141" s="34">
        <f>results!U141+results!V141</f>
        <v>0</v>
      </c>
      <c r="AF141" s="10" t="e">
        <f t="shared" si="19"/>
        <v>#NUM!</v>
      </c>
    </row>
    <row r="142" spans="1:32" x14ac:dyDescent="0.35">
      <c r="A142" s="18">
        <v>136</v>
      </c>
      <c r="B142" s="20">
        <f t="shared" si="14"/>
        <v>133</v>
      </c>
      <c r="C142" s="20">
        <f t="shared" si="15"/>
        <v>47</v>
      </c>
      <c r="D142" s="14">
        <f t="shared" si="16"/>
        <v>33</v>
      </c>
      <c r="E142" s="14">
        <f t="shared" si="16"/>
        <v>33</v>
      </c>
      <c r="F142" s="2" t="str">
        <f>IF(results!Y142&lt;&gt;"c","",results!B142)</f>
        <v/>
      </c>
      <c r="G142" s="2" t="str">
        <f>IF(results!$Y142&lt;&gt;"c","",results!W142)</f>
        <v/>
      </c>
      <c r="H142" s="35" t="str">
        <f>IF(results!$Y142&lt;&gt;"c","",V142)</f>
        <v/>
      </c>
      <c r="I142" s="35" t="str">
        <f>IF(results!$Y142&lt;&gt;"c","",IF(W142=V142,W142+0.0001,W142))</f>
        <v/>
      </c>
      <c r="J142" s="35" t="str">
        <f>IF(results!$Y142&lt;&gt;"c","",IF(OR(V142=X142,W142=X142),X142+0.0002,X142))</f>
        <v/>
      </c>
      <c r="K142" s="35" t="str">
        <f>IF(results!$Y142&lt;&gt;"c","",IF(OR(V142=Y142,W142=Y142,X142=Y142),Y142+0.0003,Y142))</f>
        <v/>
      </c>
      <c r="L142" s="35" t="str">
        <f>IF(results!$Y142&lt;&gt;"c","",IF(OR(V142=Z142,W142=Z142,X142=Z142,Y142=Z142),Z142+0.0004,Z142))</f>
        <v/>
      </c>
      <c r="M142" s="35" t="str">
        <f>IF(results!$Y142&lt;&gt;"c","",IF(OR(V142=AA142,W142=AA142,X142=AA142,Y142=AA142,Z142=AA142),AA142+0.0005,AA142))</f>
        <v/>
      </c>
      <c r="N142" s="35" t="str">
        <f>IF(results!$Y142&lt;&gt;"c","",IF(OR(V142=AB142,W142=AB142,X142=AB142,Y142=AB142,Z142=AB142,AA142=AB142),AB142+0.0006,AB142))</f>
        <v/>
      </c>
      <c r="O142" s="35" t="str">
        <f>IF(results!$Y142&lt;&gt;"c","",IF(OR(V142=AC142,W142=AC142,X142=AC142,Y142=AC142,Z142=AC142,AA142=AC142,AB142=AC142),AC142+0.0007,AC142))</f>
        <v/>
      </c>
      <c r="P142" s="35" t="str">
        <f>IF(results!$Y142&lt;&gt;"c","",IF(OR(V142=AD142,W142=AD142,X142=AD142,Y142=AD142,Z142=AD142,AA142=AD142,AB142=AD142,AC142=AD142),AD142+0.0008,AD142))</f>
        <v/>
      </c>
      <c r="Q142" s="35" t="str">
        <f>IF(results!$Y142&lt;&gt;"c","",AE142*2)</f>
        <v/>
      </c>
      <c r="R142" s="4">
        <f t="shared" si="17"/>
        <v>0</v>
      </c>
      <c r="S142" s="4">
        <f t="shared" si="18"/>
        <v>1.42E-5</v>
      </c>
      <c r="T142" s="4" t="str">
        <f>IF(results!$Y142&lt;&gt;"c","",results!X142)</f>
        <v/>
      </c>
      <c r="U142" s="4">
        <f>IF(results!Y142="A",1,IF(results!Y142="B",2,IF(results!Y142="C",3,99)))</f>
        <v>99</v>
      </c>
      <c r="V142" s="34">
        <f>results!C142+results!D142</f>
        <v>0</v>
      </c>
      <c r="W142" s="34">
        <f>results!E142+results!F142</f>
        <v>0</v>
      </c>
      <c r="X142" s="34">
        <f>results!G142+results!H142</f>
        <v>0</v>
      </c>
      <c r="Y142" s="34">
        <f>results!I142+results!J142</f>
        <v>0</v>
      </c>
      <c r="Z142" s="34">
        <f>results!K142+results!L142</f>
        <v>0</v>
      </c>
      <c r="AA142" s="34">
        <f>results!M142+results!N142</f>
        <v>0</v>
      </c>
      <c r="AB142" s="34">
        <f>results!O142+results!P142</f>
        <v>0</v>
      </c>
      <c r="AC142" s="34">
        <f>results!Q142+results!R142</f>
        <v>0</v>
      </c>
      <c r="AD142" s="34">
        <f>results!S142+results!T142</f>
        <v>0</v>
      </c>
      <c r="AE142" s="34">
        <f>results!U142+results!V142</f>
        <v>0</v>
      </c>
      <c r="AF142" s="10" t="e">
        <f t="shared" si="19"/>
        <v>#NUM!</v>
      </c>
    </row>
    <row r="143" spans="1:32" x14ac:dyDescent="0.35">
      <c r="A143" s="18">
        <v>137</v>
      </c>
      <c r="B143" s="20">
        <f t="shared" si="14"/>
        <v>133</v>
      </c>
      <c r="C143" s="20">
        <f t="shared" si="15"/>
        <v>46</v>
      </c>
      <c r="D143" s="14">
        <f t="shared" si="16"/>
        <v>33</v>
      </c>
      <c r="E143" s="14">
        <f t="shared" si="16"/>
        <v>33</v>
      </c>
      <c r="F143" s="2" t="str">
        <f>IF(results!Y143&lt;&gt;"c","",results!B143)</f>
        <v/>
      </c>
      <c r="G143" s="2" t="str">
        <f>IF(results!$Y143&lt;&gt;"c","",results!W143)</f>
        <v/>
      </c>
      <c r="H143" s="35" t="str">
        <f>IF(results!$Y143&lt;&gt;"c","",V143)</f>
        <v/>
      </c>
      <c r="I143" s="35" t="str">
        <f>IF(results!$Y143&lt;&gt;"c","",IF(W143=V143,W143+0.0001,W143))</f>
        <v/>
      </c>
      <c r="J143" s="35" t="str">
        <f>IF(results!$Y143&lt;&gt;"c","",IF(OR(V143=X143,W143=X143),X143+0.0002,X143))</f>
        <v/>
      </c>
      <c r="K143" s="35" t="str">
        <f>IF(results!$Y143&lt;&gt;"c","",IF(OR(V143=Y143,W143=Y143,X143=Y143),Y143+0.0003,Y143))</f>
        <v/>
      </c>
      <c r="L143" s="35" t="str">
        <f>IF(results!$Y143&lt;&gt;"c","",IF(OR(V143=Z143,W143=Z143,X143=Z143,Y143=Z143),Z143+0.0004,Z143))</f>
        <v/>
      </c>
      <c r="M143" s="35" t="str">
        <f>IF(results!$Y143&lt;&gt;"c","",IF(OR(V143=AA143,W143=AA143,X143=AA143,Y143=AA143,Z143=AA143),AA143+0.0005,AA143))</f>
        <v/>
      </c>
      <c r="N143" s="35" t="str">
        <f>IF(results!$Y143&lt;&gt;"c","",IF(OR(V143=AB143,W143=AB143,X143=AB143,Y143=AB143,Z143=AB143,AA143=AB143),AB143+0.0006,AB143))</f>
        <v/>
      </c>
      <c r="O143" s="35" t="str">
        <f>IF(results!$Y143&lt;&gt;"c","",IF(OR(V143=AC143,W143=AC143,X143=AC143,Y143=AC143,Z143=AC143,AA143=AC143,AB143=AC143),AC143+0.0007,AC143))</f>
        <v/>
      </c>
      <c r="P143" s="35" t="str">
        <f>IF(results!$Y143&lt;&gt;"c","",IF(OR(V143=AD143,W143=AD143,X143=AD143,Y143=AD143,Z143=AD143,AA143=AD143,AB143=AD143,AC143=AD143),AD143+0.0008,AD143))</f>
        <v/>
      </c>
      <c r="Q143" s="35" t="str">
        <f>IF(results!$Y143&lt;&gt;"c","",AE143*2)</f>
        <v/>
      </c>
      <c r="R143" s="4">
        <f t="shared" si="17"/>
        <v>0</v>
      </c>
      <c r="S143" s="4">
        <f t="shared" si="18"/>
        <v>1.4299999999999999E-5</v>
      </c>
      <c r="T143" s="4" t="str">
        <f>IF(results!$Y143&lt;&gt;"c","",results!X143)</f>
        <v/>
      </c>
      <c r="U143" s="4">
        <f>IF(results!Y143="A",1,IF(results!Y143="B",2,IF(results!Y143="C",3,99)))</f>
        <v>99</v>
      </c>
      <c r="V143" s="34">
        <f>results!C143+results!D143</f>
        <v>0</v>
      </c>
      <c r="W143" s="34">
        <f>results!E143+results!F143</f>
        <v>0</v>
      </c>
      <c r="X143" s="34">
        <f>results!G143+results!H143</f>
        <v>0</v>
      </c>
      <c r="Y143" s="34">
        <f>results!I143+results!J143</f>
        <v>0</v>
      </c>
      <c r="Z143" s="34">
        <f>results!K143+results!L143</f>
        <v>0</v>
      </c>
      <c r="AA143" s="34">
        <f>results!M143+results!N143</f>
        <v>0</v>
      </c>
      <c r="AB143" s="34">
        <f>results!O143+results!P143</f>
        <v>0</v>
      </c>
      <c r="AC143" s="34">
        <f>results!Q143+results!R143</f>
        <v>0</v>
      </c>
      <c r="AD143" s="34">
        <f>results!S143+results!T143</f>
        <v>0</v>
      </c>
      <c r="AE143" s="34">
        <f>results!U143+results!V143</f>
        <v>0</v>
      </c>
      <c r="AF143" s="10" t="e">
        <f t="shared" si="19"/>
        <v>#NUM!</v>
      </c>
    </row>
    <row r="144" spans="1:32" x14ac:dyDescent="0.35">
      <c r="A144" s="18">
        <v>138</v>
      </c>
      <c r="B144" s="20">
        <f t="shared" si="14"/>
        <v>133</v>
      </c>
      <c r="C144" s="20">
        <f t="shared" si="15"/>
        <v>45</v>
      </c>
      <c r="D144" s="14">
        <f t="shared" si="16"/>
        <v>33</v>
      </c>
      <c r="E144" s="14">
        <f t="shared" si="16"/>
        <v>33</v>
      </c>
      <c r="F144" s="2" t="str">
        <f>IF(results!Y144&lt;&gt;"c","",results!B144)</f>
        <v/>
      </c>
      <c r="G144" s="2" t="str">
        <f>IF(results!$Y144&lt;&gt;"c","",results!W144)</f>
        <v/>
      </c>
      <c r="H144" s="35" t="str">
        <f>IF(results!$Y144&lt;&gt;"c","",V144)</f>
        <v/>
      </c>
      <c r="I144" s="35" t="str">
        <f>IF(results!$Y144&lt;&gt;"c","",IF(W144=V144,W144+0.0001,W144))</f>
        <v/>
      </c>
      <c r="J144" s="35" t="str">
        <f>IF(results!$Y144&lt;&gt;"c","",IF(OR(V144=X144,W144=X144),X144+0.0002,X144))</f>
        <v/>
      </c>
      <c r="K144" s="35" t="str">
        <f>IF(results!$Y144&lt;&gt;"c","",IF(OR(V144=Y144,W144=Y144,X144=Y144),Y144+0.0003,Y144))</f>
        <v/>
      </c>
      <c r="L144" s="35" t="str">
        <f>IF(results!$Y144&lt;&gt;"c","",IF(OR(V144=Z144,W144=Z144,X144=Z144,Y144=Z144),Z144+0.0004,Z144))</f>
        <v/>
      </c>
      <c r="M144" s="35" t="str">
        <f>IF(results!$Y144&lt;&gt;"c","",IF(OR(V144=AA144,W144=AA144,X144=AA144,Y144=AA144,Z144=AA144),AA144+0.0005,AA144))</f>
        <v/>
      </c>
      <c r="N144" s="35" t="str">
        <f>IF(results!$Y144&lt;&gt;"c","",IF(OR(V144=AB144,W144=AB144,X144=AB144,Y144=AB144,Z144=AB144,AA144=AB144),AB144+0.0006,AB144))</f>
        <v/>
      </c>
      <c r="O144" s="35" t="str">
        <f>IF(results!$Y144&lt;&gt;"c","",IF(OR(V144=AC144,W144=AC144,X144=AC144,Y144=AC144,Z144=AC144,AA144=AC144,AB144=AC144),AC144+0.0007,AC144))</f>
        <v/>
      </c>
      <c r="P144" s="35" t="str">
        <f>IF(results!$Y144&lt;&gt;"c","",IF(OR(V144=AD144,W144=AD144,X144=AD144,Y144=AD144,Z144=AD144,AA144=AD144,AB144=AD144,AC144=AD144),AD144+0.0008,AD144))</f>
        <v/>
      </c>
      <c r="Q144" s="35" t="str">
        <f>IF(results!$Y144&lt;&gt;"c","",AE144*2)</f>
        <v/>
      </c>
      <c r="R144" s="4">
        <f t="shared" si="17"/>
        <v>0</v>
      </c>
      <c r="S144" s="4">
        <f t="shared" si="18"/>
        <v>1.4399999999999999E-5</v>
      </c>
      <c r="T144" s="4" t="str">
        <f>IF(results!$Y144&lt;&gt;"c","",results!X144)</f>
        <v/>
      </c>
      <c r="U144" s="4">
        <f>IF(results!Y144="A",1,IF(results!Y144="B",2,IF(results!Y144="C",3,99)))</f>
        <v>99</v>
      </c>
      <c r="V144" s="34">
        <f>results!C144+results!D144</f>
        <v>0</v>
      </c>
      <c r="W144" s="34">
        <f>results!E144+results!F144</f>
        <v>0</v>
      </c>
      <c r="X144" s="34">
        <f>results!G144+results!H144</f>
        <v>0</v>
      </c>
      <c r="Y144" s="34">
        <f>results!I144+results!J144</f>
        <v>0</v>
      </c>
      <c r="Z144" s="34">
        <f>results!K144+results!L144</f>
        <v>0</v>
      </c>
      <c r="AA144" s="34">
        <f>results!M144+results!N144</f>
        <v>0</v>
      </c>
      <c r="AB144" s="34">
        <f>results!O144+results!P144</f>
        <v>0</v>
      </c>
      <c r="AC144" s="34">
        <f>results!Q144+results!R144</f>
        <v>0</v>
      </c>
      <c r="AD144" s="34">
        <f>results!S144+results!T144</f>
        <v>0</v>
      </c>
      <c r="AE144" s="34">
        <f>results!U144+results!V144</f>
        <v>0</v>
      </c>
      <c r="AF144" s="10" t="e">
        <f t="shared" si="19"/>
        <v>#NUM!</v>
      </c>
    </row>
    <row r="145" spans="1:32" x14ac:dyDescent="0.35">
      <c r="A145" s="18">
        <v>139</v>
      </c>
      <c r="B145" s="20">
        <f t="shared" si="14"/>
        <v>133</v>
      </c>
      <c r="C145" s="20">
        <f t="shared" si="15"/>
        <v>44</v>
      </c>
      <c r="D145" s="14">
        <f t="shared" si="16"/>
        <v>33</v>
      </c>
      <c r="E145" s="14">
        <f t="shared" si="16"/>
        <v>33</v>
      </c>
      <c r="F145" s="2" t="str">
        <f>IF(results!Y145&lt;&gt;"c","",results!B145)</f>
        <v/>
      </c>
      <c r="G145" s="2" t="str">
        <f>IF(results!$Y145&lt;&gt;"c","",results!W145)</f>
        <v/>
      </c>
      <c r="H145" s="35" t="str">
        <f>IF(results!$Y145&lt;&gt;"c","",V145)</f>
        <v/>
      </c>
      <c r="I145" s="35" t="str">
        <f>IF(results!$Y145&lt;&gt;"c","",IF(W145=V145,W145+0.0001,W145))</f>
        <v/>
      </c>
      <c r="J145" s="35" t="str">
        <f>IF(results!$Y145&lt;&gt;"c","",IF(OR(V145=X145,W145=X145),X145+0.0002,X145))</f>
        <v/>
      </c>
      <c r="K145" s="35" t="str">
        <f>IF(results!$Y145&lt;&gt;"c","",IF(OR(V145=Y145,W145=Y145,X145=Y145),Y145+0.0003,Y145))</f>
        <v/>
      </c>
      <c r="L145" s="35" t="str">
        <f>IF(results!$Y145&lt;&gt;"c","",IF(OR(V145=Z145,W145=Z145,X145=Z145,Y145=Z145),Z145+0.0004,Z145))</f>
        <v/>
      </c>
      <c r="M145" s="35" t="str">
        <f>IF(results!$Y145&lt;&gt;"c","",IF(OR(V145=AA145,W145=AA145,X145=AA145,Y145=AA145,Z145=AA145),AA145+0.0005,AA145))</f>
        <v/>
      </c>
      <c r="N145" s="35" t="str">
        <f>IF(results!$Y145&lt;&gt;"c","",IF(OR(V145=AB145,W145=AB145,X145=AB145,Y145=AB145,Z145=AB145,AA145=AB145),AB145+0.0006,AB145))</f>
        <v/>
      </c>
      <c r="O145" s="35" t="str">
        <f>IF(results!$Y145&lt;&gt;"c","",IF(OR(V145=AC145,W145=AC145,X145=AC145,Y145=AC145,Z145=AC145,AA145=AC145,AB145=AC145),AC145+0.0007,AC145))</f>
        <v/>
      </c>
      <c r="P145" s="35" t="str">
        <f>IF(results!$Y145&lt;&gt;"c","",IF(OR(V145=AD145,W145=AD145,X145=AD145,Y145=AD145,Z145=AD145,AA145=AD145,AB145=AD145,AC145=AD145),AD145+0.0008,AD145))</f>
        <v/>
      </c>
      <c r="Q145" s="35" t="str">
        <f>IF(results!$Y145&lt;&gt;"c","",AE145*2)</f>
        <v/>
      </c>
      <c r="R145" s="4">
        <f t="shared" si="17"/>
        <v>0</v>
      </c>
      <c r="S145" s="4">
        <f t="shared" si="18"/>
        <v>1.45E-5</v>
      </c>
      <c r="T145" s="4" t="str">
        <f>IF(results!$Y145&lt;&gt;"c","",results!X145)</f>
        <v/>
      </c>
      <c r="U145" s="4">
        <f>IF(results!Y145="A",1,IF(results!Y145="B",2,IF(results!Y145="C",3,99)))</f>
        <v>99</v>
      </c>
      <c r="V145" s="34">
        <f>results!C145+results!D145</f>
        <v>0</v>
      </c>
      <c r="W145" s="34">
        <f>results!E145+results!F145</f>
        <v>0</v>
      </c>
      <c r="X145" s="34">
        <f>results!G145+results!H145</f>
        <v>0</v>
      </c>
      <c r="Y145" s="34">
        <f>results!I145+results!J145</f>
        <v>0</v>
      </c>
      <c r="Z145" s="34">
        <f>results!K145+results!L145</f>
        <v>0</v>
      </c>
      <c r="AA145" s="34">
        <f>results!M145+results!N145</f>
        <v>0</v>
      </c>
      <c r="AB145" s="34">
        <f>results!O145+results!P145</f>
        <v>0</v>
      </c>
      <c r="AC145" s="34">
        <f>results!Q145+results!R145</f>
        <v>0</v>
      </c>
      <c r="AD145" s="34">
        <f>results!S145+results!T145</f>
        <v>0</v>
      </c>
      <c r="AE145" s="34">
        <f>results!U145+results!V145</f>
        <v>0</v>
      </c>
      <c r="AF145" s="10" t="e">
        <f t="shared" si="19"/>
        <v>#NUM!</v>
      </c>
    </row>
    <row r="146" spans="1:32" x14ac:dyDescent="0.35">
      <c r="A146" s="18">
        <v>140</v>
      </c>
      <c r="B146" s="20">
        <f t="shared" si="14"/>
        <v>133</v>
      </c>
      <c r="C146" s="20">
        <f t="shared" si="15"/>
        <v>43</v>
      </c>
      <c r="D146" s="14">
        <f t="shared" si="16"/>
        <v>33</v>
      </c>
      <c r="E146" s="14">
        <f t="shared" si="16"/>
        <v>33</v>
      </c>
      <c r="F146" s="2" t="str">
        <f>IF(results!Y146&lt;&gt;"c","",results!B146)</f>
        <v/>
      </c>
      <c r="G146" s="2" t="str">
        <f>IF(results!$Y146&lt;&gt;"c","",results!W146)</f>
        <v/>
      </c>
      <c r="H146" s="35" t="str">
        <f>IF(results!$Y146&lt;&gt;"c","",V146)</f>
        <v/>
      </c>
      <c r="I146" s="35" t="str">
        <f>IF(results!$Y146&lt;&gt;"c","",IF(W146=V146,W146+0.0001,W146))</f>
        <v/>
      </c>
      <c r="J146" s="35" t="str">
        <f>IF(results!$Y146&lt;&gt;"c","",IF(OR(V146=X146,W146=X146),X146+0.0002,X146))</f>
        <v/>
      </c>
      <c r="K146" s="35" t="str">
        <f>IF(results!$Y146&lt;&gt;"c","",IF(OR(V146=Y146,W146=Y146,X146=Y146),Y146+0.0003,Y146))</f>
        <v/>
      </c>
      <c r="L146" s="35" t="str">
        <f>IF(results!$Y146&lt;&gt;"c","",IF(OR(V146=Z146,W146=Z146,X146=Z146,Y146=Z146),Z146+0.0004,Z146))</f>
        <v/>
      </c>
      <c r="M146" s="35" t="str">
        <f>IF(results!$Y146&lt;&gt;"c","",IF(OR(V146=AA146,W146=AA146,X146=AA146,Y146=AA146,Z146=AA146),AA146+0.0005,AA146))</f>
        <v/>
      </c>
      <c r="N146" s="35" t="str">
        <f>IF(results!$Y146&lt;&gt;"c","",IF(OR(V146=AB146,W146=AB146,X146=AB146,Y146=AB146,Z146=AB146,AA146=AB146),AB146+0.0006,AB146))</f>
        <v/>
      </c>
      <c r="O146" s="35" t="str">
        <f>IF(results!$Y146&lt;&gt;"c","",IF(OR(V146=AC146,W146=AC146,X146=AC146,Y146=AC146,Z146=AC146,AA146=AC146,AB146=AC146),AC146+0.0007,AC146))</f>
        <v/>
      </c>
      <c r="P146" s="35" t="str">
        <f>IF(results!$Y146&lt;&gt;"c","",IF(OR(V146=AD146,W146=AD146,X146=AD146,Y146=AD146,Z146=AD146,AA146=AD146,AB146=AD146,AC146=AD146),AD146+0.0008,AD146))</f>
        <v/>
      </c>
      <c r="Q146" s="35" t="str">
        <f>IF(results!$Y146&lt;&gt;"c","",AE146*2)</f>
        <v/>
      </c>
      <c r="R146" s="4">
        <f t="shared" si="17"/>
        <v>0</v>
      </c>
      <c r="S146" s="4">
        <f t="shared" si="18"/>
        <v>1.4599999999999999E-5</v>
      </c>
      <c r="T146" s="4" t="str">
        <f>IF(results!$Y146&lt;&gt;"c","",results!X146)</f>
        <v/>
      </c>
      <c r="U146" s="4">
        <f>IF(results!Y146="A",1,IF(results!Y146="B",2,IF(results!Y146="C",3,99)))</f>
        <v>99</v>
      </c>
      <c r="V146" s="34">
        <f>results!C146+results!D146</f>
        <v>0</v>
      </c>
      <c r="W146" s="34">
        <f>results!E146+results!F146</f>
        <v>0</v>
      </c>
      <c r="X146" s="34">
        <f>results!G146+results!H146</f>
        <v>0</v>
      </c>
      <c r="Y146" s="34">
        <f>results!I146+results!J146</f>
        <v>0</v>
      </c>
      <c r="Z146" s="34">
        <f>results!K146+results!L146</f>
        <v>0</v>
      </c>
      <c r="AA146" s="34">
        <f>results!M146+results!N146</f>
        <v>0</v>
      </c>
      <c r="AB146" s="34">
        <f>results!O146+results!P146</f>
        <v>0</v>
      </c>
      <c r="AC146" s="34">
        <f>results!Q146+results!R146</f>
        <v>0</v>
      </c>
      <c r="AD146" s="34">
        <f>results!S146+results!T146</f>
        <v>0</v>
      </c>
      <c r="AE146" s="34">
        <f>results!U146+results!V146</f>
        <v>0</v>
      </c>
      <c r="AF146" s="10" t="e">
        <f t="shared" si="19"/>
        <v>#NUM!</v>
      </c>
    </row>
    <row r="147" spans="1:32" x14ac:dyDescent="0.35">
      <c r="A147" s="18">
        <v>141</v>
      </c>
      <c r="B147" s="20">
        <f t="shared" si="14"/>
        <v>133</v>
      </c>
      <c r="C147" s="20">
        <f t="shared" si="15"/>
        <v>42</v>
      </c>
      <c r="D147" s="14">
        <f t="shared" si="16"/>
        <v>33</v>
      </c>
      <c r="E147" s="14">
        <f t="shared" si="16"/>
        <v>33</v>
      </c>
      <c r="F147" s="2" t="str">
        <f>IF(results!Y147&lt;&gt;"c","",results!B147)</f>
        <v/>
      </c>
      <c r="G147" s="2" t="str">
        <f>IF(results!$Y147&lt;&gt;"c","",results!W147)</f>
        <v/>
      </c>
      <c r="H147" s="35" t="str">
        <f>IF(results!$Y147&lt;&gt;"c","",V147)</f>
        <v/>
      </c>
      <c r="I147" s="35" t="str">
        <f>IF(results!$Y147&lt;&gt;"c","",IF(W147=V147,W147+0.0001,W147))</f>
        <v/>
      </c>
      <c r="J147" s="35" t="str">
        <f>IF(results!$Y147&lt;&gt;"c","",IF(OR(V147=X147,W147=X147),X147+0.0002,X147))</f>
        <v/>
      </c>
      <c r="K147" s="35" t="str">
        <f>IF(results!$Y147&lt;&gt;"c","",IF(OR(V147=Y147,W147=Y147,X147=Y147),Y147+0.0003,Y147))</f>
        <v/>
      </c>
      <c r="L147" s="35" t="str">
        <f>IF(results!$Y147&lt;&gt;"c","",IF(OR(V147=Z147,W147=Z147,X147=Z147,Y147=Z147),Z147+0.0004,Z147))</f>
        <v/>
      </c>
      <c r="M147" s="35" t="str">
        <f>IF(results!$Y147&lt;&gt;"c","",IF(OR(V147=AA147,W147=AA147,X147=AA147,Y147=AA147,Z147=AA147),AA147+0.0005,AA147))</f>
        <v/>
      </c>
      <c r="N147" s="35" t="str">
        <f>IF(results!$Y147&lt;&gt;"c","",IF(OR(V147=AB147,W147=AB147,X147=AB147,Y147=AB147,Z147=AB147,AA147=AB147),AB147+0.0006,AB147))</f>
        <v/>
      </c>
      <c r="O147" s="35" t="str">
        <f>IF(results!$Y147&lt;&gt;"c","",IF(OR(V147=AC147,W147=AC147,X147=AC147,Y147=AC147,Z147=AC147,AA147=AC147,AB147=AC147),AC147+0.0007,AC147))</f>
        <v/>
      </c>
      <c r="P147" s="35" t="str">
        <f>IF(results!$Y147&lt;&gt;"c","",IF(OR(V147=AD147,W147=AD147,X147=AD147,Y147=AD147,Z147=AD147,AA147=AD147,AB147=AD147,AC147=AD147),AD147+0.0008,AD147))</f>
        <v/>
      </c>
      <c r="Q147" s="35" t="str">
        <f>IF(results!$Y147&lt;&gt;"c","",AE147*2)</f>
        <v/>
      </c>
      <c r="R147" s="4">
        <f t="shared" si="17"/>
        <v>0</v>
      </c>
      <c r="S147" s="4">
        <f t="shared" ref="S147:S156" si="20">R147+0.0000001*ROW()</f>
        <v>1.47E-5</v>
      </c>
      <c r="T147" s="4" t="str">
        <f>IF(results!$Y147&lt;&gt;"c","",results!X147)</f>
        <v/>
      </c>
      <c r="U147" s="4">
        <f>IF(results!Y147="A",1,IF(results!Y147="B",2,IF(results!Y147="C",3,99)))</f>
        <v>99</v>
      </c>
      <c r="V147" s="34">
        <f>results!C147+results!D147</f>
        <v>0</v>
      </c>
      <c r="W147" s="34">
        <f>results!E147+results!F147</f>
        <v>0</v>
      </c>
      <c r="X147" s="34">
        <f>results!G147+results!H147</f>
        <v>0</v>
      </c>
      <c r="Y147" s="34">
        <f>results!I147+results!J147</f>
        <v>0</v>
      </c>
      <c r="Z147" s="34">
        <f>results!K147+results!L147</f>
        <v>0</v>
      </c>
      <c r="AA147" s="34">
        <f>results!M147+results!N147</f>
        <v>0</v>
      </c>
      <c r="AB147" s="34">
        <f>results!O147+results!P147</f>
        <v>0</v>
      </c>
      <c r="AC147" s="34">
        <f>results!Q147+results!R147</f>
        <v>0</v>
      </c>
      <c r="AD147" s="34">
        <f>results!S147+results!T147</f>
        <v>0</v>
      </c>
      <c r="AE147" s="34">
        <f>results!U147+results!V147</f>
        <v>0</v>
      </c>
      <c r="AF147" s="10" t="e">
        <f t="shared" si="19"/>
        <v>#NUM!</v>
      </c>
    </row>
    <row r="148" spans="1:32" x14ac:dyDescent="0.35">
      <c r="A148" s="18">
        <v>142</v>
      </c>
      <c r="B148" s="20">
        <f t="shared" si="14"/>
        <v>133</v>
      </c>
      <c r="C148" s="20">
        <f t="shared" si="15"/>
        <v>41</v>
      </c>
      <c r="D148" s="14">
        <f t="shared" si="16"/>
        <v>33</v>
      </c>
      <c r="E148" s="14">
        <f t="shared" si="16"/>
        <v>33</v>
      </c>
      <c r="F148" s="2" t="str">
        <f>IF(results!Y148&lt;&gt;"c","",results!B148)</f>
        <v/>
      </c>
      <c r="G148" s="2" t="str">
        <f>IF(results!$Y148&lt;&gt;"c","",results!W148)</f>
        <v/>
      </c>
      <c r="H148" s="35" t="str">
        <f>IF(results!$Y148&lt;&gt;"c","",V148)</f>
        <v/>
      </c>
      <c r="I148" s="35" t="str">
        <f>IF(results!$Y148&lt;&gt;"c","",IF(W148=V148,W148+0.0001,W148))</f>
        <v/>
      </c>
      <c r="J148" s="35" t="str">
        <f>IF(results!$Y148&lt;&gt;"c","",IF(OR(V148=X148,W148=X148),X148+0.0002,X148))</f>
        <v/>
      </c>
      <c r="K148" s="35" t="str">
        <f>IF(results!$Y148&lt;&gt;"c","",IF(OR(V148=Y148,W148=Y148,X148=Y148),Y148+0.0003,Y148))</f>
        <v/>
      </c>
      <c r="L148" s="35" t="str">
        <f>IF(results!$Y148&lt;&gt;"c","",IF(OR(V148=Z148,W148=Z148,X148=Z148,Y148=Z148),Z148+0.0004,Z148))</f>
        <v/>
      </c>
      <c r="M148" s="35" t="str">
        <f>IF(results!$Y148&lt;&gt;"c","",IF(OR(V148=AA148,W148=AA148,X148=AA148,Y148=AA148,Z148=AA148),AA148+0.0005,AA148))</f>
        <v/>
      </c>
      <c r="N148" s="35" t="str">
        <f>IF(results!$Y148&lt;&gt;"c","",IF(OR(V148=AB148,W148=AB148,X148=AB148,Y148=AB148,Z148=AB148,AA148=AB148),AB148+0.0006,AB148))</f>
        <v/>
      </c>
      <c r="O148" s="35" t="str">
        <f>IF(results!$Y148&lt;&gt;"c","",IF(OR(V148=AC148,W148=AC148,X148=AC148,Y148=AC148,Z148=AC148,AA148=AC148,AB148=AC148),AC148+0.0007,AC148))</f>
        <v/>
      </c>
      <c r="P148" s="35" t="str">
        <f>IF(results!$Y148&lt;&gt;"c","",IF(OR(V148=AD148,W148=AD148,X148=AD148,Y148=AD148,Z148=AD148,AA148=AD148,AB148=AD148,AC148=AD148),AD148+0.0008,AD148))</f>
        <v/>
      </c>
      <c r="Q148" s="35" t="str">
        <f>IF(results!$Y148&lt;&gt;"c","",AE148*2)</f>
        <v/>
      </c>
      <c r="R148" s="4">
        <f t="shared" si="17"/>
        <v>0</v>
      </c>
      <c r="S148" s="4">
        <f t="shared" si="20"/>
        <v>1.4799999999999999E-5</v>
      </c>
      <c r="T148" s="4" t="str">
        <f>IF(results!$Y148&lt;&gt;"c","",results!X148)</f>
        <v/>
      </c>
      <c r="U148" s="4">
        <f>IF(results!Y148="A",1,IF(results!Y148="B",2,IF(results!Y148="C",3,99)))</f>
        <v>99</v>
      </c>
      <c r="V148" s="34">
        <f>results!C148+results!D148</f>
        <v>0</v>
      </c>
      <c r="W148" s="34">
        <f>results!E148+results!F148</f>
        <v>0</v>
      </c>
      <c r="X148" s="34">
        <f>results!G148+results!H148</f>
        <v>0</v>
      </c>
      <c r="Y148" s="34">
        <f>results!I148+results!J148</f>
        <v>0</v>
      </c>
      <c r="Z148" s="34">
        <f>results!K148+results!L148</f>
        <v>0</v>
      </c>
      <c r="AA148" s="34">
        <f>results!M148+results!N148</f>
        <v>0</v>
      </c>
      <c r="AB148" s="34">
        <f>results!O148+results!P148</f>
        <v>0</v>
      </c>
      <c r="AC148" s="34">
        <f>results!Q148+results!R148</f>
        <v>0</v>
      </c>
      <c r="AD148" s="34">
        <f>results!S148+results!T148</f>
        <v>0</v>
      </c>
      <c r="AE148" s="34">
        <f>results!U148+results!V148</f>
        <v>0</v>
      </c>
      <c r="AF148" s="10" t="e">
        <f t="shared" si="19"/>
        <v>#NUM!</v>
      </c>
    </row>
    <row r="149" spans="1:32" x14ac:dyDescent="0.35">
      <c r="A149" s="18">
        <v>143</v>
      </c>
      <c r="B149" s="20">
        <f t="shared" si="14"/>
        <v>133</v>
      </c>
      <c r="C149" s="20">
        <f t="shared" si="15"/>
        <v>40</v>
      </c>
      <c r="D149" s="14">
        <f t="shared" si="16"/>
        <v>33</v>
      </c>
      <c r="E149" s="14">
        <f t="shared" si="16"/>
        <v>33</v>
      </c>
      <c r="F149" s="2" t="str">
        <f>IF(results!Y149&lt;&gt;"c","",results!B149)</f>
        <v/>
      </c>
      <c r="G149" s="2" t="str">
        <f>IF(results!$Y149&lt;&gt;"c","",results!W149)</f>
        <v/>
      </c>
      <c r="H149" s="35" t="str">
        <f>IF(results!$Y149&lt;&gt;"c","",V149)</f>
        <v/>
      </c>
      <c r="I149" s="35" t="str">
        <f>IF(results!$Y149&lt;&gt;"c","",IF(W149=V149,W149+0.0001,W149))</f>
        <v/>
      </c>
      <c r="J149" s="35" t="str">
        <f>IF(results!$Y149&lt;&gt;"c","",IF(OR(V149=X149,W149=X149),X149+0.0002,X149))</f>
        <v/>
      </c>
      <c r="K149" s="35" t="str">
        <f>IF(results!$Y149&lt;&gt;"c","",IF(OR(V149=Y149,W149=Y149,X149=Y149),Y149+0.0003,Y149))</f>
        <v/>
      </c>
      <c r="L149" s="35" t="str">
        <f>IF(results!$Y149&lt;&gt;"c","",IF(OR(V149=Z149,W149=Z149,X149=Z149,Y149=Z149),Z149+0.0004,Z149))</f>
        <v/>
      </c>
      <c r="M149" s="35" t="str">
        <f>IF(results!$Y149&lt;&gt;"c","",IF(OR(V149=AA149,W149=AA149,X149=AA149,Y149=AA149,Z149=AA149),AA149+0.0005,AA149))</f>
        <v/>
      </c>
      <c r="N149" s="35" t="str">
        <f>IF(results!$Y149&lt;&gt;"c","",IF(OR(V149=AB149,W149=AB149,X149=AB149,Y149=AB149,Z149=AB149,AA149=AB149),AB149+0.0006,AB149))</f>
        <v/>
      </c>
      <c r="O149" s="35" t="str">
        <f>IF(results!$Y149&lt;&gt;"c","",IF(OR(V149=AC149,W149=AC149,X149=AC149,Y149=AC149,Z149=AC149,AA149=AC149,AB149=AC149),AC149+0.0007,AC149))</f>
        <v/>
      </c>
      <c r="P149" s="35" t="str">
        <f>IF(results!$Y149&lt;&gt;"c","",IF(OR(V149=AD149,W149=AD149,X149=AD149,Y149=AD149,Z149=AD149,AA149=AD149,AB149=AD149,AC149=AD149),AD149+0.0008,AD149))</f>
        <v/>
      </c>
      <c r="Q149" s="35" t="str">
        <f>IF(results!$Y149&lt;&gt;"c","",AE149*2)</f>
        <v/>
      </c>
      <c r="R149" s="4">
        <f t="shared" si="17"/>
        <v>0</v>
      </c>
      <c r="S149" s="4">
        <f t="shared" si="20"/>
        <v>1.49E-5</v>
      </c>
      <c r="T149" s="4" t="str">
        <f>IF(results!$Y149&lt;&gt;"c","",results!X149)</f>
        <v/>
      </c>
      <c r="U149" s="4">
        <f>IF(results!Y149="A",1,IF(results!Y149="B",2,IF(results!Y149="C",3,99)))</f>
        <v>99</v>
      </c>
      <c r="V149" s="34">
        <f>results!C149+results!D149</f>
        <v>0</v>
      </c>
      <c r="W149" s="34">
        <f>results!E149+results!F149</f>
        <v>0</v>
      </c>
      <c r="X149" s="34">
        <f>results!G149+results!H149</f>
        <v>0</v>
      </c>
      <c r="Y149" s="34">
        <f>results!I149+results!J149</f>
        <v>0</v>
      </c>
      <c r="Z149" s="34">
        <f>results!K149+results!L149</f>
        <v>0</v>
      </c>
      <c r="AA149" s="34">
        <f>results!M149+results!N149</f>
        <v>0</v>
      </c>
      <c r="AB149" s="34">
        <f>results!O149+results!P149</f>
        <v>0</v>
      </c>
      <c r="AC149" s="34">
        <f>results!Q149+results!R149</f>
        <v>0</v>
      </c>
      <c r="AD149" s="34">
        <f>results!S149+results!T149</f>
        <v>0</v>
      </c>
      <c r="AE149" s="34">
        <f>results!U149+results!V149</f>
        <v>0</v>
      </c>
      <c r="AF149" s="10" t="e">
        <f t="shared" si="19"/>
        <v>#NUM!</v>
      </c>
    </row>
    <row r="150" spans="1:32" x14ac:dyDescent="0.35">
      <c r="A150" s="18">
        <v>144</v>
      </c>
      <c r="B150" s="20">
        <f t="shared" si="14"/>
        <v>133</v>
      </c>
      <c r="C150" s="20">
        <f t="shared" si="15"/>
        <v>39</v>
      </c>
      <c r="D150" s="14">
        <f t="shared" si="16"/>
        <v>33</v>
      </c>
      <c r="E150" s="14">
        <f t="shared" si="16"/>
        <v>33</v>
      </c>
      <c r="F150" s="2" t="str">
        <f>IF(results!Y150&lt;&gt;"c","",results!B150)</f>
        <v/>
      </c>
      <c r="G150" s="2" t="str">
        <f>IF(results!$Y150&lt;&gt;"c","",results!W150)</f>
        <v/>
      </c>
      <c r="H150" s="35" t="str">
        <f>IF(results!$Y150&lt;&gt;"c","",V150)</f>
        <v/>
      </c>
      <c r="I150" s="35" t="str">
        <f>IF(results!$Y150&lt;&gt;"c","",IF(W150=V150,W150+0.0001,W150))</f>
        <v/>
      </c>
      <c r="J150" s="35" t="str">
        <f>IF(results!$Y150&lt;&gt;"c","",IF(OR(V150=X150,W150=X150),X150+0.0002,X150))</f>
        <v/>
      </c>
      <c r="K150" s="35" t="str">
        <f>IF(results!$Y150&lt;&gt;"c","",IF(OR(V150=Y150,W150=Y150,X150=Y150),Y150+0.0003,Y150))</f>
        <v/>
      </c>
      <c r="L150" s="35" t="str">
        <f>IF(results!$Y150&lt;&gt;"c","",IF(OR(V150=Z150,W150=Z150,X150=Z150,Y150=Z150),Z150+0.0004,Z150))</f>
        <v/>
      </c>
      <c r="M150" s="35" t="str">
        <f>IF(results!$Y150&lt;&gt;"c","",IF(OR(V150=AA150,W150=AA150,X150=AA150,Y150=AA150,Z150=AA150),AA150+0.0005,AA150))</f>
        <v/>
      </c>
      <c r="N150" s="35" t="str">
        <f>IF(results!$Y150&lt;&gt;"c","",IF(OR(V150=AB150,W150=AB150,X150=AB150,Y150=AB150,Z150=AB150,AA150=AB150),AB150+0.0006,AB150))</f>
        <v/>
      </c>
      <c r="O150" s="35" t="str">
        <f>IF(results!$Y150&lt;&gt;"c","",IF(OR(V150=AC150,W150=AC150,X150=AC150,Y150=AC150,Z150=AC150,AA150=AC150,AB150=AC150),AC150+0.0007,AC150))</f>
        <v/>
      </c>
      <c r="P150" s="35" t="str">
        <f>IF(results!$Y150&lt;&gt;"c","",IF(OR(V150=AD150,W150=AD150,X150=AD150,Y150=AD150,Z150=AD150,AA150=AD150,AB150=AD150,AC150=AD150),AD150+0.0008,AD150))</f>
        <v/>
      </c>
      <c r="Q150" s="35" t="str">
        <f>IF(results!$Y150&lt;&gt;"c","",AE150*2)</f>
        <v/>
      </c>
      <c r="R150" s="4">
        <f t="shared" si="17"/>
        <v>0</v>
      </c>
      <c r="S150" s="4">
        <f t="shared" si="20"/>
        <v>1.4999999999999999E-5</v>
      </c>
      <c r="T150" s="4" t="str">
        <f>IF(results!$Y150&lt;&gt;"c","",results!X150)</f>
        <v/>
      </c>
      <c r="U150" s="4">
        <f>IF(results!Y150="A",1,IF(results!Y150="B",2,IF(results!Y150="C",3,99)))</f>
        <v>99</v>
      </c>
      <c r="V150" s="34">
        <f>results!C150+results!D150</f>
        <v>0</v>
      </c>
      <c r="W150" s="34">
        <f>results!E150+results!F150</f>
        <v>0</v>
      </c>
      <c r="X150" s="34">
        <f>results!G150+results!H150</f>
        <v>0</v>
      </c>
      <c r="Y150" s="34">
        <f>results!I150+results!J150</f>
        <v>0</v>
      </c>
      <c r="Z150" s="34">
        <f>results!K150+results!L150</f>
        <v>0</v>
      </c>
      <c r="AA150" s="34">
        <f>results!M150+results!N150</f>
        <v>0</v>
      </c>
      <c r="AB150" s="34">
        <f>results!O150+results!P150</f>
        <v>0</v>
      </c>
      <c r="AC150" s="34">
        <f>results!Q150+results!R150</f>
        <v>0</v>
      </c>
      <c r="AD150" s="34">
        <f>results!S150+results!T150</f>
        <v>0</v>
      </c>
      <c r="AE150" s="34">
        <f>results!U150+results!V150</f>
        <v>0</v>
      </c>
      <c r="AF150" s="10" t="e">
        <f t="shared" si="19"/>
        <v>#NUM!</v>
      </c>
    </row>
    <row r="151" spans="1:32" x14ac:dyDescent="0.35">
      <c r="A151" s="18">
        <v>145</v>
      </c>
      <c r="B151" s="20">
        <f t="shared" si="14"/>
        <v>133</v>
      </c>
      <c r="C151" s="20">
        <f t="shared" si="15"/>
        <v>38</v>
      </c>
      <c r="D151" s="14">
        <f t="shared" si="16"/>
        <v>33</v>
      </c>
      <c r="E151" s="14">
        <f t="shared" si="16"/>
        <v>33</v>
      </c>
      <c r="F151" s="2" t="str">
        <f>IF(results!Y151&lt;&gt;"c","",results!B151)</f>
        <v/>
      </c>
      <c r="G151" s="2" t="str">
        <f>IF(results!$Y151&lt;&gt;"c","",results!W151)</f>
        <v/>
      </c>
      <c r="H151" s="35" t="str">
        <f>IF(results!$Y151&lt;&gt;"c","",V151)</f>
        <v/>
      </c>
      <c r="I151" s="35" t="str">
        <f>IF(results!$Y151&lt;&gt;"c","",IF(W151=V151,W151+0.0001,W151))</f>
        <v/>
      </c>
      <c r="J151" s="35" t="str">
        <f>IF(results!$Y151&lt;&gt;"c","",IF(OR(V151=X151,W151=X151),X151+0.0002,X151))</f>
        <v/>
      </c>
      <c r="K151" s="35" t="str">
        <f>IF(results!$Y151&lt;&gt;"c","",IF(OR(V151=Y151,W151=Y151,X151=Y151),Y151+0.0003,Y151))</f>
        <v/>
      </c>
      <c r="L151" s="35" t="str">
        <f>IF(results!$Y151&lt;&gt;"c","",IF(OR(V151=Z151,W151=Z151,X151=Z151,Y151=Z151),Z151+0.0004,Z151))</f>
        <v/>
      </c>
      <c r="M151" s="35" t="str">
        <f>IF(results!$Y151&lt;&gt;"c","",IF(OR(V151=AA151,W151=AA151,X151=AA151,Y151=AA151,Z151=AA151),AA151+0.0005,AA151))</f>
        <v/>
      </c>
      <c r="N151" s="35" t="str">
        <f>IF(results!$Y151&lt;&gt;"c","",IF(OR(V151=AB151,W151=AB151,X151=AB151,Y151=AB151,Z151=AB151,AA151=AB151),AB151+0.0006,AB151))</f>
        <v/>
      </c>
      <c r="O151" s="35" t="str">
        <f>IF(results!$Y151&lt;&gt;"c","",IF(OR(V151=AC151,W151=AC151,X151=AC151,Y151=AC151,Z151=AC151,AA151=AC151,AB151=AC151),AC151+0.0007,AC151))</f>
        <v/>
      </c>
      <c r="P151" s="35" t="str">
        <f>IF(results!$Y151&lt;&gt;"c","",IF(OR(V151=AD151,W151=AD151,X151=AD151,Y151=AD151,Z151=AD151,AA151=AD151,AB151=AD151,AC151=AD151),AD151+0.0008,AD151))</f>
        <v/>
      </c>
      <c r="Q151" s="35" t="str">
        <f>IF(results!$Y151&lt;&gt;"c","",AE151*2)</f>
        <v/>
      </c>
      <c r="R151" s="4">
        <f t="shared" si="17"/>
        <v>0</v>
      </c>
      <c r="S151" s="4">
        <f t="shared" si="20"/>
        <v>1.5099999999999999E-5</v>
      </c>
      <c r="T151" s="4" t="str">
        <f>IF(results!$Y151&lt;&gt;"c","",results!X151)</f>
        <v/>
      </c>
      <c r="U151" s="4">
        <f>IF(results!Y151="A",1,IF(results!Y151="B",2,IF(results!Y151="C",3,99)))</f>
        <v>99</v>
      </c>
      <c r="V151" s="34">
        <f>results!C151+results!D151</f>
        <v>0</v>
      </c>
      <c r="W151" s="34">
        <f>results!E151+results!F151</f>
        <v>0</v>
      </c>
      <c r="X151" s="34">
        <f>results!G151+results!H151</f>
        <v>0</v>
      </c>
      <c r="Y151" s="34">
        <f>results!I151+results!J151</f>
        <v>0</v>
      </c>
      <c r="Z151" s="34">
        <f>results!K151+results!L151</f>
        <v>0</v>
      </c>
      <c r="AA151" s="34">
        <f>results!M151+results!N151</f>
        <v>0</v>
      </c>
      <c r="AB151" s="34">
        <f>results!O151+results!P151</f>
        <v>0</v>
      </c>
      <c r="AC151" s="34">
        <f>results!Q151+results!R151</f>
        <v>0</v>
      </c>
      <c r="AD151" s="34">
        <f>results!S151+results!T151</f>
        <v>0</v>
      </c>
      <c r="AE151" s="34">
        <f>results!U151+results!V151</f>
        <v>0</v>
      </c>
      <c r="AF151" s="10" t="e">
        <f t="shared" si="19"/>
        <v>#NUM!</v>
      </c>
    </row>
    <row r="152" spans="1:32" x14ac:dyDescent="0.35">
      <c r="A152" s="18">
        <v>146</v>
      </c>
      <c r="B152" s="20">
        <f t="shared" si="14"/>
        <v>133</v>
      </c>
      <c r="C152" s="20">
        <f t="shared" si="15"/>
        <v>37</v>
      </c>
      <c r="D152" s="14">
        <f t="shared" si="16"/>
        <v>33</v>
      </c>
      <c r="E152" s="14">
        <f t="shared" si="16"/>
        <v>33</v>
      </c>
      <c r="F152" s="2" t="str">
        <f>IF(results!Y152&lt;&gt;"c","",results!B152)</f>
        <v/>
      </c>
      <c r="G152" s="2" t="str">
        <f>IF(results!$Y152&lt;&gt;"c","",results!W152)</f>
        <v/>
      </c>
      <c r="H152" s="35" t="str">
        <f>IF(results!$Y152&lt;&gt;"c","",V152)</f>
        <v/>
      </c>
      <c r="I152" s="35" t="str">
        <f>IF(results!$Y152&lt;&gt;"c","",IF(W152=V152,W152+0.0001,W152))</f>
        <v/>
      </c>
      <c r="J152" s="35" t="str">
        <f>IF(results!$Y152&lt;&gt;"c","",IF(OR(V152=X152,W152=X152),X152+0.0002,X152))</f>
        <v/>
      </c>
      <c r="K152" s="35" t="str">
        <f>IF(results!$Y152&lt;&gt;"c","",IF(OR(V152=Y152,W152=Y152,X152=Y152),Y152+0.0003,Y152))</f>
        <v/>
      </c>
      <c r="L152" s="35" t="str">
        <f>IF(results!$Y152&lt;&gt;"c","",IF(OR(V152=Z152,W152=Z152,X152=Z152,Y152=Z152),Z152+0.0004,Z152))</f>
        <v/>
      </c>
      <c r="M152" s="35" t="str">
        <f>IF(results!$Y152&lt;&gt;"c","",IF(OR(V152=AA152,W152=AA152,X152=AA152,Y152=AA152,Z152=AA152),AA152+0.0005,AA152))</f>
        <v/>
      </c>
      <c r="N152" s="35" t="str">
        <f>IF(results!$Y152&lt;&gt;"c","",IF(OR(V152=AB152,W152=AB152,X152=AB152,Y152=AB152,Z152=AB152,AA152=AB152),AB152+0.0006,AB152))</f>
        <v/>
      </c>
      <c r="O152" s="35" t="str">
        <f>IF(results!$Y152&lt;&gt;"c","",IF(OR(V152=AC152,W152=AC152,X152=AC152,Y152=AC152,Z152=AC152,AA152=AC152,AB152=AC152),AC152+0.0007,AC152))</f>
        <v/>
      </c>
      <c r="P152" s="35" t="str">
        <f>IF(results!$Y152&lt;&gt;"c","",IF(OR(V152=AD152,W152=AD152,X152=AD152,Y152=AD152,Z152=AD152,AA152=AD152,AB152=AD152,AC152=AD152),AD152+0.0008,AD152))</f>
        <v/>
      </c>
      <c r="Q152" s="35" t="str">
        <f>IF(results!$Y152&lt;&gt;"c","",AE152*2)</f>
        <v/>
      </c>
      <c r="R152" s="4">
        <f t="shared" si="17"/>
        <v>0</v>
      </c>
      <c r="S152" s="4">
        <f t="shared" si="20"/>
        <v>1.52E-5</v>
      </c>
      <c r="T152" s="4" t="str">
        <f>IF(results!$Y152&lt;&gt;"c","",results!X152)</f>
        <v/>
      </c>
      <c r="U152" s="4">
        <f>IF(results!Y152="A",1,IF(results!Y152="B",2,IF(results!Y152="C",3,99)))</f>
        <v>99</v>
      </c>
      <c r="V152" s="34">
        <f>results!C152+results!D152</f>
        <v>0</v>
      </c>
      <c r="W152" s="34">
        <f>results!E152+results!F152</f>
        <v>0</v>
      </c>
      <c r="X152" s="34">
        <f>results!G152+results!H152</f>
        <v>0</v>
      </c>
      <c r="Y152" s="34">
        <f>results!I152+results!J152</f>
        <v>0</v>
      </c>
      <c r="Z152" s="34">
        <f>results!K152+results!L152</f>
        <v>0</v>
      </c>
      <c r="AA152" s="34">
        <f>results!M152+results!N152</f>
        <v>0</v>
      </c>
      <c r="AB152" s="34">
        <f>results!O152+results!P152</f>
        <v>0</v>
      </c>
      <c r="AC152" s="34">
        <f>results!Q152+results!R152</f>
        <v>0</v>
      </c>
      <c r="AD152" s="34">
        <f>results!S152+results!T152</f>
        <v>0</v>
      </c>
      <c r="AE152" s="34">
        <f>results!U152+results!V152</f>
        <v>0</v>
      </c>
      <c r="AF152" s="10" t="e">
        <f t="shared" si="19"/>
        <v>#NUM!</v>
      </c>
    </row>
    <row r="153" spans="1:32" x14ac:dyDescent="0.35">
      <c r="A153" s="18">
        <v>147</v>
      </c>
      <c r="B153" s="20">
        <f t="shared" si="14"/>
        <v>133</v>
      </c>
      <c r="C153" s="20">
        <f t="shared" si="15"/>
        <v>36</v>
      </c>
      <c r="D153" s="14">
        <f t="shared" si="16"/>
        <v>33</v>
      </c>
      <c r="E153" s="14">
        <f t="shared" si="16"/>
        <v>33</v>
      </c>
      <c r="F153" s="2" t="str">
        <f>IF(results!Y153&lt;&gt;"c","",results!B153)</f>
        <v/>
      </c>
      <c r="G153" s="2" t="str">
        <f>IF(results!$Y153&lt;&gt;"c","",results!W153)</f>
        <v/>
      </c>
      <c r="H153" s="35" t="str">
        <f>IF(results!$Y153&lt;&gt;"c","",V153)</f>
        <v/>
      </c>
      <c r="I153" s="35" t="str">
        <f>IF(results!$Y153&lt;&gt;"c","",IF(W153=V153,W153+0.0001,W153))</f>
        <v/>
      </c>
      <c r="J153" s="35" t="str">
        <f>IF(results!$Y153&lt;&gt;"c","",IF(OR(V153=X153,W153=X153),X153+0.0002,X153))</f>
        <v/>
      </c>
      <c r="K153" s="35" t="str">
        <f>IF(results!$Y153&lt;&gt;"c","",IF(OR(V153=Y153,W153=Y153,X153=Y153),Y153+0.0003,Y153))</f>
        <v/>
      </c>
      <c r="L153" s="35" t="str">
        <f>IF(results!$Y153&lt;&gt;"c","",IF(OR(V153=Z153,W153=Z153,X153=Z153,Y153=Z153),Z153+0.0004,Z153))</f>
        <v/>
      </c>
      <c r="M153" s="35" t="str">
        <f>IF(results!$Y153&lt;&gt;"c","",IF(OR(V153=AA153,W153=AA153,X153=AA153,Y153=AA153,Z153=AA153),AA153+0.0005,AA153))</f>
        <v/>
      </c>
      <c r="N153" s="35" t="str">
        <f>IF(results!$Y153&lt;&gt;"c","",IF(OR(V153=AB153,W153=AB153,X153=AB153,Y153=AB153,Z153=AB153,AA153=AB153),AB153+0.0006,AB153))</f>
        <v/>
      </c>
      <c r="O153" s="35" t="str">
        <f>IF(results!$Y153&lt;&gt;"c","",IF(OR(V153=AC153,W153=AC153,X153=AC153,Y153=AC153,Z153=AC153,AA153=AC153,AB153=AC153),AC153+0.0007,AC153))</f>
        <v/>
      </c>
      <c r="P153" s="35" t="str">
        <f>IF(results!$Y153&lt;&gt;"c","",IF(OR(V153=AD153,W153=AD153,X153=AD153,Y153=AD153,Z153=AD153,AA153=AD153,AB153=AD153,AC153=AD153),AD153+0.0008,AD153))</f>
        <v/>
      </c>
      <c r="Q153" s="35" t="str">
        <f>IF(results!$Y153&lt;&gt;"c","",AE153*2)</f>
        <v/>
      </c>
      <c r="R153" s="4">
        <f t="shared" si="17"/>
        <v>0</v>
      </c>
      <c r="S153" s="4">
        <f t="shared" si="20"/>
        <v>1.5299999999999999E-5</v>
      </c>
      <c r="T153" s="4" t="str">
        <f>IF(results!$Y153&lt;&gt;"c","",results!X153)</f>
        <v/>
      </c>
      <c r="U153" s="4">
        <f>IF(results!Y153="A",1,IF(results!Y153="B",2,IF(results!Y153="C",3,99)))</f>
        <v>99</v>
      </c>
      <c r="V153" s="34">
        <f>results!C153+results!D153</f>
        <v>0</v>
      </c>
      <c r="W153" s="34">
        <f>results!E153+results!F153</f>
        <v>0</v>
      </c>
      <c r="X153" s="34">
        <f>results!G153+results!H153</f>
        <v>0</v>
      </c>
      <c r="Y153" s="34">
        <f>results!I153+results!J153</f>
        <v>0</v>
      </c>
      <c r="Z153" s="34">
        <f>results!K153+results!L153</f>
        <v>0</v>
      </c>
      <c r="AA153" s="34">
        <f>results!M153+results!N153</f>
        <v>0</v>
      </c>
      <c r="AB153" s="34">
        <f>results!O153+results!P153</f>
        <v>0</v>
      </c>
      <c r="AC153" s="34">
        <f>results!Q153+results!R153</f>
        <v>0</v>
      </c>
      <c r="AD153" s="34">
        <f>results!S153+results!T153</f>
        <v>0</v>
      </c>
      <c r="AE153" s="34">
        <f>results!U153+results!V153</f>
        <v>0</v>
      </c>
      <c r="AF153" s="10" t="e">
        <f t="shared" si="19"/>
        <v>#NUM!</v>
      </c>
    </row>
    <row r="154" spans="1:32" x14ac:dyDescent="0.35">
      <c r="A154" s="18">
        <v>148</v>
      </c>
      <c r="B154" s="20">
        <f t="shared" si="14"/>
        <v>133</v>
      </c>
      <c r="C154" s="20">
        <f t="shared" si="15"/>
        <v>35</v>
      </c>
      <c r="D154" s="14">
        <f t="shared" si="16"/>
        <v>33</v>
      </c>
      <c r="E154" s="14">
        <f t="shared" si="16"/>
        <v>33</v>
      </c>
      <c r="F154" s="2" t="str">
        <f>IF(results!Y154&lt;&gt;"c","",results!B154)</f>
        <v/>
      </c>
      <c r="G154" s="2" t="str">
        <f>IF(results!$Y154&lt;&gt;"c","",results!W154)</f>
        <v/>
      </c>
      <c r="H154" s="35" t="str">
        <f>IF(results!$Y154&lt;&gt;"c","",V154)</f>
        <v/>
      </c>
      <c r="I154" s="35" t="str">
        <f>IF(results!$Y154&lt;&gt;"c","",IF(W154=V154,W154+0.0001,W154))</f>
        <v/>
      </c>
      <c r="J154" s="35" t="str">
        <f>IF(results!$Y154&lt;&gt;"c","",IF(OR(V154=X154,W154=X154),X154+0.0002,X154))</f>
        <v/>
      </c>
      <c r="K154" s="35" t="str">
        <f>IF(results!$Y154&lt;&gt;"c","",IF(OR(V154=Y154,W154=Y154,X154=Y154),Y154+0.0003,Y154))</f>
        <v/>
      </c>
      <c r="L154" s="35" t="str">
        <f>IF(results!$Y154&lt;&gt;"c","",IF(OR(V154=Z154,W154=Z154,X154=Z154,Y154=Z154),Z154+0.0004,Z154))</f>
        <v/>
      </c>
      <c r="M154" s="35" t="str">
        <f>IF(results!$Y154&lt;&gt;"c","",IF(OR(V154=AA154,W154=AA154,X154=AA154,Y154=AA154,Z154=AA154),AA154+0.0005,AA154))</f>
        <v/>
      </c>
      <c r="N154" s="35" t="str">
        <f>IF(results!$Y154&lt;&gt;"c","",IF(OR(V154=AB154,W154=AB154,X154=AB154,Y154=AB154,Z154=AB154,AA154=AB154),AB154+0.0006,AB154))</f>
        <v/>
      </c>
      <c r="O154" s="35" t="str">
        <f>IF(results!$Y154&lt;&gt;"c","",IF(OR(V154=AC154,W154=AC154,X154=AC154,Y154=AC154,Z154=AC154,AA154=AC154,AB154=AC154),AC154+0.0007,AC154))</f>
        <v/>
      </c>
      <c r="P154" s="35" t="str">
        <f>IF(results!$Y154&lt;&gt;"c","",IF(OR(V154=AD154,W154=AD154,X154=AD154,Y154=AD154,Z154=AD154,AA154=AD154,AB154=AD154,AC154=AD154),AD154+0.0008,AD154))</f>
        <v/>
      </c>
      <c r="Q154" s="35" t="str">
        <f>IF(results!$Y154&lt;&gt;"c","",AE154*2)</f>
        <v/>
      </c>
      <c r="R154" s="4">
        <f t="shared" si="17"/>
        <v>0</v>
      </c>
      <c r="S154" s="4">
        <f t="shared" si="20"/>
        <v>1.5399999999999998E-5</v>
      </c>
      <c r="T154" s="4" t="str">
        <f>IF(results!$Y154&lt;&gt;"c","",results!X154)</f>
        <v/>
      </c>
      <c r="U154" s="4">
        <f>IF(results!Y154="A",1,IF(results!Y154="B",2,IF(results!Y154="C",3,99)))</f>
        <v>99</v>
      </c>
      <c r="V154" s="34">
        <f>results!C154+results!D154</f>
        <v>0</v>
      </c>
      <c r="W154" s="34">
        <f>results!E154+results!F154</f>
        <v>0</v>
      </c>
      <c r="X154" s="34">
        <f>results!G154+results!H154</f>
        <v>0</v>
      </c>
      <c r="Y154" s="34">
        <f>results!I154+results!J154</f>
        <v>0</v>
      </c>
      <c r="Z154" s="34">
        <f>results!K154+results!L154</f>
        <v>0</v>
      </c>
      <c r="AA154" s="34">
        <f>results!M154+results!N154</f>
        <v>0</v>
      </c>
      <c r="AB154" s="34">
        <f>results!O154+results!P154</f>
        <v>0</v>
      </c>
      <c r="AC154" s="34">
        <f>results!Q154+results!R154</f>
        <v>0</v>
      </c>
      <c r="AD154" s="34">
        <f>results!S154+results!T154</f>
        <v>0</v>
      </c>
      <c r="AE154" s="34">
        <f>results!U154+results!V154</f>
        <v>0</v>
      </c>
      <c r="AF154" s="10" t="e">
        <f t="shared" si="19"/>
        <v>#NUM!</v>
      </c>
    </row>
    <row r="155" spans="1:32" x14ac:dyDescent="0.35">
      <c r="A155" s="18">
        <v>149</v>
      </c>
      <c r="B155" s="20">
        <f t="shared" si="14"/>
        <v>133</v>
      </c>
      <c r="C155" s="20">
        <f t="shared" si="15"/>
        <v>34</v>
      </c>
      <c r="D155" s="14">
        <f t="shared" si="16"/>
        <v>33</v>
      </c>
      <c r="E155" s="14">
        <f t="shared" si="16"/>
        <v>33</v>
      </c>
      <c r="F155" s="2" t="str">
        <f>IF(results!Y155&lt;&gt;"c","",results!B155)</f>
        <v/>
      </c>
      <c r="G155" s="2" t="str">
        <f>IF(results!$Y155&lt;&gt;"c","",results!W155)</f>
        <v/>
      </c>
      <c r="H155" s="35" t="str">
        <f>IF(results!$Y155&lt;&gt;"c","",V155)</f>
        <v/>
      </c>
      <c r="I155" s="35" t="str">
        <f>IF(results!$Y155&lt;&gt;"c","",IF(W155=V155,W155+0.0001,W155))</f>
        <v/>
      </c>
      <c r="J155" s="35" t="str">
        <f>IF(results!$Y155&lt;&gt;"c","",IF(OR(V155=X155,W155=X155),X155+0.0002,X155))</f>
        <v/>
      </c>
      <c r="K155" s="35" t="str">
        <f>IF(results!$Y155&lt;&gt;"c","",IF(OR(V155=Y155,W155=Y155,X155=Y155),Y155+0.0003,Y155))</f>
        <v/>
      </c>
      <c r="L155" s="35" t="str">
        <f>IF(results!$Y155&lt;&gt;"c","",IF(OR(V155=Z155,W155=Z155,X155=Z155,Y155=Z155),Z155+0.0004,Z155))</f>
        <v/>
      </c>
      <c r="M155" s="35" t="str">
        <f>IF(results!$Y155&lt;&gt;"c","",IF(OR(V155=AA155,W155=AA155,X155=AA155,Y155=AA155,Z155=AA155),AA155+0.0005,AA155))</f>
        <v/>
      </c>
      <c r="N155" s="35" t="str">
        <f>IF(results!$Y155&lt;&gt;"c","",IF(OR(V155=AB155,W155=AB155,X155=AB155,Y155=AB155,Z155=AB155,AA155=AB155),AB155+0.0006,AB155))</f>
        <v/>
      </c>
      <c r="O155" s="35" t="str">
        <f>IF(results!$Y155&lt;&gt;"c","",IF(OR(V155=AC155,W155=AC155,X155=AC155,Y155=AC155,Z155=AC155,AA155=AC155,AB155=AC155),AC155+0.0007,AC155))</f>
        <v/>
      </c>
      <c r="P155" s="35" t="str">
        <f>IF(results!$Y155&lt;&gt;"c","",IF(OR(V155=AD155,W155=AD155,X155=AD155,Y155=AD155,Z155=AD155,AA155=AD155,AB155=AD155,AC155=AD155),AD155+0.0008,AD155))</f>
        <v/>
      </c>
      <c r="Q155" s="35" t="str">
        <f>IF(results!$Y155&lt;&gt;"c","",AE155*2)</f>
        <v/>
      </c>
      <c r="R155" s="4">
        <f t="shared" si="17"/>
        <v>0</v>
      </c>
      <c r="S155" s="4">
        <f t="shared" si="20"/>
        <v>1.5500000000000001E-5</v>
      </c>
      <c r="T155" s="4" t="str">
        <f>IF(results!$Y155&lt;&gt;"c","",results!X155)</f>
        <v/>
      </c>
      <c r="U155" s="4">
        <f>IF(results!Y155="A",1,IF(results!Y155="B",2,IF(results!Y155="C",3,99)))</f>
        <v>99</v>
      </c>
      <c r="V155" s="34">
        <f>results!C155+results!D155</f>
        <v>0</v>
      </c>
      <c r="W155" s="34">
        <f>results!E155+results!F155</f>
        <v>0</v>
      </c>
      <c r="X155" s="34">
        <f>results!G155+results!H155</f>
        <v>0</v>
      </c>
      <c r="Y155" s="34">
        <f>results!I155+results!J155</f>
        <v>0</v>
      </c>
      <c r="Z155" s="34">
        <f>results!K155+results!L155</f>
        <v>0</v>
      </c>
      <c r="AA155" s="34">
        <f>results!M155+results!N155</f>
        <v>0</v>
      </c>
      <c r="AB155" s="34">
        <f>results!O155+results!P155</f>
        <v>0</v>
      </c>
      <c r="AC155" s="34">
        <f>results!Q155+results!R155</f>
        <v>0</v>
      </c>
      <c r="AD155" s="34">
        <f>results!S155+results!T155</f>
        <v>0</v>
      </c>
      <c r="AE155" s="34">
        <f>results!U155+results!V155</f>
        <v>0</v>
      </c>
      <c r="AF155" s="10" t="e">
        <f t="shared" si="19"/>
        <v>#NUM!</v>
      </c>
    </row>
    <row r="156" spans="1:32" x14ac:dyDescent="0.35">
      <c r="A156" s="18">
        <v>150</v>
      </c>
      <c r="B156" s="20">
        <f t="shared" si="14"/>
        <v>133</v>
      </c>
      <c r="C156" s="20">
        <f t="shared" si="15"/>
        <v>33</v>
      </c>
      <c r="D156" s="14">
        <f t="shared" si="16"/>
        <v>33</v>
      </c>
      <c r="E156" s="14">
        <f t="shared" si="16"/>
        <v>33</v>
      </c>
      <c r="F156" s="2" t="str">
        <f>IF(results!Y156&lt;&gt;"c","",results!B156)</f>
        <v/>
      </c>
      <c r="G156" s="2" t="str">
        <f>IF(results!$Y156&lt;&gt;"c","",results!W156)</f>
        <v/>
      </c>
      <c r="H156" s="35" t="str">
        <f>IF(results!$Y156&lt;&gt;"c","",V156)</f>
        <v/>
      </c>
      <c r="I156" s="35" t="str">
        <f>IF(results!$Y156&lt;&gt;"c","",IF(W156=V156,W156+0.0001,W156))</f>
        <v/>
      </c>
      <c r="J156" s="35" t="str">
        <f>IF(results!$Y156&lt;&gt;"c","",IF(OR(V156=X156,W156=X156),X156+0.0002,X156))</f>
        <v/>
      </c>
      <c r="K156" s="35" t="str">
        <f>IF(results!$Y156&lt;&gt;"c","",IF(OR(V156=Y156,W156=Y156,X156=Y156),Y156+0.0003,Y156))</f>
        <v/>
      </c>
      <c r="L156" s="35" t="str">
        <f>IF(results!$Y156&lt;&gt;"c","",IF(OR(V156=Z156,W156=Z156,X156=Z156,Y156=Z156),Z156+0.0004,Z156))</f>
        <v/>
      </c>
      <c r="M156" s="35" t="str">
        <f>IF(results!$Y156&lt;&gt;"c","",IF(OR(V156=AA156,W156=AA156,X156=AA156,Y156=AA156,Z156=AA156),AA156+0.0005,AA156))</f>
        <v/>
      </c>
      <c r="N156" s="35" t="str">
        <f>IF(results!$Y156&lt;&gt;"c","",IF(OR(V156=AB156,W156=AB156,X156=AB156,Y156=AB156,Z156=AB156,AA156=AB156),AB156+0.0006,AB156))</f>
        <v/>
      </c>
      <c r="O156" s="35" t="str">
        <f>IF(results!$Y156&lt;&gt;"c","",IF(OR(V156=AC156,W156=AC156,X156=AC156,Y156=AC156,Z156=AC156,AA156=AC156,AB156=AC156),AC156+0.0007,AC156))</f>
        <v/>
      </c>
      <c r="P156" s="35" t="str">
        <f>IF(results!$Y156&lt;&gt;"c","",IF(OR(V156=AD156,W156=AD156,X156=AD156,Y156=AD156,Z156=AD156,AA156=AD156,AB156=AD156,AC156=AD156),AD156+0.0008,AD156))</f>
        <v/>
      </c>
      <c r="Q156" s="35" t="str">
        <f>IF(results!$Y156&lt;&gt;"c","",AE156*2)</f>
        <v/>
      </c>
      <c r="R156" s="4">
        <f t="shared" si="17"/>
        <v>0</v>
      </c>
      <c r="S156" s="4">
        <f t="shared" si="20"/>
        <v>1.56E-5</v>
      </c>
      <c r="T156" s="4" t="str">
        <f>IF(results!$Y156&lt;&gt;"c","",results!X156)</f>
        <v/>
      </c>
      <c r="U156" s="4">
        <f>IF(results!Y156="A",1,IF(results!Y156="B",2,IF(results!Y156="C",3,99)))</f>
        <v>99</v>
      </c>
      <c r="V156" s="34">
        <f>results!C156+results!D156</f>
        <v>0</v>
      </c>
      <c r="W156" s="34">
        <f>results!E156+results!F156</f>
        <v>0</v>
      </c>
      <c r="X156" s="34">
        <f>results!G156+results!H156</f>
        <v>0</v>
      </c>
      <c r="Y156" s="34">
        <f>results!I156+results!J156</f>
        <v>0</v>
      </c>
      <c r="Z156" s="34">
        <f>results!K156+results!L156</f>
        <v>0</v>
      </c>
      <c r="AA156" s="34">
        <f>results!M156+results!N156</f>
        <v>0</v>
      </c>
      <c r="AB156" s="34">
        <f>results!O156+results!P156</f>
        <v>0</v>
      </c>
      <c r="AC156" s="34">
        <f>results!Q156+results!R156</f>
        <v>0</v>
      </c>
      <c r="AD156" s="34">
        <f>results!S156+results!T156</f>
        <v>0</v>
      </c>
      <c r="AE156" s="34">
        <f>results!U156+results!V156</f>
        <v>0</v>
      </c>
      <c r="AF156" s="10" t="e">
        <f t="shared" si="19"/>
        <v>#NUM!</v>
      </c>
    </row>
  </sheetData>
  <sheetProtection algorithmName="SHA-512" hashValue="ysD55Ky5o2fV5cmA59yK+lB9ytOkACkxElM5Ejl26byUNcl+40lJS1vveUZJF6YXK7YmmJVK0sCp6TvNS3syTA==" saltValue="AcyDVQR4t7oqcqzannRKPw==" spinCount="100000" sheet="1" objects="1" scenarios="1"/>
  <mergeCells count="19">
    <mergeCell ref="T5:T6"/>
    <mergeCell ref="B5:B6"/>
    <mergeCell ref="C5:C6"/>
    <mergeCell ref="D5:D6"/>
    <mergeCell ref="F5:F6"/>
    <mergeCell ref="G5:G6"/>
    <mergeCell ref="H5:H6"/>
    <mergeCell ref="I5:I6"/>
    <mergeCell ref="J5:J6"/>
    <mergeCell ref="Q5:Q6"/>
    <mergeCell ref="K5:K6"/>
    <mergeCell ref="L5:L6"/>
    <mergeCell ref="M5:M6"/>
    <mergeCell ref="N5:N6"/>
    <mergeCell ref="H4:Q4"/>
    <mergeCell ref="O5:O6"/>
    <mergeCell ref="P5:P6"/>
    <mergeCell ref="R5:R6"/>
    <mergeCell ref="S5:S6"/>
  </mergeCells>
  <conditionalFormatting sqref="F7:G175">
    <cfRule type="cellIs" dxfId="8" priority="184" operator="equal">
      <formula>0</formula>
    </cfRule>
  </conditionalFormatting>
  <conditionalFormatting sqref="G7:G175">
    <cfRule type="dataBar" priority="1341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{7FCA05C4-68D3-4656-BDE2-E94334B05BF2}</x14:id>
        </ext>
      </extLst>
    </cfRule>
  </conditionalFormatting>
  <conditionalFormatting sqref="R7:R156">
    <cfRule type="cellIs" dxfId="7" priority="180" operator="equal">
      <formula>200</formula>
    </cfRule>
  </conditionalFormatting>
  <conditionalFormatting sqref="R8:R175">
    <cfRule type="cellIs" dxfId="6" priority="183" operator="equal">
      <formula>0</formula>
    </cfRule>
  </conditionalFormatting>
  <conditionalFormatting sqref="R7:T7">
    <cfRule type="cellIs" dxfId="5" priority="189" operator="equal">
      <formula>0</formula>
    </cfRule>
  </conditionalFormatting>
  <conditionalFormatting sqref="S8:T156">
    <cfRule type="cellIs" dxfId="4" priority="182" operator="equal">
      <formula>0</formula>
    </cfRule>
  </conditionalFormatting>
  <conditionalFormatting sqref="U7:U156">
    <cfRule type="cellIs" dxfId="3" priority="124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CA05C4-68D3-4656-BDE2-E94334B05BF2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G7:G175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rgb="FF00B0F0"/>
  </sheetPr>
  <dimension ref="A1:AE166"/>
  <sheetViews>
    <sheetView zoomScale="90" zoomScaleNormal="90" workbookViewId="0">
      <pane ySplit="6" topLeftCell="A7" activePane="bottomLeft" state="frozen"/>
      <selection pane="bottomLeft" activeCell="C2" sqref="C2:V2"/>
    </sheetView>
  </sheetViews>
  <sheetFormatPr defaultRowHeight="14.5" x14ac:dyDescent="0.35"/>
  <cols>
    <col min="1" max="1" width="4.81640625" style="6" customWidth="1"/>
    <col min="2" max="2" width="36" customWidth="1"/>
    <col min="3" max="20" width="5.81640625" customWidth="1"/>
    <col min="21" max="21" width="6.1796875" customWidth="1"/>
    <col min="22" max="22" width="5.81640625" customWidth="1"/>
    <col min="23" max="23" width="6.1796875" style="42" hidden="1" customWidth="1"/>
    <col min="24" max="24" width="6" style="16" customWidth="1"/>
    <col min="25" max="25" width="5.81640625" style="1" customWidth="1"/>
    <col min="26" max="26" width="8.81640625" style="8"/>
    <col min="27" max="31" width="8.7265625" style="8"/>
  </cols>
  <sheetData>
    <row r="1" spans="1:25" ht="15" thickBot="1" x14ac:dyDescent="0.4"/>
    <row r="2" spans="1:25" ht="33.5" thickBot="1" x14ac:dyDescent="0.95">
      <c r="B2" s="27">
        <f>SUM(D4,F4,H4,J4,L4,N4,P4,R4,T4,V4)</f>
        <v>346</v>
      </c>
      <c r="C2" s="87" t="str">
        <f>scoreA!F2</f>
        <v>Swing to Play Golf 54 &amp; Schumacher Challenge 2024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9"/>
      <c r="Y2"/>
    </row>
    <row r="3" spans="1:25" ht="6.65" customHeight="1" x14ac:dyDescent="0.35">
      <c r="B3" s="27">
        <f>COUNTA(B7:B166)-COUNT(B7:B166)</f>
        <v>132</v>
      </c>
      <c r="S3" s="32"/>
    </row>
    <row r="4" spans="1:25" ht="21.75" customHeight="1" x14ac:dyDescent="0.5">
      <c r="B4" s="29" t="str">
        <f>B3&amp;" players  /  "&amp;B2&amp;" games"</f>
        <v>132 players  /  346 games</v>
      </c>
      <c r="C4" s="30" t="s">
        <v>22</v>
      </c>
      <c r="D4" s="31">
        <f>COUNT(D7:D166)</f>
        <v>28</v>
      </c>
      <c r="E4" s="30" t="s">
        <v>23</v>
      </c>
      <c r="F4" s="31">
        <f>COUNT(F7:F166)</f>
        <v>31</v>
      </c>
      <c r="G4" s="30" t="s">
        <v>24</v>
      </c>
      <c r="H4" s="31">
        <f>COUNT(H7:H166)</f>
        <v>30</v>
      </c>
      <c r="I4" s="30" t="s">
        <v>25</v>
      </c>
      <c r="J4" s="31">
        <f>COUNT(J7:J166)</f>
        <v>31</v>
      </c>
      <c r="K4" s="30" t="s">
        <v>26</v>
      </c>
      <c r="L4" s="31">
        <f>COUNT(L7:L166)</f>
        <v>40</v>
      </c>
      <c r="M4" s="30" t="s">
        <v>27</v>
      </c>
      <c r="N4" s="31">
        <f>COUNT(N7:N166)</f>
        <v>47</v>
      </c>
      <c r="O4" s="30" t="s">
        <v>28</v>
      </c>
      <c r="P4" s="31">
        <f>COUNT(P7:P166)</f>
        <v>53</v>
      </c>
      <c r="Q4" s="30" t="s">
        <v>29</v>
      </c>
      <c r="R4" s="31">
        <f>COUNT(R7:R166)</f>
        <v>33</v>
      </c>
      <c r="S4" s="30" t="s">
        <v>30</v>
      </c>
      <c r="T4" s="31">
        <f>COUNT(T7:T166)</f>
        <v>17</v>
      </c>
      <c r="U4" s="30" t="s">
        <v>31</v>
      </c>
      <c r="V4" s="31">
        <f>COUNT(V7:V166)</f>
        <v>36</v>
      </c>
      <c r="X4" s="28" t="s">
        <v>11</v>
      </c>
      <c r="Y4" s="11"/>
    </row>
    <row r="5" spans="1:25" ht="15" customHeight="1" x14ac:dyDescent="0.35">
      <c r="B5" s="94" t="s">
        <v>0</v>
      </c>
      <c r="C5" s="95">
        <v>1</v>
      </c>
      <c r="D5" s="96"/>
      <c r="E5" s="95">
        <v>2</v>
      </c>
      <c r="F5" s="96"/>
      <c r="G5" s="95">
        <v>3</v>
      </c>
      <c r="H5" s="96"/>
      <c r="I5" s="95">
        <v>4</v>
      </c>
      <c r="J5" s="96"/>
      <c r="K5" s="95">
        <v>5</v>
      </c>
      <c r="L5" s="96"/>
      <c r="M5" s="95">
        <v>6</v>
      </c>
      <c r="N5" s="96"/>
      <c r="O5" s="95">
        <v>7</v>
      </c>
      <c r="P5" s="96"/>
      <c r="Q5" s="95">
        <v>8</v>
      </c>
      <c r="R5" s="96"/>
      <c r="S5" s="95">
        <v>9</v>
      </c>
      <c r="T5" s="96"/>
      <c r="U5" s="97">
        <v>10</v>
      </c>
      <c r="V5" s="96"/>
      <c r="W5" s="43" t="s">
        <v>5</v>
      </c>
      <c r="X5" s="90" t="s">
        <v>43</v>
      </c>
      <c r="Y5" s="92" t="s">
        <v>18</v>
      </c>
    </row>
    <row r="6" spans="1:25" ht="14.5" customHeight="1" x14ac:dyDescent="0.35">
      <c r="A6" s="6" t="s">
        <v>4</v>
      </c>
      <c r="B6" s="94"/>
      <c r="C6" s="25" t="s">
        <v>1</v>
      </c>
      <c r="D6" s="25" t="s">
        <v>15</v>
      </c>
      <c r="E6" s="25" t="s">
        <v>1</v>
      </c>
      <c r="F6" s="25" t="s">
        <v>15</v>
      </c>
      <c r="G6" s="25" t="s">
        <v>1</v>
      </c>
      <c r="H6" s="25" t="s">
        <v>15</v>
      </c>
      <c r="I6" s="25" t="s">
        <v>1</v>
      </c>
      <c r="J6" s="25" t="s">
        <v>15</v>
      </c>
      <c r="K6" s="25" t="s">
        <v>1</v>
      </c>
      <c r="L6" s="25" t="s">
        <v>15</v>
      </c>
      <c r="M6" s="25" t="s">
        <v>1</v>
      </c>
      <c r="N6" s="25" t="s">
        <v>15</v>
      </c>
      <c r="O6" s="25" t="s">
        <v>1</v>
      </c>
      <c r="P6" s="25" t="s">
        <v>15</v>
      </c>
      <c r="Q6" s="25" t="s">
        <v>1</v>
      </c>
      <c r="R6" s="25" t="s">
        <v>15</v>
      </c>
      <c r="S6" s="25" t="s">
        <v>1</v>
      </c>
      <c r="T6" s="25" t="s">
        <v>15</v>
      </c>
      <c r="U6" s="25" t="s">
        <v>1</v>
      </c>
      <c r="V6" s="25" t="s">
        <v>15</v>
      </c>
      <c r="W6" s="43"/>
      <c r="X6" s="91"/>
      <c r="Y6" s="93"/>
    </row>
    <row r="7" spans="1:25" x14ac:dyDescent="0.35">
      <c r="A7" s="6">
        <v>1</v>
      </c>
      <c r="B7" s="2" t="s">
        <v>60</v>
      </c>
      <c r="C7" s="50">
        <v>16</v>
      </c>
      <c r="D7" s="50">
        <v>30</v>
      </c>
      <c r="E7" s="51">
        <v>18</v>
      </c>
      <c r="F7" s="51">
        <v>29</v>
      </c>
      <c r="G7" s="50"/>
      <c r="H7" s="50"/>
      <c r="I7" s="51"/>
      <c r="J7" s="51"/>
      <c r="K7" s="50"/>
      <c r="L7" s="50"/>
      <c r="M7" s="51"/>
      <c r="N7" s="51"/>
      <c r="O7" s="50"/>
      <c r="P7" s="50"/>
      <c r="Q7" s="51"/>
      <c r="R7" s="51"/>
      <c r="S7" s="50"/>
      <c r="T7" s="50"/>
      <c r="U7" s="51"/>
      <c r="V7" s="51"/>
      <c r="W7" s="42">
        <f>COUNTIF(C7:V7,"&gt;-1")/2</f>
        <v>2</v>
      </c>
      <c r="X7" s="54">
        <v>16.8</v>
      </c>
      <c r="Y7" s="3" t="str">
        <f>IF(X7&lt;&gt;"",IF(X7&gt;25,"C",IF(X7&gt;15,"B","A")),"")</f>
        <v>B</v>
      </c>
    </row>
    <row r="8" spans="1:25" x14ac:dyDescent="0.35">
      <c r="A8" s="6">
        <v>2</v>
      </c>
      <c r="B8" s="2" t="s">
        <v>129</v>
      </c>
      <c r="C8" s="52"/>
      <c r="D8" s="52"/>
      <c r="E8" s="53"/>
      <c r="F8" s="53"/>
      <c r="G8" s="52"/>
      <c r="H8" s="52"/>
      <c r="I8" s="53"/>
      <c r="J8" s="53"/>
      <c r="K8" s="52">
        <v>13</v>
      </c>
      <c r="L8" s="52">
        <v>28</v>
      </c>
      <c r="M8" s="53">
        <v>17</v>
      </c>
      <c r="N8" s="53">
        <v>31</v>
      </c>
      <c r="O8" s="52">
        <v>19</v>
      </c>
      <c r="P8" s="52">
        <v>33</v>
      </c>
      <c r="Q8" s="53"/>
      <c r="R8" s="53"/>
      <c r="S8" s="52"/>
      <c r="T8" s="52"/>
      <c r="U8" s="53">
        <v>15</v>
      </c>
      <c r="V8" s="53">
        <v>27</v>
      </c>
      <c r="W8" s="42">
        <f>COUNTIF(C8:V8,"&gt;-1")/2</f>
        <v>4</v>
      </c>
      <c r="X8" s="54">
        <v>17.399999999999999</v>
      </c>
      <c r="Y8" s="3" t="str">
        <f>IF(X8&lt;&gt;"",IF(X8&gt;25,"C",IF(X8&gt;15,"B","A")),"")</f>
        <v>B</v>
      </c>
    </row>
    <row r="9" spans="1:25" x14ac:dyDescent="0.35">
      <c r="A9" s="6">
        <v>3</v>
      </c>
      <c r="B9" s="2" t="s">
        <v>76</v>
      </c>
      <c r="C9" s="52"/>
      <c r="D9" s="52"/>
      <c r="E9" s="53">
        <v>11</v>
      </c>
      <c r="F9" s="53">
        <v>27</v>
      </c>
      <c r="G9" s="52"/>
      <c r="H9" s="52"/>
      <c r="I9" s="53"/>
      <c r="J9" s="53"/>
      <c r="K9" s="52"/>
      <c r="L9" s="52"/>
      <c r="M9" s="53"/>
      <c r="N9" s="53"/>
      <c r="O9" s="52">
        <v>10</v>
      </c>
      <c r="P9" s="52">
        <v>30</v>
      </c>
      <c r="Q9" s="53">
        <v>8</v>
      </c>
      <c r="R9" s="53">
        <v>30</v>
      </c>
      <c r="S9" s="52"/>
      <c r="T9" s="52"/>
      <c r="U9" s="53"/>
      <c r="V9" s="53"/>
      <c r="W9" s="42">
        <f>COUNTIF(C9:V9,"&gt;-1")/2</f>
        <v>3</v>
      </c>
      <c r="X9" s="54">
        <v>28.1</v>
      </c>
      <c r="Y9" s="3" t="str">
        <f>IF(X9&lt;&gt;"",IF(X9&gt;25,"C",IF(X9&gt;15,"B","A")),"")</f>
        <v>C</v>
      </c>
    </row>
    <row r="10" spans="1:25" x14ac:dyDescent="0.35">
      <c r="A10" s="6">
        <v>4</v>
      </c>
      <c r="B10" s="2" t="s">
        <v>72</v>
      </c>
      <c r="C10" s="50">
        <v>22</v>
      </c>
      <c r="D10" s="50">
        <v>33</v>
      </c>
      <c r="E10" s="51"/>
      <c r="F10" s="51"/>
      <c r="G10" s="50"/>
      <c r="H10" s="50"/>
      <c r="I10" s="51"/>
      <c r="J10" s="51"/>
      <c r="K10" s="50"/>
      <c r="L10" s="50"/>
      <c r="M10" s="51"/>
      <c r="N10" s="51"/>
      <c r="O10" s="50">
        <v>24</v>
      </c>
      <c r="P10" s="50">
        <v>33</v>
      </c>
      <c r="Q10" s="51"/>
      <c r="R10" s="51"/>
      <c r="S10" s="50"/>
      <c r="T10" s="50"/>
      <c r="U10" s="51"/>
      <c r="V10" s="51"/>
      <c r="W10" s="42">
        <f>COUNTIF(C10:V10,"&gt;-1")/2</f>
        <v>2</v>
      </c>
      <c r="X10" s="54">
        <v>11.7</v>
      </c>
      <c r="Y10" s="3" t="str">
        <f>IF(X10&lt;&gt;"",IF(X10&gt;25,"C",IF(X10&gt;15,"B","A")),"")</f>
        <v>A</v>
      </c>
    </row>
    <row r="11" spans="1:25" x14ac:dyDescent="0.35">
      <c r="A11" s="6">
        <v>5</v>
      </c>
      <c r="B11" s="2" t="s">
        <v>120</v>
      </c>
      <c r="C11" s="52"/>
      <c r="D11" s="52"/>
      <c r="E11" s="53"/>
      <c r="F11" s="53"/>
      <c r="G11" s="52"/>
      <c r="H11" s="52"/>
      <c r="I11" s="53"/>
      <c r="J11" s="53"/>
      <c r="K11" s="52">
        <v>16</v>
      </c>
      <c r="L11" s="52">
        <v>31</v>
      </c>
      <c r="M11" s="53">
        <v>19</v>
      </c>
      <c r="N11" s="53">
        <v>35</v>
      </c>
      <c r="O11" s="52">
        <v>16</v>
      </c>
      <c r="P11" s="52">
        <v>32</v>
      </c>
      <c r="Q11" s="53"/>
      <c r="R11" s="53"/>
      <c r="S11" s="52"/>
      <c r="T11" s="52"/>
      <c r="U11" s="53"/>
      <c r="V11" s="53"/>
      <c r="W11" s="42">
        <f>COUNTIF(C11:V11,"&gt;-1")/2</f>
        <v>3</v>
      </c>
      <c r="X11" s="54">
        <v>16.600000000000001</v>
      </c>
      <c r="Y11" s="3" t="str">
        <f>IF(X11&lt;&gt;"",IF(X11&gt;25,"C",IF(X11&gt;15,"B","A")),"")</f>
        <v>B</v>
      </c>
    </row>
    <row r="12" spans="1:25" x14ac:dyDescent="0.35">
      <c r="A12" s="6">
        <v>6</v>
      </c>
      <c r="B12" s="2" t="s">
        <v>77</v>
      </c>
      <c r="C12" s="52"/>
      <c r="D12" s="52"/>
      <c r="E12" s="53">
        <v>17</v>
      </c>
      <c r="F12" s="53">
        <v>38</v>
      </c>
      <c r="G12" s="52"/>
      <c r="H12" s="52"/>
      <c r="I12" s="53">
        <v>17</v>
      </c>
      <c r="J12" s="53">
        <v>37</v>
      </c>
      <c r="K12" s="52">
        <v>19</v>
      </c>
      <c r="L12" s="52">
        <v>37</v>
      </c>
      <c r="M12" s="53">
        <v>19</v>
      </c>
      <c r="N12" s="53">
        <v>37</v>
      </c>
      <c r="O12" s="52">
        <v>21</v>
      </c>
      <c r="P12" s="52">
        <v>40</v>
      </c>
      <c r="Q12" s="53">
        <v>16</v>
      </c>
      <c r="R12" s="53">
        <v>34</v>
      </c>
      <c r="S12" s="52"/>
      <c r="T12" s="52"/>
      <c r="U12" s="53">
        <v>14</v>
      </c>
      <c r="V12" s="53">
        <v>28</v>
      </c>
      <c r="W12" s="42">
        <f>COUNTIF(C12:V12,"&gt;-1")/2</f>
        <v>7</v>
      </c>
      <c r="X12" s="54">
        <v>22.9</v>
      </c>
      <c r="Y12" s="3" t="str">
        <f>IF(X12&lt;&gt;"",IF(X12&gt;25,"C",IF(X12&gt;15,"B","A")),"")</f>
        <v>B</v>
      </c>
    </row>
    <row r="13" spans="1:25" x14ac:dyDescent="0.35">
      <c r="A13" s="6">
        <v>7</v>
      </c>
      <c r="B13" s="2" t="s">
        <v>59</v>
      </c>
      <c r="C13" s="50">
        <v>14</v>
      </c>
      <c r="D13" s="50">
        <v>38</v>
      </c>
      <c r="E13" s="51"/>
      <c r="F13" s="51"/>
      <c r="G13" s="50"/>
      <c r="H13" s="50"/>
      <c r="I13" s="51"/>
      <c r="J13" s="51"/>
      <c r="K13" s="50"/>
      <c r="L13" s="50"/>
      <c r="M13" s="51">
        <v>13</v>
      </c>
      <c r="N13" s="51">
        <v>39</v>
      </c>
      <c r="O13" s="50"/>
      <c r="P13" s="50"/>
      <c r="Q13" s="51"/>
      <c r="R13" s="51"/>
      <c r="S13" s="50"/>
      <c r="T13" s="50"/>
      <c r="U13" s="51">
        <v>9</v>
      </c>
      <c r="V13" s="51">
        <v>28</v>
      </c>
      <c r="W13" s="42">
        <f>COUNTIF(C13:V13,"&gt;-1")/2</f>
        <v>3</v>
      </c>
      <c r="X13" s="54">
        <v>28.3</v>
      </c>
      <c r="Y13" s="3" t="str">
        <f>IF(X13&lt;&gt;"",IF(X13&gt;25,"C",IF(X13&gt;15,"B","A")),"")</f>
        <v>C</v>
      </c>
    </row>
    <row r="14" spans="1:25" x14ac:dyDescent="0.35">
      <c r="A14" s="6">
        <v>8</v>
      </c>
      <c r="B14" s="2" t="s">
        <v>97</v>
      </c>
      <c r="C14" s="52"/>
      <c r="D14" s="52"/>
      <c r="E14" s="53"/>
      <c r="F14" s="53"/>
      <c r="G14" s="52">
        <v>11</v>
      </c>
      <c r="H14" s="52">
        <v>31</v>
      </c>
      <c r="I14" s="53"/>
      <c r="J14" s="53"/>
      <c r="K14" s="52"/>
      <c r="L14" s="52"/>
      <c r="M14" s="53"/>
      <c r="N14" s="53"/>
      <c r="O14" s="52">
        <v>16</v>
      </c>
      <c r="P14" s="52">
        <v>32</v>
      </c>
      <c r="Q14" s="53"/>
      <c r="R14" s="53"/>
      <c r="S14" s="52"/>
      <c r="T14" s="52"/>
      <c r="U14" s="53"/>
      <c r="V14" s="53"/>
      <c r="W14" s="42">
        <f>COUNTIF(C14:V14,"&gt;-1")/2</f>
        <v>2</v>
      </c>
      <c r="X14" s="54">
        <v>25.2</v>
      </c>
      <c r="Y14" s="3" t="str">
        <f>IF(X14&lt;&gt;"",IF(X14&gt;25,"C",IF(X14&gt;15,"B","A")),"")</f>
        <v>C</v>
      </c>
    </row>
    <row r="15" spans="1:25" x14ac:dyDescent="0.35">
      <c r="A15" s="6">
        <v>9</v>
      </c>
      <c r="B15" s="2" t="s">
        <v>98</v>
      </c>
      <c r="C15" s="52"/>
      <c r="D15" s="52"/>
      <c r="E15" s="53"/>
      <c r="F15" s="53"/>
      <c r="G15" s="52">
        <v>26</v>
      </c>
      <c r="H15" s="52">
        <v>37</v>
      </c>
      <c r="I15" s="53"/>
      <c r="J15" s="53"/>
      <c r="K15" s="52"/>
      <c r="L15" s="52"/>
      <c r="M15" s="53"/>
      <c r="N15" s="53"/>
      <c r="O15" s="52">
        <v>23</v>
      </c>
      <c r="P15" s="52">
        <v>34</v>
      </c>
      <c r="Q15" s="53"/>
      <c r="R15" s="53"/>
      <c r="S15" s="52"/>
      <c r="T15" s="52"/>
      <c r="U15" s="53"/>
      <c r="V15" s="53"/>
      <c r="W15" s="42">
        <f>COUNTIF(C15:V15,"&gt;-1")/2</f>
        <v>2</v>
      </c>
      <c r="X15" s="54">
        <v>12.8</v>
      </c>
      <c r="Y15" s="3" t="str">
        <f>IF(X15&lt;&gt;"",IF(X15&gt;25,"C",IF(X15&gt;15,"B","A")),"")</f>
        <v>A</v>
      </c>
    </row>
    <row r="16" spans="1:25" x14ac:dyDescent="0.35">
      <c r="A16" s="6">
        <v>10</v>
      </c>
      <c r="B16" s="2" t="s">
        <v>133</v>
      </c>
      <c r="C16" s="52"/>
      <c r="D16" s="52"/>
      <c r="E16" s="53"/>
      <c r="F16" s="53"/>
      <c r="G16" s="52"/>
      <c r="H16" s="52"/>
      <c r="I16" s="53"/>
      <c r="J16" s="53"/>
      <c r="K16" s="52">
        <v>19</v>
      </c>
      <c r="L16" s="52">
        <v>23</v>
      </c>
      <c r="M16" s="53"/>
      <c r="N16" s="53"/>
      <c r="O16" s="52"/>
      <c r="P16" s="52"/>
      <c r="Q16" s="53"/>
      <c r="R16" s="53"/>
      <c r="S16" s="52"/>
      <c r="T16" s="52"/>
      <c r="U16" s="53"/>
      <c r="V16" s="53"/>
      <c r="W16" s="42">
        <f>COUNTIF(C16:V16,"&gt;-1")/2</f>
        <v>1</v>
      </c>
      <c r="X16" s="54">
        <v>5.4</v>
      </c>
      <c r="Y16" s="3" t="str">
        <f>IF(X16&lt;&gt;"",IF(X16&gt;25,"C",IF(X16&gt;15,"B","A")),"")</f>
        <v>A</v>
      </c>
    </row>
    <row r="17" spans="1:25" x14ac:dyDescent="0.35">
      <c r="A17" s="6">
        <v>11</v>
      </c>
      <c r="B17" s="2" t="s">
        <v>96</v>
      </c>
      <c r="C17" s="52"/>
      <c r="D17" s="52"/>
      <c r="E17" s="53"/>
      <c r="F17" s="53"/>
      <c r="G17" s="52">
        <v>16</v>
      </c>
      <c r="H17" s="52">
        <v>32</v>
      </c>
      <c r="I17" s="53">
        <v>18</v>
      </c>
      <c r="J17" s="53">
        <v>37</v>
      </c>
      <c r="K17" s="52">
        <v>23</v>
      </c>
      <c r="L17" s="52">
        <v>41</v>
      </c>
      <c r="M17" s="53">
        <v>20</v>
      </c>
      <c r="N17" s="53">
        <v>38</v>
      </c>
      <c r="O17" s="52">
        <v>21</v>
      </c>
      <c r="P17" s="52">
        <v>38</v>
      </c>
      <c r="Q17" s="53">
        <v>28</v>
      </c>
      <c r="R17" s="53">
        <v>44</v>
      </c>
      <c r="S17" s="52"/>
      <c r="T17" s="52"/>
      <c r="U17" s="53">
        <v>17</v>
      </c>
      <c r="V17" s="53">
        <v>30</v>
      </c>
      <c r="W17" s="42">
        <f>COUNTIF(C17:V17,"&gt;-1")/2</f>
        <v>7</v>
      </c>
      <c r="X17" s="54">
        <v>19.3</v>
      </c>
      <c r="Y17" s="3" t="str">
        <f>IF(X17&lt;&gt;"",IF(X17&gt;25,"C",IF(X17&gt;15,"B","A")),"")</f>
        <v>B</v>
      </c>
    </row>
    <row r="18" spans="1:25" x14ac:dyDescent="0.35">
      <c r="A18" s="6">
        <v>12</v>
      </c>
      <c r="B18" s="2" t="s">
        <v>121</v>
      </c>
      <c r="C18" s="52"/>
      <c r="D18" s="52"/>
      <c r="E18" s="53"/>
      <c r="F18" s="53"/>
      <c r="G18" s="52"/>
      <c r="H18" s="52"/>
      <c r="I18" s="53"/>
      <c r="J18" s="53"/>
      <c r="K18" s="52">
        <v>29</v>
      </c>
      <c r="L18" s="52">
        <v>40</v>
      </c>
      <c r="M18" s="53">
        <v>25</v>
      </c>
      <c r="N18" s="53">
        <v>35</v>
      </c>
      <c r="O18" s="52">
        <v>22</v>
      </c>
      <c r="P18" s="52">
        <v>32</v>
      </c>
      <c r="Q18" s="53"/>
      <c r="R18" s="53"/>
      <c r="S18" s="52"/>
      <c r="T18" s="52"/>
      <c r="U18" s="53"/>
      <c r="V18" s="53"/>
      <c r="W18" s="42">
        <f>COUNTIF(C18:V18,"&gt;-1")/2</f>
        <v>3</v>
      </c>
      <c r="X18" s="54">
        <v>11.4</v>
      </c>
      <c r="Y18" s="3" t="str">
        <f>IF(X18&lt;&gt;"",IF(X18&gt;25,"C",IF(X18&gt;15,"B","A")),"")</f>
        <v>A</v>
      </c>
    </row>
    <row r="19" spans="1:25" x14ac:dyDescent="0.35">
      <c r="A19" s="6">
        <v>13</v>
      </c>
      <c r="B19" s="2" t="s">
        <v>61</v>
      </c>
      <c r="C19" s="50">
        <v>18</v>
      </c>
      <c r="D19" s="50">
        <v>27</v>
      </c>
      <c r="E19" s="51">
        <v>12</v>
      </c>
      <c r="F19" s="51">
        <v>20</v>
      </c>
      <c r="G19" s="50"/>
      <c r="H19" s="50"/>
      <c r="I19" s="51"/>
      <c r="J19" s="51"/>
      <c r="K19" s="50"/>
      <c r="L19" s="50"/>
      <c r="M19" s="51">
        <v>20</v>
      </c>
      <c r="N19" s="51">
        <v>30</v>
      </c>
      <c r="O19" s="50"/>
      <c r="P19" s="50"/>
      <c r="Q19" s="51"/>
      <c r="R19" s="51"/>
      <c r="S19" s="50"/>
      <c r="T19" s="50"/>
      <c r="U19" s="51"/>
      <c r="V19" s="51"/>
      <c r="W19" s="42">
        <f>COUNTIF(C19:V19,"&gt;-1")/2</f>
        <v>3</v>
      </c>
      <c r="X19" s="54">
        <v>11.9</v>
      </c>
      <c r="Y19" s="3" t="str">
        <f>IF(X19&lt;&gt;"",IF(X19&gt;25,"C",IF(X19&gt;15,"B","A")),"")</f>
        <v>A</v>
      </c>
    </row>
    <row r="20" spans="1:25" x14ac:dyDescent="0.35">
      <c r="A20" s="6">
        <v>14</v>
      </c>
      <c r="B20" s="2" t="s">
        <v>150</v>
      </c>
      <c r="C20" s="52"/>
      <c r="D20" s="52"/>
      <c r="E20" s="53"/>
      <c r="F20" s="53"/>
      <c r="G20" s="52"/>
      <c r="H20" s="52"/>
      <c r="I20" s="53"/>
      <c r="J20" s="53"/>
      <c r="K20" s="52"/>
      <c r="L20" s="52"/>
      <c r="M20" s="53"/>
      <c r="N20" s="53"/>
      <c r="O20" s="52">
        <v>17</v>
      </c>
      <c r="P20" s="52">
        <v>35</v>
      </c>
      <c r="Q20" s="53"/>
      <c r="R20" s="53"/>
      <c r="S20" s="52"/>
      <c r="T20" s="52"/>
      <c r="U20" s="53"/>
      <c r="V20" s="53"/>
      <c r="W20" s="42">
        <f>COUNTIF(C20:V20,"&gt;-1")/2</f>
        <v>1</v>
      </c>
      <c r="X20" s="54">
        <v>21.3</v>
      </c>
      <c r="Y20" s="3" t="str">
        <f>IF(X20&lt;&gt;"",IF(X20&gt;25,"C",IF(X20&gt;15,"B","A")),"")</f>
        <v>B</v>
      </c>
    </row>
    <row r="21" spans="1:25" x14ac:dyDescent="0.35">
      <c r="A21" s="6">
        <v>15</v>
      </c>
      <c r="B21" s="2" t="s">
        <v>144</v>
      </c>
      <c r="C21" s="52"/>
      <c r="D21" s="52"/>
      <c r="E21" s="53"/>
      <c r="F21" s="53"/>
      <c r="G21" s="52"/>
      <c r="H21" s="52"/>
      <c r="I21" s="53"/>
      <c r="J21" s="53"/>
      <c r="K21" s="52"/>
      <c r="L21" s="52"/>
      <c r="M21" s="53"/>
      <c r="N21" s="53"/>
      <c r="O21" s="52">
        <v>7</v>
      </c>
      <c r="P21" s="52">
        <v>33</v>
      </c>
      <c r="Q21" s="53"/>
      <c r="R21" s="53"/>
      <c r="S21" s="52"/>
      <c r="T21" s="52"/>
      <c r="U21" s="53"/>
      <c r="V21" s="53"/>
      <c r="W21" s="42">
        <f>COUNTIF(C21:V21,"&gt;-1")/2</f>
        <v>1</v>
      </c>
      <c r="X21" s="54">
        <v>31.8</v>
      </c>
      <c r="Y21" s="3" t="str">
        <f>IF(X21&lt;&gt;"",IF(X21&gt;25,"C",IF(X21&gt;15,"B","A")),"")</f>
        <v>C</v>
      </c>
    </row>
    <row r="22" spans="1:25" x14ac:dyDescent="0.35">
      <c r="A22" s="6">
        <v>16</v>
      </c>
      <c r="B22" s="2" t="s">
        <v>50</v>
      </c>
      <c r="C22" s="50">
        <v>13</v>
      </c>
      <c r="D22" s="50">
        <v>31</v>
      </c>
      <c r="E22" s="51"/>
      <c r="F22" s="51"/>
      <c r="G22" s="50">
        <v>6</v>
      </c>
      <c r="H22" s="50">
        <v>9</v>
      </c>
      <c r="I22" s="51">
        <v>17</v>
      </c>
      <c r="J22" s="51">
        <v>34</v>
      </c>
      <c r="K22" s="50">
        <v>23</v>
      </c>
      <c r="L22" s="50">
        <v>41</v>
      </c>
      <c r="M22" s="51"/>
      <c r="N22" s="51"/>
      <c r="O22" s="50">
        <v>12</v>
      </c>
      <c r="P22" s="50">
        <v>25</v>
      </c>
      <c r="Q22" s="51"/>
      <c r="R22" s="51"/>
      <c r="S22" s="50"/>
      <c r="T22" s="50"/>
      <c r="U22" s="51"/>
      <c r="V22" s="51"/>
      <c r="W22" s="42">
        <f>COUNTIF(C22:V22,"&gt;-1")/2</f>
        <v>5</v>
      </c>
      <c r="X22" s="54">
        <v>19.8</v>
      </c>
      <c r="Y22" s="3" t="str">
        <f>IF(X22&lt;&gt;"",IF(X22&gt;25,"C",IF(X22&gt;15,"B","A")),"")</f>
        <v>B</v>
      </c>
    </row>
    <row r="23" spans="1:25" x14ac:dyDescent="0.35">
      <c r="A23" s="6">
        <v>17</v>
      </c>
      <c r="B23" s="2" t="s">
        <v>78</v>
      </c>
      <c r="C23" s="52"/>
      <c r="D23" s="52"/>
      <c r="E23" s="53">
        <v>7</v>
      </c>
      <c r="F23" s="53">
        <v>23</v>
      </c>
      <c r="G23" s="52">
        <v>12</v>
      </c>
      <c r="H23" s="52">
        <v>31</v>
      </c>
      <c r="I23" s="53">
        <v>11</v>
      </c>
      <c r="J23" s="53">
        <v>31</v>
      </c>
      <c r="K23" s="52">
        <v>8</v>
      </c>
      <c r="L23" s="52">
        <v>31</v>
      </c>
      <c r="M23" s="53">
        <v>7</v>
      </c>
      <c r="N23" s="53">
        <v>31</v>
      </c>
      <c r="O23" s="52">
        <v>13</v>
      </c>
      <c r="P23" s="52">
        <v>33</v>
      </c>
      <c r="Q23" s="53">
        <v>9</v>
      </c>
      <c r="R23" s="53">
        <v>31</v>
      </c>
      <c r="S23" s="52"/>
      <c r="T23" s="52"/>
      <c r="U23" s="53"/>
      <c r="V23" s="53"/>
      <c r="W23" s="42">
        <f>COUNTIF(C23:V23,"&gt;-1")/2</f>
        <v>7</v>
      </c>
      <c r="X23" s="54">
        <v>25.3</v>
      </c>
      <c r="Y23" s="3" t="str">
        <f>IF(X23&lt;&gt;"",IF(X23&gt;25,"C",IF(X23&gt;15,"B","A")),"")</f>
        <v>C</v>
      </c>
    </row>
    <row r="24" spans="1:25" x14ac:dyDescent="0.35">
      <c r="A24" s="6">
        <v>18</v>
      </c>
      <c r="B24" s="2" t="s">
        <v>124</v>
      </c>
      <c r="C24" s="52"/>
      <c r="D24" s="52"/>
      <c r="E24" s="53"/>
      <c r="F24" s="53"/>
      <c r="G24" s="52"/>
      <c r="H24" s="52"/>
      <c r="I24" s="53"/>
      <c r="J24" s="53"/>
      <c r="K24" s="52">
        <v>14</v>
      </c>
      <c r="L24" s="52">
        <v>28</v>
      </c>
      <c r="M24" s="53"/>
      <c r="N24" s="53"/>
      <c r="O24" s="52"/>
      <c r="P24" s="52"/>
      <c r="Q24" s="53"/>
      <c r="R24" s="53"/>
      <c r="S24" s="52"/>
      <c r="T24" s="52"/>
      <c r="U24" s="53"/>
      <c r="V24" s="53"/>
      <c r="W24" s="42">
        <f>COUNTIF(C24:V24,"&gt;-1")/2</f>
        <v>1</v>
      </c>
      <c r="X24" s="54">
        <v>17.100000000000001</v>
      </c>
      <c r="Y24" s="3" t="str">
        <f>IF(X24&lt;&gt;"",IF(X24&gt;25,"C",IF(X24&gt;15,"B","A")),"")</f>
        <v>B</v>
      </c>
    </row>
    <row r="25" spans="1:25" x14ac:dyDescent="0.35">
      <c r="A25" s="6">
        <v>19</v>
      </c>
      <c r="B25" s="2" t="s">
        <v>125</v>
      </c>
      <c r="C25" s="52"/>
      <c r="D25" s="52"/>
      <c r="E25" s="53"/>
      <c r="F25" s="53"/>
      <c r="G25" s="52"/>
      <c r="H25" s="52"/>
      <c r="I25" s="53"/>
      <c r="J25" s="53"/>
      <c r="K25" s="52">
        <v>8</v>
      </c>
      <c r="L25" s="52">
        <v>35</v>
      </c>
      <c r="M25" s="53"/>
      <c r="N25" s="53"/>
      <c r="O25" s="52"/>
      <c r="P25" s="52"/>
      <c r="Q25" s="53"/>
      <c r="R25" s="53"/>
      <c r="S25" s="52"/>
      <c r="T25" s="52"/>
      <c r="U25" s="53"/>
      <c r="V25" s="53"/>
      <c r="W25" s="42">
        <f>COUNTIF(C25:V25,"&gt;-1")/2</f>
        <v>1</v>
      </c>
      <c r="X25" s="54">
        <v>33.1</v>
      </c>
      <c r="Y25" s="3" t="str">
        <f>IF(X25&lt;&gt;"",IF(X25&gt;25,"C",IF(X25&gt;15,"B","A")),"")</f>
        <v>C</v>
      </c>
    </row>
    <row r="26" spans="1:25" x14ac:dyDescent="0.35">
      <c r="A26" s="6">
        <v>20</v>
      </c>
      <c r="B26" s="2" t="s">
        <v>112</v>
      </c>
      <c r="C26" s="52"/>
      <c r="D26" s="52"/>
      <c r="E26" s="53"/>
      <c r="F26" s="53"/>
      <c r="G26" s="52"/>
      <c r="H26" s="52"/>
      <c r="I26" s="53">
        <v>17</v>
      </c>
      <c r="J26" s="53">
        <v>31</v>
      </c>
      <c r="K26" s="52"/>
      <c r="L26" s="52"/>
      <c r="M26" s="53"/>
      <c r="N26" s="53"/>
      <c r="O26" s="52"/>
      <c r="P26" s="52"/>
      <c r="Q26" s="53"/>
      <c r="R26" s="53"/>
      <c r="S26" s="52"/>
      <c r="T26" s="52"/>
      <c r="U26" s="53"/>
      <c r="V26" s="53"/>
      <c r="W26" s="42">
        <f>COUNTIF(C26:V26,"&gt;-1")/2</f>
        <v>1</v>
      </c>
      <c r="X26" s="54">
        <v>16.2</v>
      </c>
      <c r="Y26" s="3" t="str">
        <f>IF(X26&lt;&gt;"",IF(X26&gt;25,"C",IF(X26&gt;15,"B","A")),"")</f>
        <v>B</v>
      </c>
    </row>
    <row r="27" spans="1:25" x14ac:dyDescent="0.35">
      <c r="A27" s="6">
        <v>21</v>
      </c>
      <c r="B27" s="2" t="s">
        <v>79</v>
      </c>
      <c r="C27" s="52"/>
      <c r="D27" s="52"/>
      <c r="E27" s="53">
        <v>20</v>
      </c>
      <c r="F27" s="53">
        <v>34</v>
      </c>
      <c r="G27" s="52">
        <v>27</v>
      </c>
      <c r="H27" s="52">
        <v>41</v>
      </c>
      <c r="I27" s="53"/>
      <c r="J27" s="53"/>
      <c r="K27" s="52"/>
      <c r="L27" s="52"/>
      <c r="M27" s="53"/>
      <c r="N27" s="53"/>
      <c r="O27" s="52"/>
      <c r="P27" s="52"/>
      <c r="Q27" s="53">
        <v>28</v>
      </c>
      <c r="R27" s="53">
        <v>40</v>
      </c>
      <c r="S27" s="52"/>
      <c r="T27" s="52"/>
      <c r="U27" s="53"/>
      <c r="V27" s="53"/>
      <c r="W27" s="42">
        <f>COUNTIF(C27:V27,"&gt;-1")/2</f>
        <v>3</v>
      </c>
      <c r="X27" s="54">
        <v>15.6</v>
      </c>
      <c r="Y27" s="3" t="str">
        <f>IF(X27&lt;&gt;"",IF(X27&gt;25,"C",IF(X27&gt;15,"B","A")),"")</f>
        <v>B</v>
      </c>
    </row>
    <row r="28" spans="1:25" x14ac:dyDescent="0.35">
      <c r="A28" s="6">
        <v>22</v>
      </c>
      <c r="B28" s="2" t="s">
        <v>173</v>
      </c>
      <c r="C28" s="52"/>
      <c r="D28" s="52"/>
      <c r="E28" s="53"/>
      <c r="F28" s="53"/>
      <c r="G28" s="52"/>
      <c r="H28" s="52"/>
      <c r="I28" s="53"/>
      <c r="J28" s="53"/>
      <c r="K28" s="52"/>
      <c r="L28" s="52"/>
      <c r="M28" s="53"/>
      <c r="N28" s="53"/>
      <c r="O28" s="52"/>
      <c r="P28" s="52"/>
      <c r="Q28" s="53"/>
      <c r="R28" s="53"/>
      <c r="S28" s="52">
        <v>10</v>
      </c>
      <c r="T28" s="52">
        <v>28</v>
      </c>
      <c r="U28" s="53"/>
      <c r="V28" s="53"/>
      <c r="W28" s="42">
        <f>COUNTIF(C28:V28,"&gt;-1")/2</f>
        <v>1</v>
      </c>
      <c r="X28" s="54">
        <v>27.9</v>
      </c>
      <c r="Y28" s="3" t="str">
        <f>IF(X28&lt;&gt;"",IF(X28&gt;25,"C",IF(X28&gt;15,"B","A")),"")</f>
        <v>C</v>
      </c>
    </row>
    <row r="29" spans="1:25" x14ac:dyDescent="0.35">
      <c r="A29" s="6">
        <v>23</v>
      </c>
      <c r="B29" s="2" t="s">
        <v>155</v>
      </c>
      <c r="C29" s="52"/>
      <c r="D29" s="52"/>
      <c r="E29" s="53"/>
      <c r="F29" s="53"/>
      <c r="G29" s="52"/>
      <c r="H29" s="52"/>
      <c r="I29" s="53"/>
      <c r="J29" s="53"/>
      <c r="K29" s="52"/>
      <c r="L29" s="52"/>
      <c r="M29" s="53"/>
      <c r="N29" s="53"/>
      <c r="O29" s="52">
        <v>5</v>
      </c>
      <c r="P29" s="52">
        <v>36</v>
      </c>
      <c r="Q29" s="53"/>
      <c r="R29" s="53"/>
      <c r="S29" s="52"/>
      <c r="T29" s="52"/>
      <c r="U29" s="53"/>
      <c r="V29" s="53"/>
      <c r="W29" s="42">
        <f>COUNTIF(C29:V29,"&gt;-1")/2</f>
        <v>1</v>
      </c>
      <c r="X29" s="54">
        <v>36.700000000000003</v>
      </c>
      <c r="Y29" s="3" t="str">
        <f>IF(X29&lt;&gt;"",IF(X29&gt;25,"C",IF(X29&gt;15,"B","A")),"")</f>
        <v>C</v>
      </c>
    </row>
    <row r="30" spans="1:25" x14ac:dyDescent="0.35">
      <c r="A30" s="6">
        <v>24</v>
      </c>
      <c r="B30" s="2" t="s">
        <v>156</v>
      </c>
      <c r="C30" s="52"/>
      <c r="D30" s="52"/>
      <c r="E30" s="53"/>
      <c r="F30" s="53"/>
      <c r="G30" s="52"/>
      <c r="H30" s="52"/>
      <c r="I30" s="53"/>
      <c r="J30" s="53"/>
      <c r="K30" s="52"/>
      <c r="L30" s="52"/>
      <c r="M30" s="53"/>
      <c r="N30" s="53"/>
      <c r="O30" s="52">
        <v>21</v>
      </c>
      <c r="P30" s="52">
        <v>33</v>
      </c>
      <c r="Q30" s="53"/>
      <c r="R30" s="53"/>
      <c r="S30" s="52"/>
      <c r="T30" s="52"/>
      <c r="U30" s="53"/>
      <c r="V30" s="53"/>
      <c r="W30" s="42">
        <f>COUNTIF(C30:V30,"&gt;-1")/2</f>
        <v>1</v>
      </c>
      <c r="X30" s="54">
        <v>16.100000000000001</v>
      </c>
      <c r="Y30" s="3" t="str">
        <f>IF(X30&lt;&gt;"",IF(X30&gt;25,"C",IF(X30&gt;15,"B","A")),"")</f>
        <v>B</v>
      </c>
    </row>
    <row r="31" spans="1:25" x14ac:dyDescent="0.35">
      <c r="A31" s="6">
        <v>25</v>
      </c>
      <c r="B31" s="2" t="s">
        <v>71</v>
      </c>
      <c r="C31" s="50">
        <v>13</v>
      </c>
      <c r="D31" s="50">
        <v>25</v>
      </c>
      <c r="E31" s="51"/>
      <c r="F31" s="51"/>
      <c r="G31" s="50">
        <v>10</v>
      </c>
      <c r="H31" s="50">
        <v>25</v>
      </c>
      <c r="I31" s="51"/>
      <c r="J31" s="51"/>
      <c r="K31" s="50"/>
      <c r="L31" s="50"/>
      <c r="M31" s="51"/>
      <c r="N31" s="51"/>
      <c r="O31" s="50">
        <v>10</v>
      </c>
      <c r="P31" s="50">
        <v>23</v>
      </c>
      <c r="Q31" s="51">
        <v>13</v>
      </c>
      <c r="R31" s="51">
        <v>27</v>
      </c>
      <c r="S31" s="50"/>
      <c r="T31" s="50"/>
      <c r="U31" s="51"/>
      <c r="V31" s="51"/>
      <c r="W31" s="42">
        <f>COUNTIF(C31:V31,"&gt;-1")/2</f>
        <v>4</v>
      </c>
      <c r="X31" s="54">
        <v>18.7</v>
      </c>
      <c r="Y31" s="3" t="str">
        <f>IF(X31&lt;&gt;"",IF(X31&gt;25,"C",IF(X31&gt;15,"B","A")),"")</f>
        <v>B</v>
      </c>
    </row>
    <row r="32" spans="1:25" x14ac:dyDescent="0.35">
      <c r="A32" s="6">
        <v>26</v>
      </c>
      <c r="B32" s="2" t="s">
        <v>110</v>
      </c>
      <c r="C32" s="52"/>
      <c r="D32" s="52"/>
      <c r="E32" s="53"/>
      <c r="F32" s="53"/>
      <c r="G32" s="52"/>
      <c r="H32" s="52"/>
      <c r="I32" s="53">
        <v>9</v>
      </c>
      <c r="J32" s="53">
        <v>24</v>
      </c>
      <c r="K32" s="52"/>
      <c r="L32" s="52"/>
      <c r="M32" s="53"/>
      <c r="N32" s="53"/>
      <c r="O32" s="52"/>
      <c r="P32" s="52"/>
      <c r="Q32" s="53"/>
      <c r="R32" s="53"/>
      <c r="S32" s="52"/>
      <c r="T32" s="52"/>
      <c r="U32" s="53"/>
      <c r="V32" s="53"/>
      <c r="W32" s="42">
        <f>COUNTIF(C32:V32,"&gt;-1")/2</f>
        <v>1</v>
      </c>
      <c r="X32" s="54">
        <v>16.600000000000001</v>
      </c>
      <c r="Y32" s="3" t="str">
        <f>IF(X32&lt;&gt;"",IF(X32&gt;25,"C",IF(X32&gt;15,"B","A")),"")</f>
        <v>B</v>
      </c>
    </row>
    <row r="33" spans="1:25" x14ac:dyDescent="0.35">
      <c r="A33" s="6">
        <v>27</v>
      </c>
      <c r="B33" s="2" t="s">
        <v>64</v>
      </c>
      <c r="C33" s="52">
        <v>20</v>
      </c>
      <c r="D33" s="52">
        <v>32</v>
      </c>
      <c r="E33" s="53">
        <v>17</v>
      </c>
      <c r="F33" s="53">
        <v>29</v>
      </c>
      <c r="G33" s="52"/>
      <c r="H33" s="52"/>
      <c r="I33" s="53">
        <v>17</v>
      </c>
      <c r="J33" s="53">
        <v>27</v>
      </c>
      <c r="K33" s="52"/>
      <c r="L33" s="52"/>
      <c r="M33" s="53">
        <v>21</v>
      </c>
      <c r="N33" s="53">
        <v>34</v>
      </c>
      <c r="O33" s="52"/>
      <c r="P33" s="52"/>
      <c r="Q33" s="53"/>
      <c r="R33" s="53"/>
      <c r="S33" s="52"/>
      <c r="T33" s="52"/>
      <c r="U33" s="53"/>
      <c r="V33" s="53"/>
      <c r="W33" s="42">
        <f>COUNTIF(C33:V33,"&gt;-1")/2</f>
        <v>4</v>
      </c>
      <c r="X33" s="54">
        <v>14.8</v>
      </c>
      <c r="Y33" s="3" t="str">
        <f>IF(X33&lt;&gt;"",IF(X33&gt;25,"C",IF(X33&gt;15,"B","A")),"")</f>
        <v>A</v>
      </c>
    </row>
    <row r="34" spans="1:25" x14ac:dyDescent="0.35">
      <c r="A34" s="6">
        <v>28</v>
      </c>
      <c r="B34" s="2" t="s">
        <v>132</v>
      </c>
      <c r="C34" s="52"/>
      <c r="D34" s="52"/>
      <c r="E34" s="53"/>
      <c r="F34" s="53"/>
      <c r="G34" s="52"/>
      <c r="H34" s="52"/>
      <c r="I34" s="53"/>
      <c r="J34" s="53"/>
      <c r="K34" s="52">
        <v>22</v>
      </c>
      <c r="L34" s="52">
        <v>32</v>
      </c>
      <c r="M34" s="53"/>
      <c r="N34" s="53"/>
      <c r="O34" s="52"/>
      <c r="P34" s="52"/>
      <c r="Q34" s="53"/>
      <c r="R34" s="53"/>
      <c r="S34" s="52"/>
      <c r="T34" s="52"/>
      <c r="U34" s="53"/>
      <c r="V34" s="53"/>
      <c r="W34" s="42">
        <f>COUNTIF(C34:V34,"&gt;-1")/2</f>
        <v>1</v>
      </c>
      <c r="X34" s="54">
        <v>11.3</v>
      </c>
      <c r="Y34" s="3" t="str">
        <f>IF(X34&lt;&gt;"",IF(X34&gt;25,"C",IF(X34&gt;15,"B","A")),"")</f>
        <v>A</v>
      </c>
    </row>
    <row r="35" spans="1:25" x14ac:dyDescent="0.35">
      <c r="A35" s="6">
        <v>29</v>
      </c>
      <c r="B35" s="2" t="s">
        <v>138</v>
      </c>
      <c r="C35" s="52"/>
      <c r="D35" s="52"/>
      <c r="E35" s="53"/>
      <c r="F35" s="53"/>
      <c r="G35" s="52"/>
      <c r="H35" s="52"/>
      <c r="I35" s="53"/>
      <c r="J35" s="53"/>
      <c r="K35" s="52"/>
      <c r="L35" s="52"/>
      <c r="M35" s="53">
        <v>13</v>
      </c>
      <c r="N35" s="53">
        <v>35</v>
      </c>
      <c r="O35" s="52"/>
      <c r="P35" s="52"/>
      <c r="Q35" s="53"/>
      <c r="R35" s="53"/>
      <c r="S35" s="52"/>
      <c r="T35" s="52"/>
      <c r="U35" s="53"/>
      <c r="V35" s="53"/>
      <c r="W35" s="42">
        <f>COUNTIF(C35:V35,"&gt;-1")/2</f>
        <v>1</v>
      </c>
      <c r="X35" s="54">
        <v>23.2</v>
      </c>
      <c r="Y35" s="3" t="str">
        <f>IF(X35&lt;&gt;"",IF(X35&gt;25,"C",IF(X35&gt;15,"B","A")),"")</f>
        <v>B</v>
      </c>
    </row>
    <row r="36" spans="1:25" x14ac:dyDescent="0.35">
      <c r="A36" s="6">
        <v>30</v>
      </c>
      <c r="B36" s="2" t="s">
        <v>135</v>
      </c>
      <c r="C36" s="52"/>
      <c r="D36" s="52"/>
      <c r="E36" s="53"/>
      <c r="F36" s="53"/>
      <c r="G36" s="52"/>
      <c r="H36" s="52"/>
      <c r="I36" s="53"/>
      <c r="J36" s="53"/>
      <c r="K36" s="52"/>
      <c r="L36" s="52"/>
      <c r="M36" s="53">
        <v>25</v>
      </c>
      <c r="N36" s="53">
        <v>38</v>
      </c>
      <c r="O36" s="52"/>
      <c r="P36" s="52"/>
      <c r="Q36" s="53"/>
      <c r="R36" s="53"/>
      <c r="S36" s="52"/>
      <c r="T36" s="52"/>
      <c r="U36" s="53"/>
      <c r="V36" s="53"/>
      <c r="W36" s="42">
        <f>COUNTIF(C36:V36,"&gt;-1")/2</f>
        <v>1</v>
      </c>
      <c r="X36" s="54">
        <v>13.3</v>
      </c>
      <c r="Y36" s="3" t="str">
        <f>IF(X36&lt;&gt;"",IF(X36&gt;25,"C",IF(X36&gt;15,"B","A")),"")</f>
        <v>A</v>
      </c>
    </row>
    <row r="37" spans="1:25" x14ac:dyDescent="0.35">
      <c r="A37" s="6">
        <v>31</v>
      </c>
      <c r="B37" s="2" t="s">
        <v>152</v>
      </c>
      <c r="C37" s="52"/>
      <c r="D37" s="52"/>
      <c r="E37" s="53"/>
      <c r="F37" s="53"/>
      <c r="G37" s="52"/>
      <c r="H37" s="52"/>
      <c r="I37" s="53"/>
      <c r="J37" s="53"/>
      <c r="K37" s="52"/>
      <c r="L37" s="52"/>
      <c r="M37" s="53"/>
      <c r="N37" s="53"/>
      <c r="O37" s="52">
        <v>15</v>
      </c>
      <c r="P37" s="52">
        <v>27</v>
      </c>
      <c r="Q37" s="53"/>
      <c r="R37" s="53"/>
      <c r="S37" s="52"/>
      <c r="T37" s="52"/>
      <c r="U37" s="53"/>
      <c r="V37" s="53"/>
      <c r="W37" s="42">
        <f>COUNTIF(C37:V37,"&gt;-1")/2</f>
        <v>1</v>
      </c>
      <c r="X37" s="54">
        <v>17.600000000000001</v>
      </c>
      <c r="Y37" s="3" t="str">
        <f>IF(X37&lt;&gt;"",IF(X37&gt;25,"C",IF(X37&gt;15,"B","A")),"")</f>
        <v>B</v>
      </c>
    </row>
    <row r="38" spans="1:25" x14ac:dyDescent="0.35">
      <c r="A38" s="6">
        <v>32</v>
      </c>
      <c r="B38" s="2" t="s">
        <v>62</v>
      </c>
      <c r="C38" s="52">
        <v>21</v>
      </c>
      <c r="D38" s="52">
        <v>35</v>
      </c>
      <c r="E38" s="53"/>
      <c r="F38" s="53"/>
      <c r="G38" s="52"/>
      <c r="H38" s="52"/>
      <c r="I38" s="53">
        <v>23</v>
      </c>
      <c r="J38" s="53">
        <v>37</v>
      </c>
      <c r="K38" s="52"/>
      <c r="L38" s="52"/>
      <c r="M38" s="53">
        <v>15</v>
      </c>
      <c r="N38" s="53">
        <v>30</v>
      </c>
      <c r="O38" s="52">
        <v>20</v>
      </c>
      <c r="P38" s="52">
        <v>33</v>
      </c>
      <c r="Q38" s="53"/>
      <c r="R38" s="53"/>
      <c r="S38" s="52"/>
      <c r="T38" s="52"/>
      <c r="U38" s="53">
        <v>11</v>
      </c>
      <c r="V38" s="53">
        <v>25</v>
      </c>
      <c r="W38" s="42">
        <f>COUNTIF(C38:V38,"&gt;-1")/2</f>
        <v>5</v>
      </c>
      <c r="X38" s="54">
        <v>15</v>
      </c>
      <c r="Y38" s="3" t="str">
        <f>IF(X38&lt;&gt;"",IF(X38&gt;25,"C",IF(X38&gt;15,"B","A")),"")</f>
        <v>A</v>
      </c>
    </row>
    <row r="39" spans="1:25" x14ac:dyDescent="0.35">
      <c r="A39" s="6">
        <v>33</v>
      </c>
      <c r="B39" s="2" t="s">
        <v>74</v>
      </c>
      <c r="C39" s="52">
        <v>12</v>
      </c>
      <c r="D39" s="52">
        <v>27</v>
      </c>
      <c r="E39" s="53">
        <v>14</v>
      </c>
      <c r="F39" s="53">
        <v>35</v>
      </c>
      <c r="G39" s="52">
        <v>19</v>
      </c>
      <c r="H39" s="52">
        <v>38</v>
      </c>
      <c r="I39" s="53">
        <v>14</v>
      </c>
      <c r="J39" s="53">
        <v>29</v>
      </c>
      <c r="K39" s="52">
        <v>11</v>
      </c>
      <c r="L39" s="52">
        <v>26</v>
      </c>
      <c r="M39" s="53">
        <v>13</v>
      </c>
      <c r="N39" s="53">
        <v>32</v>
      </c>
      <c r="O39" s="52">
        <v>19</v>
      </c>
      <c r="P39" s="52">
        <v>42</v>
      </c>
      <c r="Q39" s="53">
        <v>13</v>
      </c>
      <c r="R39" s="53">
        <v>33</v>
      </c>
      <c r="S39" s="52">
        <v>16</v>
      </c>
      <c r="T39" s="52">
        <v>34</v>
      </c>
      <c r="U39" s="53">
        <v>11</v>
      </c>
      <c r="V39" s="53">
        <v>31</v>
      </c>
      <c r="W39" s="42">
        <f>COUNTIF(C39:V39,"&gt;-1")/2</f>
        <v>10</v>
      </c>
      <c r="X39" s="54">
        <v>20.9</v>
      </c>
      <c r="Y39" s="3" t="str">
        <f>IF(X39&lt;&gt;"",IF(X39&gt;25,"C",IF(X39&gt;15,"B","A")),"")</f>
        <v>B</v>
      </c>
    </row>
    <row r="40" spans="1:25" x14ac:dyDescent="0.35">
      <c r="A40" s="6">
        <v>34</v>
      </c>
      <c r="B40" s="2" t="s">
        <v>70</v>
      </c>
      <c r="C40" s="52">
        <v>17</v>
      </c>
      <c r="D40" s="52">
        <v>34</v>
      </c>
      <c r="E40" s="53">
        <v>13</v>
      </c>
      <c r="F40" s="53">
        <v>30</v>
      </c>
      <c r="G40" s="52"/>
      <c r="H40" s="52"/>
      <c r="I40" s="53"/>
      <c r="J40" s="53"/>
      <c r="K40" s="52">
        <v>9</v>
      </c>
      <c r="L40" s="52">
        <v>20</v>
      </c>
      <c r="M40" s="53">
        <v>9</v>
      </c>
      <c r="N40" s="53">
        <v>20</v>
      </c>
      <c r="O40" s="52"/>
      <c r="P40" s="52"/>
      <c r="Q40" s="53">
        <v>10</v>
      </c>
      <c r="R40" s="53">
        <v>20</v>
      </c>
      <c r="S40" s="52"/>
      <c r="T40" s="52"/>
      <c r="U40" s="53"/>
      <c r="V40" s="53"/>
      <c r="W40" s="42">
        <f>COUNTIF(C40:V40,"&gt;-1")/2</f>
        <v>5</v>
      </c>
      <c r="X40" s="54">
        <v>20</v>
      </c>
      <c r="Y40" s="3" t="str">
        <f>IF(X40&lt;&gt;"",IF(X40&gt;25,"C",IF(X40&gt;15,"B","A")),"")</f>
        <v>B</v>
      </c>
    </row>
    <row r="41" spans="1:25" x14ac:dyDescent="0.35">
      <c r="A41" s="6">
        <v>35</v>
      </c>
      <c r="B41" s="2" t="s">
        <v>69</v>
      </c>
      <c r="C41" s="52">
        <v>12</v>
      </c>
      <c r="D41" s="52">
        <v>30</v>
      </c>
      <c r="E41" s="53"/>
      <c r="F41" s="53"/>
      <c r="G41" s="52"/>
      <c r="H41" s="52"/>
      <c r="I41" s="53"/>
      <c r="J41" s="53"/>
      <c r="K41" s="52"/>
      <c r="L41" s="52"/>
      <c r="M41" s="53"/>
      <c r="N41" s="53"/>
      <c r="O41" s="52"/>
      <c r="P41" s="52"/>
      <c r="Q41" s="53"/>
      <c r="R41" s="53"/>
      <c r="S41" s="52"/>
      <c r="T41" s="52"/>
      <c r="U41" s="53"/>
      <c r="V41" s="53"/>
      <c r="W41" s="42">
        <f>COUNTIF(C41:V41,"&gt;-1")/2</f>
        <v>1</v>
      </c>
      <c r="X41" s="54">
        <v>19.8</v>
      </c>
      <c r="Y41" s="3" t="str">
        <f>IF(X41&lt;&gt;"",IF(X41&gt;25,"C",IF(X41&gt;15,"B","A")),"")</f>
        <v>B</v>
      </c>
    </row>
    <row r="42" spans="1:25" x14ac:dyDescent="0.35">
      <c r="A42" s="6">
        <v>36</v>
      </c>
      <c r="B42" s="2" t="s">
        <v>137</v>
      </c>
      <c r="C42" s="52"/>
      <c r="D42" s="52"/>
      <c r="E42" s="53"/>
      <c r="F42" s="53"/>
      <c r="G42" s="52"/>
      <c r="H42" s="52"/>
      <c r="I42" s="53"/>
      <c r="J42" s="53"/>
      <c r="K42" s="52"/>
      <c r="L42" s="52"/>
      <c r="M42" s="53">
        <v>6</v>
      </c>
      <c r="N42" s="53">
        <v>41</v>
      </c>
      <c r="O42" s="52">
        <v>2</v>
      </c>
      <c r="P42" s="52">
        <v>42</v>
      </c>
      <c r="Q42" s="53"/>
      <c r="R42" s="53"/>
      <c r="S42" s="52"/>
      <c r="T42" s="52"/>
      <c r="U42" s="53"/>
      <c r="V42" s="53"/>
      <c r="W42" s="42">
        <f>COUNTIF(C42:V42,"&gt;-1")/2</f>
        <v>2</v>
      </c>
      <c r="X42" s="54">
        <v>53.9</v>
      </c>
      <c r="Y42" s="3" t="str">
        <f>IF(X42&lt;&gt;"",IF(X42&gt;25,"C",IF(X42&gt;15,"B","A")),"")</f>
        <v>C</v>
      </c>
    </row>
    <row r="43" spans="1:25" x14ac:dyDescent="0.35">
      <c r="A43" s="6">
        <v>37</v>
      </c>
      <c r="B43" s="2" t="s">
        <v>154</v>
      </c>
      <c r="C43" s="52"/>
      <c r="D43" s="52"/>
      <c r="E43" s="53"/>
      <c r="F43" s="53"/>
      <c r="G43" s="52"/>
      <c r="H43" s="52"/>
      <c r="I43" s="53"/>
      <c r="J43" s="53"/>
      <c r="K43" s="52"/>
      <c r="L43" s="52"/>
      <c r="M43" s="53"/>
      <c r="N43" s="53"/>
      <c r="O43" s="52">
        <v>19</v>
      </c>
      <c r="P43" s="52">
        <v>34</v>
      </c>
      <c r="Q43" s="53"/>
      <c r="R43" s="53"/>
      <c r="S43" s="52"/>
      <c r="T43" s="52"/>
      <c r="U43" s="53"/>
      <c r="V43" s="53"/>
      <c r="W43" s="42">
        <f>COUNTIF(C43:V43,"&gt;-1")/2</f>
        <v>1</v>
      </c>
      <c r="X43" s="54">
        <v>17.8</v>
      </c>
      <c r="Y43" s="3" t="str">
        <f>IF(X43&lt;&gt;"",IF(X43&gt;25,"C",IF(X43&gt;15,"B","A")),"")</f>
        <v>B</v>
      </c>
    </row>
    <row r="44" spans="1:25" x14ac:dyDescent="0.35">
      <c r="A44" s="6">
        <v>38</v>
      </c>
      <c r="B44" s="2" t="s">
        <v>174</v>
      </c>
      <c r="C44" s="52"/>
      <c r="D44" s="52"/>
      <c r="E44" s="53"/>
      <c r="F44" s="53"/>
      <c r="G44" s="52"/>
      <c r="H44" s="52"/>
      <c r="I44" s="53"/>
      <c r="J44" s="53"/>
      <c r="K44" s="52"/>
      <c r="L44" s="52"/>
      <c r="M44" s="53"/>
      <c r="N44" s="53"/>
      <c r="O44" s="52"/>
      <c r="P44" s="52"/>
      <c r="Q44" s="53"/>
      <c r="R44" s="53"/>
      <c r="S44" s="52"/>
      <c r="T44" s="52"/>
      <c r="U44" s="53">
        <v>23</v>
      </c>
      <c r="V44" s="53">
        <v>28</v>
      </c>
      <c r="W44" s="42">
        <f>COUNTIF(C44:V44,"&gt;-1")/2</f>
        <v>1</v>
      </c>
      <c r="X44" s="54">
        <v>6.5</v>
      </c>
      <c r="Y44" s="3" t="str">
        <f>IF(X44&lt;&gt;"",IF(X44&gt;25,"C",IF(X44&gt;15,"B","A")),"")</f>
        <v>A</v>
      </c>
    </row>
    <row r="45" spans="1:25" x14ac:dyDescent="0.35">
      <c r="A45" s="6">
        <v>39</v>
      </c>
      <c r="B45" s="2" t="s">
        <v>178</v>
      </c>
      <c r="C45" s="52"/>
      <c r="D45" s="52"/>
      <c r="E45" s="53"/>
      <c r="F45" s="53"/>
      <c r="G45" s="52"/>
      <c r="H45" s="52"/>
      <c r="I45" s="53"/>
      <c r="J45" s="53"/>
      <c r="K45" s="52"/>
      <c r="L45" s="52"/>
      <c r="M45" s="53"/>
      <c r="N45" s="53"/>
      <c r="O45" s="52"/>
      <c r="P45" s="52"/>
      <c r="Q45" s="53"/>
      <c r="R45" s="53"/>
      <c r="S45" s="52"/>
      <c r="T45" s="52"/>
      <c r="U45" s="53">
        <v>14</v>
      </c>
      <c r="V45" s="53">
        <v>29</v>
      </c>
      <c r="W45" s="42">
        <f>COUNTIF(C45:V45,"&gt;-1")/2</f>
        <v>1</v>
      </c>
      <c r="X45" s="54">
        <v>19.100000000000001</v>
      </c>
      <c r="Y45" s="3" t="str">
        <f>IF(X45&lt;&gt;"",IF(X45&gt;25,"C",IF(X45&gt;15,"B","A")),"")</f>
        <v>B</v>
      </c>
    </row>
    <row r="46" spans="1:25" x14ac:dyDescent="0.35">
      <c r="A46" s="6">
        <v>40</v>
      </c>
      <c r="B46" s="2" t="s">
        <v>101</v>
      </c>
      <c r="C46" s="52"/>
      <c r="D46" s="52"/>
      <c r="E46" s="53"/>
      <c r="F46" s="53"/>
      <c r="G46" s="52">
        <v>24</v>
      </c>
      <c r="H46" s="52">
        <v>33</v>
      </c>
      <c r="I46" s="53"/>
      <c r="J46" s="53"/>
      <c r="K46" s="52"/>
      <c r="L46" s="52"/>
      <c r="M46" s="53"/>
      <c r="N46" s="53"/>
      <c r="O46" s="52"/>
      <c r="P46" s="52"/>
      <c r="Q46" s="53"/>
      <c r="R46" s="53"/>
      <c r="S46" s="52"/>
      <c r="T46" s="52"/>
      <c r="U46" s="53"/>
      <c r="V46" s="53"/>
      <c r="W46" s="42">
        <f>COUNTIF(C46:V46,"&gt;-1")/2</f>
        <v>1</v>
      </c>
      <c r="X46" s="54">
        <v>10.7</v>
      </c>
      <c r="Y46" s="3" t="str">
        <f>IF(X46&lt;&gt;"",IF(X46&gt;25,"C",IF(X46&gt;15,"B","A")),"")</f>
        <v>A</v>
      </c>
    </row>
    <row r="47" spans="1:25" x14ac:dyDescent="0.35">
      <c r="A47" s="6">
        <v>41</v>
      </c>
      <c r="B47" s="2" t="s">
        <v>80</v>
      </c>
      <c r="C47" s="52"/>
      <c r="D47" s="52"/>
      <c r="E47" s="53">
        <v>21</v>
      </c>
      <c r="F47" s="53">
        <v>35</v>
      </c>
      <c r="G47" s="52"/>
      <c r="H47" s="52"/>
      <c r="I47" s="53">
        <v>18</v>
      </c>
      <c r="J47" s="53">
        <v>31</v>
      </c>
      <c r="K47" s="52"/>
      <c r="L47" s="52"/>
      <c r="M47" s="53">
        <v>22</v>
      </c>
      <c r="N47" s="53">
        <v>33</v>
      </c>
      <c r="O47" s="52">
        <v>20</v>
      </c>
      <c r="P47" s="52">
        <v>32</v>
      </c>
      <c r="Q47" s="53">
        <v>22</v>
      </c>
      <c r="R47" s="53">
        <v>36</v>
      </c>
      <c r="S47" s="52">
        <v>23</v>
      </c>
      <c r="T47" s="52">
        <v>37</v>
      </c>
      <c r="U47" s="53">
        <v>23</v>
      </c>
      <c r="V47" s="53">
        <v>36</v>
      </c>
      <c r="W47" s="42">
        <f>COUNTIF(C47:V47,"&gt;-1")/2</f>
        <v>7</v>
      </c>
      <c r="X47" s="54">
        <v>15.4</v>
      </c>
      <c r="Y47" s="3" t="str">
        <f>IF(X47&lt;&gt;"",IF(X47&gt;25,"C",IF(X47&gt;15,"B","A")),"")</f>
        <v>B</v>
      </c>
    </row>
    <row r="48" spans="1:25" x14ac:dyDescent="0.35">
      <c r="A48" s="6">
        <v>42</v>
      </c>
      <c r="B48" s="2" t="s">
        <v>113</v>
      </c>
      <c r="C48" s="52"/>
      <c r="D48" s="52"/>
      <c r="E48" s="53"/>
      <c r="F48" s="53"/>
      <c r="G48" s="52"/>
      <c r="H48" s="52"/>
      <c r="I48" s="53">
        <v>13</v>
      </c>
      <c r="J48" s="53">
        <v>28</v>
      </c>
      <c r="K48" s="52">
        <v>7</v>
      </c>
      <c r="L48" s="52">
        <v>26</v>
      </c>
      <c r="M48" s="53">
        <v>11</v>
      </c>
      <c r="N48" s="53">
        <v>31</v>
      </c>
      <c r="O48" s="52"/>
      <c r="P48" s="52"/>
      <c r="Q48" s="53"/>
      <c r="R48" s="53"/>
      <c r="S48" s="52"/>
      <c r="T48" s="52"/>
      <c r="U48" s="53"/>
      <c r="V48" s="53"/>
      <c r="W48" s="42">
        <f>COUNTIF(C48:V48,"&gt;-1")/2</f>
        <v>3</v>
      </c>
      <c r="X48" s="54">
        <v>23.9</v>
      </c>
      <c r="Y48" s="3" t="str">
        <f>IF(X48&lt;&gt;"",IF(X48&gt;25,"C",IF(X48&gt;15,"B","A")),"")</f>
        <v>B</v>
      </c>
    </row>
    <row r="49" spans="1:25" x14ac:dyDescent="0.35">
      <c r="A49" s="6">
        <v>43</v>
      </c>
      <c r="B49" s="2" t="s">
        <v>151</v>
      </c>
      <c r="C49" s="52"/>
      <c r="D49" s="52"/>
      <c r="E49" s="53"/>
      <c r="F49" s="53"/>
      <c r="G49" s="52"/>
      <c r="H49" s="52"/>
      <c r="I49" s="53"/>
      <c r="J49" s="53"/>
      <c r="K49" s="52"/>
      <c r="L49" s="52"/>
      <c r="M49" s="53"/>
      <c r="N49" s="53"/>
      <c r="O49" s="52">
        <v>15</v>
      </c>
      <c r="P49" s="52">
        <v>31</v>
      </c>
      <c r="Q49" s="53"/>
      <c r="R49" s="53"/>
      <c r="S49" s="52"/>
      <c r="T49" s="52"/>
      <c r="U49" s="53"/>
      <c r="V49" s="53"/>
      <c r="W49" s="42">
        <f>COUNTIF(C49:V49,"&gt;-1")/2</f>
        <v>1</v>
      </c>
      <c r="X49" s="54">
        <v>19.7</v>
      </c>
      <c r="Y49" s="3" t="str">
        <f>IF(X49&lt;&gt;"",IF(X49&gt;25,"C",IF(X49&gt;15,"B","A")),"")</f>
        <v>B</v>
      </c>
    </row>
    <row r="50" spans="1:25" x14ac:dyDescent="0.35">
      <c r="A50" s="6">
        <v>44</v>
      </c>
      <c r="B50" s="2" t="s">
        <v>75</v>
      </c>
      <c r="C50" s="52">
        <v>20</v>
      </c>
      <c r="D50" s="52">
        <v>33</v>
      </c>
      <c r="E50" s="53"/>
      <c r="F50" s="53"/>
      <c r="G50" s="52"/>
      <c r="H50" s="52"/>
      <c r="I50" s="53"/>
      <c r="J50" s="53"/>
      <c r="K50" s="52"/>
      <c r="L50" s="52"/>
      <c r="M50" s="53"/>
      <c r="N50" s="53"/>
      <c r="O50" s="52"/>
      <c r="P50" s="52"/>
      <c r="Q50" s="53"/>
      <c r="R50" s="53"/>
      <c r="S50" s="52"/>
      <c r="T50" s="52"/>
      <c r="U50" s="53"/>
      <c r="V50" s="53"/>
      <c r="W50" s="42">
        <f>COUNTIF(C50:V50,"&gt;-1")/2</f>
        <v>1</v>
      </c>
      <c r="X50" s="54">
        <v>14.5</v>
      </c>
      <c r="Y50" s="3" t="str">
        <f>IF(X50&lt;&gt;"",IF(X50&gt;25,"C",IF(X50&gt;15,"B","A")),"")</f>
        <v>A</v>
      </c>
    </row>
    <row r="51" spans="1:25" x14ac:dyDescent="0.35">
      <c r="A51" s="6">
        <v>45</v>
      </c>
      <c r="B51" s="2" t="s">
        <v>58</v>
      </c>
      <c r="C51" s="52">
        <v>25</v>
      </c>
      <c r="D51" s="52">
        <v>34</v>
      </c>
      <c r="E51" s="53"/>
      <c r="F51" s="53"/>
      <c r="G51" s="52"/>
      <c r="H51" s="52"/>
      <c r="I51" s="53"/>
      <c r="J51" s="53"/>
      <c r="K51" s="52"/>
      <c r="L51" s="52"/>
      <c r="M51" s="53">
        <v>22</v>
      </c>
      <c r="N51" s="53">
        <v>33</v>
      </c>
      <c r="O51" s="52"/>
      <c r="P51" s="52"/>
      <c r="Q51" s="53"/>
      <c r="R51" s="53"/>
      <c r="S51" s="52"/>
      <c r="T51" s="52"/>
      <c r="U51" s="53"/>
      <c r="V51" s="53"/>
      <c r="W51" s="42">
        <f>COUNTIF(C51:V51,"&gt;-1")/2</f>
        <v>2</v>
      </c>
      <c r="X51" s="54">
        <v>10.9</v>
      </c>
      <c r="Y51" s="3" t="str">
        <f>IF(X51&lt;&gt;"",IF(X51&gt;25,"C",IF(X51&gt;15,"B","A")),"")</f>
        <v>A</v>
      </c>
    </row>
    <row r="52" spans="1:25" x14ac:dyDescent="0.35">
      <c r="A52" s="6">
        <v>46</v>
      </c>
      <c r="B52" s="2" t="s">
        <v>52</v>
      </c>
      <c r="C52" s="52">
        <v>22</v>
      </c>
      <c r="D52" s="52">
        <v>33</v>
      </c>
      <c r="E52" s="53">
        <v>21</v>
      </c>
      <c r="F52" s="53">
        <v>31</v>
      </c>
      <c r="G52" s="52"/>
      <c r="H52" s="52"/>
      <c r="I52" s="53"/>
      <c r="J52" s="53"/>
      <c r="K52" s="52"/>
      <c r="L52" s="52"/>
      <c r="M52" s="53">
        <v>17</v>
      </c>
      <c r="N52" s="53">
        <v>30</v>
      </c>
      <c r="O52" s="52"/>
      <c r="P52" s="52"/>
      <c r="Q52" s="53">
        <v>24</v>
      </c>
      <c r="R52" s="53">
        <v>35</v>
      </c>
      <c r="S52" s="52"/>
      <c r="T52" s="52"/>
      <c r="U52" s="53"/>
      <c r="V52" s="53"/>
      <c r="W52" s="42">
        <f>COUNTIF(C52:V52,"&gt;-1")/2</f>
        <v>4</v>
      </c>
      <c r="X52" s="54">
        <v>13.1</v>
      </c>
      <c r="Y52" s="3" t="str">
        <f>IF(X52&lt;&gt;"",IF(X52&gt;25,"C",IF(X52&gt;15,"B","A")),"")</f>
        <v>A</v>
      </c>
    </row>
    <row r="53" spans="1:25" x14ac:dyDescent="0.35">
      <c r="A53" s="6">
        <v>47</v>
      </c>
      <c r="B53" s="2" t="s">
        <v>147</v>
      </c>
      <c r="C53" s="52"/>
      <c r="D53" s="52"/>
      <c r="E53" s="53"/>
      <c r="F53" s="53"/>
      <c r="G53" s="52"/>
      <c r="H53" s="52"/>
      <c r="I53" s="53"/>
      <c r="J53" s="53"/>
      <c r="K53" s="52"/>
      <c r="L53" s="52"/>
      <c r="M53" s="53"/>
      <c r="N53" s="53"/>
      <c r="O53" s="52">
        <v>17</v>
      </c>
      <c r="P53" s="52">
        <v>30</v>
      </c>
      <c r="Q53" s="53"/>
      <c r="R53" s="53"/>
      <c r="S53" s="52"/>
      <c r="T53" s="52"/>
      <c r="U53" s="53"/>
      <c r="V53" s="53"/>
      <c r="W53" s="42">
        <f>COUNTIF(C53:V53,"&gt;-1")/2</f>
        <v>1</v>
      </c>
      <c r="X53" s="54">
        <v>17.399999999999999</v>
      </c>
      <c r="Y53" s="3" t="str">
        <f>IF(X53&lt;&gt;"",IF(X53&gt;25,"C",IF(X53&gt;15,"B","A")),"")</f>
        <v>B</v>
      </c>
    </row>
    <row r="54" spans="1:25" x14ac:dyDescent="0.35">
      <c r="A54" s="6">
        <v>48</v>
      </c>
      <c r="B54" s="2" t="s">
        <v>158</v>
      </c>
      <c r="C54" s="52"/>
      <c r="D54" s="52"/>
      <c r="E54" s="53"/>
      <c r="F54" s="53"/>
      <c r="G54" s="52"/>
      <c r="H54" s="52"/>
      <c r="I54" s="53"/>
      <c r="J54" s="53"/>
      <c r="K54" s="52"/>
      <c r="L54" s="52"/>
      <c r="M54" s="53"/>
      <c r="N54" s="53"/>
      <c r="O54" s="52">
        <v>10</v>
      </c>
      <c r="P54" s="52">
        <v>19</v>
      </c>
      <c r="Q54" s="53"/>
      <c r="R54" s="53"/>
      <c r="S54" s="52"/>
      <c r="T54" s="52"/>
      <c r="U54" s="53"/>
      <c r="V54" s="53"/>
      <c r="W54" s="42">
        <f>COUNTIF(C54:V54,"&gt;-1")/2</f>
        <v>1</v>
      </c>
      <c r="X54" s="54">
        <v>14.6</v>
      </c>
      <c r="Y54" s="3" t="str">
        <f>IF(X54&lt;&gt;"",IF(X54&gt;25,"C",IF(X54&gt;15,"B","A")),"")</f>
        <v>A</v>
      </c>
    </row>
    <row r="55" spans="1:25" x14ac:dyDescent="0.35">
      <c r="A55" s="6">
        <v>49</v>
      </c>
      <c r="B55" s="2" t="s">
        <v>157</v>
      </c>
      <c r="C55" s="52"/>
      <c r="D55" s="52"/>
      <c r="E55" s="53"/>
      <c r="F55" s="53"/>
      <c r="G55" s="52"/>
      <c r="H55" s="52"/>
      <c r="I55" s="53"/>
      <c r="J55" s="53"/>
      <c r="K55" s="52"/>
      <c r="L55" s="52"/>
      <c r="M55" s="53"/>
      <c r="N55" s="53"/>
      <c r="O55" s="52">
        <v>12</v>
      </c>
      <c r="P55" s="52">
        <v>33</v>
      </c>
      <c r="Q55" s="53"/>
      <c r="R55" s="53"/>
      <c r="S55" s="52"/>
      <c r="T55" s="52"/>
      <c r="U55" s="53"/>
      <c r="V55" s="53"/>
      <c r="W55" s="42">
        <f>COUNTIF(C55:V55,"&gt;-1")/2</f>
        <v>1</v>
      </c>
      <c r="X55" s="54">
        <v>22.9</v>
      </c>
      <c r="Y55" s="3" t="str">
        <f>IF(X55&lt;&gt;"",IF(X55&gt;25,"C",IF(X55&gt;15,"B","A")),"")</f>
        <v>B</v>
      </c>
    </row>
    <row r="56" spans="1:25" x14ac:dyDescent="0.35">
      <c r="A56" s="6">
        <v>50</v>
      </c>
      <c r="B56" s="2" t="s">
        <v>139</v>
      </c>
      <c r="C56" s="52"/>
      <c r="D56" s="52"/>
      <c r="E56" s="53"/>
      <c r="F56" s="53"/>
      <c r="G56" s="52"/>
      <c r="H56" s="52"/>
      <c r="I56" s="53"/>
      <c r="J56" s="53"/>
      <c r="K56" s="52"/>
      <c r="L56" s="52"/>
      <c r="M56" s="53">
        <v>10</v>
      </c>
      <c r="N56" s="53">
        <v>30</v>
      </c>
      <c r="O56" s="52">
        <v>16</v>
      </c>
      <c r="P56" s="52">
        <v>35</v>
      </c>
      <c r="Q56" s="53"/>
      <c r="R56" s="53"/>
      <c r="S56" s="52"/>
      <c r="T56" s="52"/>
      <c r="U56" s="53"/>
      <c r="V56" s="53"/>
      <c r="W56" s="42">
        <f>COUNTIF(C56:V56,"&gt;-1")/2</f>
        <v>2</v>
      </c>
      <c r="X56" s="54">
        <v>21.9</v>
      </c>
      <c r="Y56" s="3" t="str">
        <f>IF(X56&lt;&gt;"",IF(X56&gt;25,"C",IF(X56&gt;15,"B","A")),"")</f>
        <v>B</v>
      </c>
    </row>
    <row r="57" spans="1:25" x14ac:dyDescent="0.35">
      <c r="A57" s="6">
        <v>51</v>
      </c>
      <c r="B57" s="2" t="s">
        <v>179</v>
      </c>
      <c r="C57" s="52"/>
      <c r="D57" s="52"/>
      <c r="E57" s="53"/>
      <c r="F57" s="53"/>
      <c r="G57" s="52"/>
      <c r="H57" s="52"/>
      <c r="I57" s="53"/>
      <c r="J57" s="53"/>
      <c r="K57" s="52"/>
      <c r="L57" s="52"/>
      <c r="M57" s="53"/>
      <c r="N57" s="53"/>
      <c r="O57" s="52"/>
      <c r="P57" s="52"/>
      <c r="Q57" s="53"/>
      <c r="R57" s="53"/>
      <c r="S57" s="52"/>
      <c r="T57" s="52"/>
      <c r="U57" s="53">
        <v>12</v>
      </c>
      <c r="V57" s="53">
        <v>24</v>
      </c>
      <c r="W57" s="42">
        <f>COUNTIF(C57:V57,"&gt;-1")/2</f>
        <v>1</v>
      </c>
      <c r="X57" s="54">
        <v>18.600000000000001</v>
      </c>
      <c r="Y57" s="3" t="str">
        <f>IF(X57&lt;&gt;"",IF(X57&gt;25,"C",IF(X57&gt;15,"B","A")),"")</f>
        <v>B</v>
      </c>
    </row>
    <row r="58" spans="1:25" x14ac:dyDescent="0.35">
      <c r="A58" s="6">
        <v>52</v>
      </c>
      <c r="B58" s="2" t="s">
        <v>175</v>
      </c>
      <c r="C58" s="52"/>
      <c r="D58" s="52"/>
      <c r="E58" s="53"/>
      <c r="F58" s="53"/>
      <c r="G58" s="52"/>
      <c r="H58" s="52"/>
      <c r="I58" s="53"/>
      <c r="J58" s="53"/>
      <c r="K58" s="52"/>
      <c r="L58" s="52"/>
      <c r="M58" s="53"/>
      <c r="N58" s="53"/>
      <c r="O58" s="52"/>
      <c r="P58" s="52"/>
      <c r="Q58" s="53"/>
      <c r="R58" s="53"/>
      <c r="S58" s="52"/>
      <c r="T58" s="52"/>
      <c r="U58" s="53">
        <v>20</v>
      </c>
      <c r="V58" s="53">
        <v>30</v>
      </c>
      <c r="W58" s="42">
        <f>COUNTIF(C58:V58,"&gt;-1")/2</f>
        <v>1</v>
      </c>
      <c r="X58" s="54">
        <v>10.3</v>
      </c>
      <c r="Y58" s="3" t="str">
        <f>IF(X58&lt;&gt;"",IF(X58&gt;25,"C",IF(X58&gt;15,"B","A")),"")</f>
        <v>A</v>
      </c>
    </row>
    <row r="59" spans="1:25" x14ac:dyDescent="0.35">
      <c r="A59" s="6">
        <v>53</v>
      </c>
      <c r="B59" s="2" t="s">
        <v>168</v>
      </c>
      <c r="C59" s="52"/>
      <c r="D59" s="52"/>
      <c r="E59" s="53"/>
      <c r="F59" s="53"/>
      <c r="G59" s="52"/>
      <c r="H59" s="52"/>
      <c r="I59" s="53"/>
      <c r="J59" s="53"/>
      <c r="K59" s="52"/>
      <c r="L59" s="52"/>
      <c r="M59" s="53"/>
      <c r="N59" s="53"/>
      <c r="O59" s="52"/>
      <c r="P59" s="52"/>
      <c r="Q59" s="53"/>
      <c r="R59" s="53"/>
      <c r="S59" s="52">
        <v>15</v>
      </c>
      <c r="T59" s="52">
        <v>47</v>
      </c>
      <c r="U59" s="53"/>
      <c r="V59" s="53"/>
      <c r="W59" s="42">
        <f>COUNTIF(C59:V59,"&gt;-1")/2</f>
        <v>1</v>
      </c>
      <c r="X59" s="54">
        <v>35.6</v>
      </c>
      <c r="Y59" s="3" t="str">
        <f>IF(X59&lt;&gt;"",IF(X59&gt;25,"C",IF(X59&gt;15,"B","A")),"")</f>
        <v>C</v>
      </c>
    </row>
    <row r="60" spans="1:25" x14ac:dyDescent="0.35">
      <c r="A60" s="6">
        <v>54</v>
      </c>
      <c r="B60" s="2" t="s">
        <v>169</v>
      </c>
      <c r="C60" s="52"/>
      <c r="D60" s="52"/>
      <c r="E60" s="53"/>
      <c r="F60" s="53"/>
      <c r="G60" s="52"/>
      <c r="H60" s="52"/>
      <c r="I60" s="53"/>
      <c r="J60" s="53"/>
      <c r="K60" s="52"/>
      <c r="L60" s="52"/>
      <c r="M60" s="53"/>
      <c r="N60" s="53"/>
      <c r="O60" s="52"/>
      <c r="P60" s="52"/>
      <c r="Q60" s="53"/>
      <c r="R60" s="53"/>
      <c r="S60" s="52">
        <v>20</v>
      </c>
      <c r="T60" s="52">
        <v>36</v>
      </c>
      <c r="U60" s="53"/>
      <c r="V60" s="53"/>
      <c r="W60" s="42">
        <f>COUNTIF(C60:V60,"&gt;-1")/2</f>
        <v>1</v>
      </c>
      <c r="X60" s="54">
        <v>18.600000000000001</v>
      </c>
      <c r="Y60" s="3" t="str">
        <f>IF(X60&lt;&gt;"",IF(X60&gt;25,"C",IF(X60&gt;15,"B","A")),"")</f>
        <v>B</v>
      </c>
    </row>
    <row r="61" spans="1:25" x14ac:dyDescent="0.35">
      <c r="A61" s="6">
        <v>55</v>
      </c>
      <c r="B61" s="2" t="s">
        <v>153</v>
      </c>
      <c r="C61" s="52"/>
      <c r="D61" s="52"/>
      <c r="E61" s="53"/>
      <c r="F61" s="53"/>
      <c r="G61" s="52"/>
      <c r="H61" s="52"/>
      <c r="I61" s="53"/>
      <c r="J61" s="53"/>
      <c r="K61" s="52"/>
      <c r="L61" s="52"/>
      <c r="M61" s="53"/>
      <c r="N61" s="53"/>
      <c r="O61" s="52">
        <v>16</v>
      </c>
      <c r="P61" s="52">
        <v>38</v>
      </c>
      <c r="Q61" s="53"/>
      <c r="R61" s="53"/>
      <c r="S61" s="52"/>
      <c r="T61" s="52"/>
      <c r="U61" s="53"/>
      <c r="V61" s="53"/>
      <c r="W61" s="42">
        <f>COUNTIF(C61:V61,"&gt;-1")/2</f>
        <v>1</v>
      </c>
      <c r="X61" s="54">
        <v>24.3</v>
      </c>
      <c r="Y61" s="3" t="str">
        <f>IF(X61&lt;&gt;"",IF(X61&gt;25,"C",IF(X61&gt;15,"B","A")),"")</f>
        <v>B</v>
      </c>
    </row>
    <row r="62" spans="1:25" x14ac:dyDescent="0.35">
      <c r="A62" s="6">
        <v>56</v>
      </c>
      <c r="B62" s="2" t="s">
        <v>111</v>
      </c>
      <c r="C62" s="52"/>
      <c r="D62" s="52"/>
      <c r="E62" s="53"/>
      <c r="F62" s="53"/>
      <c r="G62" s="52"/>
      <c r="H62" s="52"/>
      <c r="I62" s="53">
        <v>13</v>
      </c>
      <c r="J62" s="53">
        <v>21</v>
      </c>
      <c r="K62" s="52"/>
      <c r="L62" s="52"/>
      <c r="M62" s="53"/>
      <c r="N62" s="53"/>
      <c r="O62" s="52"/>
      <c r="P62" s="52"/>
      <c r="Q62" s="53"/>
      <c r="R62" s="53"/>
      <c r="S62" s="52"/>
      <c r="T62" s="52"/>
      <c r="U62" s="53"/>
      <c r="V62" s="53"/>
      <c r="W62" s="42">
        <f>COUNTIF(C62:V62,"&gt;-1")/2</f>
        <v>1</v>
      </c>
      <c r="X62" s="54">
        <v>16.5</v>
      </c>
      <c r="Y62" s="3" t="str">
        <f>IF(X62&lt;&gt;"",IF(X62&gt;25,"C",IF(X62&gt;15,"B","A")),"")</f>
        <v>B</v>
      </c>
    </row>
    <row r="63" spans="1:25" x14ac:dyDescent="0.35">
      <c r="A63" s="6">
        <v>57</v>
      </c>
      <c r="B63" s="2" t="s">
        <v>171</v>
      </c>
      <c r="C63" s="52"/>
      <c r="D63" s="52"/>
      <c r="E63" s="53"/>
      <c r="F63" s="53"/>
      <c r="G63" s="52"/>
      <c r="H63" s="52"/>
      <c r="I63" s="53"/>
      <c r="J63" s="53"/>
      <c r="K63" s="52"/>
      <c r="L63" s="52"/>
      <c r="M63" s="53"/>
      <c r="N63" s="53"/>
      <c r="O63" s="52"/>
      <c r="P63" s="52"/>
      <c r="Q63" s="53"/>
      <c r="R63" s="53"/>
      <c r="S63" s="52">
        <v>14</v>
      </c>
      <c r="T63" s="52">
        <v>19</v>
      </c>
      <c r="U63" s="53"/>
      <c r="V63" s="53"/>
      <c r="W63" s="42">
        <f>COUNTIF(C63:V63,"&gt;-1")/2</f>
        <v>1</v>
      </c>
      <c r="X63" s="54">
        <v>10.3</v>
      </c>
      <c r="Y63" s="3" t="str">
        <f>IF(X63&lt;&gt;"",IF(X63&gt;25,"C",IF(X63&gt;15,"B","A")),"")</f>
        <v>A</v>
      </c>
    </row>
    <row r="64" spans="1:25" x14ac:dyDescent="0.35">
      <c r="A64" s="6">
        <v>58</v>
      </c>
      <c r="B64" s="2" t="s">
        <v>142</v>
      </c>
      <c r="C64" s="52"/>
      <c r="D64" s="52"/>
      <c r="E64" s="53"/>
      <c r="F64" s="53"/>
      <c r="G64" s="52"/>
      <c r="H64" s="52"/>
      <c r="I64" s="53"/>
      <c r="J64" s="53"/>
      <c r="K64" s="52"/>
      <c r="L64" s="52"/>
      <c r="M64" s="53">
        <v>17</v>
      </c>
      <c r="N64" s="53">
        <v>34</v>
      </c>
      <c r="O64" s="52">
        <v>14</v>
      </c>
      <c r="P64" s="52">
        <v>33</v>
      </c>
      <c r="Q64" s="53">
        <v>15</v>
      </c>
      <c r="R64" s="53">
        <v>36</v>
      </c>
      <c r="S64" s="52"/>
      <c r="T64" s="52"/>
      <c r="U64" s="53">
        <v>11</v>
      </c>
      <c r="V64" s="53">
        <v>31</v>
      </c>
      <c r="W64" s="42">
        <f>COUNTIF(C64:V64,"&gt;-1")/2</f>
        <v>4</v>
      </c>
      <c r="X64" s="54">
        <v>22.2</v>
      </c>
      <c r="Y64" s="3" t="str">
        <f>IF(X64&lt;&gt;"",IF(X64&gt;25,"C",IF(X64&gt;15,"B","A")),"")</f>
        <v>B</v>
      </c>
    </row>
    <row r="65" spans="1:25" x14ac:dyDescent="0.35">
      <c r="A65" s="6">
        <v>59</v>
      </c>
      <c r="B65" s="2" t="s">
        <v>48</v>
      </c>
      <c r="C65" s="52">
        <v>0</v>
      </c>
      <c r="D65" s="52">
        <v>17</v>
      </c>
      <c r="E65" s="53">
        <v>5</v>
      </c>
      <c r="F65" s="53">
        <v>42</v>
      </c>
      <c r="G65" s="52">
        <v>3</v>
      </c>
      <c r="H65" s="52">
        <v>25</v>
      </c>
      <c r="I65" s="53">
        <v>6</v>
      </c>
      <c r="J65" s="53">
        <v>30</v>
      </c>
      <c r="K65" s="52">
        <v>2</v>
      </c>
      <c r="L65" s="52">
        <v>24</v>
      </c>
      <c r="M65" s="53">
        <v>1</v>
      </c>
      <c r="N65" s="53">
        <v>23</v>
      </c>
      <c r="O65" s="52">
        <v>4</v>
      </c>
      <c r="P65" s="52">
        <v>36</v>
      </c>
      <c r="Q65" s="53">
        <v>3</v>
      </c>
      <c r="R65" s="53">
        <v>27</v>
      </c>
      <c r="S65" s="52">
        <v>3</v>
      </c>
      <c r="T65" s="52">
        <v>28</v>
      </c>
      <c r="U65" s="53">
        <v>8</v>
      </c>
      <c r="V65" s="53">
        <v>36</v>
      </c>
      <c r="W65" s="42">
        <f>COUNTIF(C65:V65,"&gt;-1")/2</f>
        <v>10</v>
      </c>
      <c r="X65" s="54">
        <v>42.4</v>
      </c>
      <c r="Y65" s="3" t="str">
        <f>IF(X65&lt;&gt;"",IF(X65&gt;25,"C",IF(X65&gt;15,"B","A")),"")</f>
        <v>C</v>
      </c>
    </row>
    <row r="66" spans="1:25" x14ac:dyDescent="0.35">
      <c r="A66" s="6">
        <v>60</v>
      </c>
      <c r="B66" s="2" t="s">
        <v>81</v>
      </c>
      <c r="C66" s="52"/>
      <c r="D66" s="52"/>
      <c r="E66" s="53">
        <v>9</v>
      </c>
      <c r="F66" s="53">
        <v>27</v>
      </c>
      <c r="G66" s="52"/>
      <c r="H66" s="52"/>
      <c r="I66" s="53"/>
      <c r="J66" s="53"/>
      <c r="K66" s="52"/>
      <c r="L66" s="52"/>
      <c r="M66" s="53"/>
      <c r="N66" s="53"/>
      <c r="O66" s="52"/>
      <c r="P66" s="52"/>
      <c r="Q66" s="53"/>
      <c r="R66" s="53"/>
      <c r="S66" s="52"/>
      <c r="T66" s="52"/>
      <c r="U66" s="53"/>
      <c r="V66" s="53"/>
      <c r="W66" s="42">
        <f>COUNTIF(C66:V66,"&gt;-1")/2</f>
        <v>1</v>
      </c>
      <c r="X66" s="54">
        <v>27.8</v>
      </c>
      <c r="Y66" s="3" t="str">
        <f>IF(X66&lt;&gt;"",IF(X66&gt;25,"C",IF(X66&gt;15,"B","A")),"")</f>
        <v>C</v>
      </c>
    </row>
    <row r="67" spans="1:25" x14ac:dyDescent="0.35">
      <c r="A67" s="6">
        <v>61</v>
      </c>
      <c r="B67" s="2" t="s">
        <v>68</v>
      </c>
      <c r="C67" s="52">
        <v>4</v>
      </c>
      <c r="D67" s="52">
        <v>28</v>
      </c>
      <c r="E67" s="53"/>
      <c r="F67" s="53"/>
      <c r="G67" s="52"/>
      <c r="H67" s="52"/>
      <c r="I67" s="53"/>
      <c r="J67" s="53"/>
      <c r="K67" s="52"/>
      <c r="L67" s="52"/>
      <c r="M67" s="53"/>
      <c r="N67" s="53"/>
      <c r="O67" s="52"/>
      <c r="P67" s="52"/>
      <c r="Q67" s="53">
        <v>3</v>
      </c>
      <c r="R67" s="53">
        <v>41</v>
      </c>
      <c r="S67" s="52"/>
      <c r="T67" s="52"/>
      <c r="U67" s="53">
        <v>2</v>
      </c>
      <c r="V67" s="53">
        <v>21</v>
      </c>
      <c r="W67" s="42">
        <f>COUNTIF(C67:V67,"&gt;-1")/2</f>
        <v>3</v>
      </c>
      <c r="X67" s="54">
        <v>54</v>
      </c>
      <c r="Y67" s="3" t="str">
        <f>IF(X67&lt;&gt;"",IF(X67&gt;25,"C",IF(X67&gt;15,"B","A")),"")</f>
        <v>C</v>
      </c>
    </row>
    <row r="68" spans="1:25" x14ac:dyDescent="0.35">
      <c r="A68" s="6">
        <v>62</v>
      </c>
      <c r="B68" s="2" t="s">
        <v>119</v>
      </c>
      <c r="C68" s="52"/>
      <c r="D68" s="52"/>
      <c r="E68" s="53"/>
      <c r="F68" s="53"/>
      <c r="G68" s="52"/>
      <c r="H68" s="52"/>
      <c r="I68" s="53"/>
      <c r="J68" s="53"/>
      <c r="K68" s="52">
        <v>15</v>
      </c>
      <c r="L68" s="52">
        <v>31</v>
      </c>
      <c r="M68" s="53"/>
      <c r="N68" s="53"/>
      <c r="O68" s="52"/>
      <c r="P68" s="52"/>
      <c r="Q68" s="53"/>
      <c r="R68" s="53"/>
      <c r="S68" s="52"/>
      <c r="T68" s="52"/>
      <c r="U68" s="53"/>
      <c r="V68" s="53"/>
      <c r="W68" s="42">
        <f>COUNTIF(C68:V68,"&gt;-1")/2</f>
        <v>1</v>
      </c>
      <c r="X68" s="54">
        <v>18.2</v>
      </c>
      <c r="Y68" s="3" t="str">
        <f>IF(X68&lt;&gt;"",IF(X68&gt;25,"C",IF(X68&gt;15,"B","A")),"")</f>
        <v>B</v>
      </c>
    </row>
    <row r="69" spans="1:25" x14ac:dyDescent="0.35">
      <c r="A69" s="6">
        <v>63</v>
      </c>
      <c r="B69" s="2" t="s">
        <v>118</v>
      </c>
      <c r="C69" s="52"/>
      <c r="D69" s="52"/>
      <c r="E69" s="53"/>
      <c r="F69" s="53"/>
      <c r="G69" s="52"/>
      <c r="H69" s="52"/>
      <c r="I69" s="53">
        <v>18</v>
      </c>
      <c r="J69" s="53">
        <v>38</v>
      </c>
      <c r="K69" s="52"/>
      <c r="L69" s="52"/>
      <c r="M69" s="53"/>
      <c r="N69" s="53"/>
      <c r="O69" s="52"/>
      <c r="P69" s="52"/>
      <c r="Q69" s="53"/>
      <c r="R69" s="53"/>
      <c r="S69" s="52"/>
      <c r="T69" s="52"/>
      <c r="U69" s="53"/>
      <c r="V69" s="53"/>
      <c r="W69" s="42">
        <f>COUNTIF(C69:V69,"&gt;-1")/2</f>
        <v>1</v>
      </c>
      <c r="X69" s="54">
        <v>24.1</v>
      </c>
      <c r="Y69" s="3" t="str">
        <f>IF(X69&lt;&gt;"",IF(X69&gt;25,"C",IF(X69&gt;15,"B","A")),"")</f>
        <v>B</v>
      </c>
    </row>
    <row r="70" spans="1:25" x14ac:dyDescent="0.35">
      <c r="A70" s="6">
        <v>64</v>
      </c>
      <c r="B70" s="2" t="s">
        <v>82</v>
      </c>
      <c r="C70" s="52"/>
      <c r="D70" s="52"/>
      <c r="E70" s="53">
        <v>20</v>
      </c>
      <c r="F70" s="53">
        <v>30</v>
      </c>
      <c r="G70" s="52">
        <v>14</v>
      </c>
      <c r="H70" s="52">
        <v>24</v>
      </c>
      <c r="I70" s="53"/>
      <c r="J70" s="53"/>
      <c r="K70" s="52"/>
      <c r="L70" s="52"/>
      <c r="M70" s="53">
        <v>17</v>
      </c>
      <c r="N70" s="53">
        <v>27</v>
      </c>
      <c r="O70" s="52">
        <v>18</v>
      </c>
      <c r="P70" s="52">
        <v>25</v>
      </c>
      <c r="Q70" s="53">
        <v>20</v>
      </c>
      <c r="R70" s="53">
        <v>29</v>
      </c>
      <c r="S70" s="52"/>
      <c r="T70" s="52"/>
      <c r="U70" s="53"/>
      <c r="V70" s="53"/>
      <c r="W70" s="42">
        <f>COUNTIF(C70:V70,"&gt;-1")/2</f>
        <v>5</v>
      </c>
      <c r="X70" s="54">
        <v>13.2</v>
      </c>
      <c r="Y70" s="3" t="str">
        <f>IF(X70&lt;&gt;"",IF(X70&gt;25,"C",IF(X70&gt;15,"B","A")),"")</f>
        <v>A</v>
      </c>
    </row>
    <row r="71" spans="1:25" x14ac:dyDescent="0.35">
      <c r="A71" s="6">
        <v>65</v>
      </c>
      <c r="B71" s="2" t="s">
        <v>94</v>
      </c>
      <c r="C71" s="52"/>
      <c r="D71" s="52"/>
      <c r="E71" s="53"/>
      <c r="F71" s="53"/>
      <c r="G71" s="52">
        <v>29</v>
      </c>
      <c r="H71" s="52">
        <v>34</v>
      </c>
      <c r="I71" s="53"/>
      <c r="J71" s="53"/>
      <c r="K71" s="52"/>
      <c r="L71" s="52"/>
      <c r="M71" s="53">
        <v>27</v>
      </c>
      <c r="N71" s="53">
        <v>31</v>
      </c>
      <c r="O71" s="52"/>
      <c r="P71" s="52"/>
      <c r="Q71" s="53">
        <v>31</v>
      </c>
      <c r="R71" s="53">
        <v>36</v>
      </c>
      <c r="S71" s="52"/>
      <c r="T71" s="52"/>
      <c r="U71" s="53"/>
      <c r="V71" s="53"/>
      <c r="W71" s="42">
        <f>COUNTIF(C71:V71,"&gt;-1")/2</f>
        <v>3</v>
      </c>
      <c r="X71" s="54">
        <v>6.6</v>
      </c>
      <c r="Y71" s="3" t="str">
        <f>IF(X71&lt;&gt;"",IF(X71&gt;25,"C",IF(X71&gt;15,"B","A")),"")</f>
        <v>A</v>
      </c>
    </row>
    <row r="72" spans="1:25" x14ac:dyDescent="0.35">
      <c r="A72" s="6">
        <v>66</v>
      </c>
      <c r="B72" s="2" t="s">
        <v>102</v>
      </c>
      <c r="C72" s="52"/>
      <c r="D72" s="52"/>
      <c r="E72" s="53"/>
      <c r="F72" s="53"/>
      <c r="G72" s="52">
        <v>12</v>
      </c>
      <c r="H72" s="52">
        <v>26</v>
      </c>
      <c r="I72" s="53"/>
      <c r="J72" s="53"/>
      <c r="K72" s="52"/>
      <c r="L72" s="52"/>
      <c r="M72" s="53"/>
      <c r="N72" s="53"/>
      <c r="O72" s="52"/>
      <c r="P72" s="52"/>
      <c r="Q72" s="53"/>
      <c r="R72" s="53"/>
      <c r="S72" s="52"/>
      <c r="T72" s="52"/>
      <c r="U72" s="53">
        <v>17</v>
      </c>
      <c r="V72" s="53">
        <v>34</v>
      </c>
      <c r="W72" s="42">
        <f>COUNTIF(C72:V72,"&gt;-1")/2</f>
        <v>2</v>
      </c>
      <c r="X72" s="54">
        <v>20.399999999999999</v>
      </c>
      <c r="Y72" s="3" t="str">
        <f>IF(X72&lt;&gt;"",IF(X72&gt;25,"C",IF(X72&gt;15,"B","A")),"")</f>
        <v>B</v>
      </c>
    </row>
    <row r="73" spans="1:25" x14ac:dyDescent="0.35">
      <c r="A73" s="6">
        <v>67</v>
      </c>
      <c r="B73" s="2" t="s">
        <v>116</v>
      </c>
      <c r="C73" s="52"/>
      <c r="D73" s="52"/>
      <c r="E73" s="53"/>
      <c r="F73" s="53"/>
      <c r="G73" s="52"/>
      <c r="H73" s="52"/>
      <c r="I73" s="53">
        <v>23</v>
      </c>
      <c r="J73" s="53">
        <v>34</v>
      </c>
      <c r="K73" s="52">
        <v>14</v>
      </c>
      <c r="L73" s="52">
        <v>25</v>
      </c>
      <c r="M73" s="53">
        <v>19</v>
      </c>
      <c r="N73" s="53">
        <v>32</v>
      </c>
      <c r="O73" s="52"/>
      <c r="P73" s="52"/>
      <c r="Q73" s="53"/>
      <c r="R73" s="53"/>
      <c r="S73" s="52"/>
      <c r="T73" s="52"/>
      <c r="U73" s="53"/>
      <c r="V73" s="53"/>
      <c r="W73" s="42">
        <f>COUNTIF(C73:V73,"&gt;-1")/2</f>
        <v>3</v>
      </c>
      <c r="X73" s="54">
        <v>13.6</v>
      </c>
      <c r="Y73" s="3" t="str">
        <f>IF(X73&lt;&gt;"",IF(X73&gt;25,"C",IF(X73&gt;15,"B","A")),"")</f>
        <v>A</v>
      </c>
    </row>
    <row r="74" spans="1:25" x14ac:dyDescent="0.35">
      <c r="A74" s="6">
        <v>68</v>
      </c>
      <c r="B74" s="2" t="s">
        <v>148</v>
      </c>
      <c r="C74" s="52"/>
      <c r="D74" s="52"/>
      <c r="E74" s="53"/>
      <c r="F74" s="53"/>
      <c r="G74" s="52"/>
      <c r="H74" s="52"/>
      <c r="I74" s="53"/>
      <c r="J74" s="53"/>
      <c r="K74" s="52"/>
      <c r="L74" s="52"/>
      <c r="M74" s="53"/>
      <c r="N74" s="53"/>
      <c r="O74" s="52">
        <v>23</v>
      </c>
      <c r="P74" s="52">
        <v>31</v>
      </c>
      <c r="Q74" s="53"/>
      <c r="R74" s="53"/>
      <c r="S74" s="52"/>
      <c r="T74" s="52"/>
      <c r="U74" s="53"/>
      <c r="V74" s="53"/>
      <c r="W74" s="42">
        <f>COUNTIF(C74:V74,"&gt;-1")/2</f>
        <v>1</v>
      </c>
      <c r="X74" s="54">
        <v>8.9</v>
      </c>
      <c r="Y74" s="3" t="str">
        <f>IF(X74&lt;&gt;"",IF(X74&gt;25,"C",IF(X74&gt;15,"B","A")),"")</f>
        <v>A</v>
      </c>
    </row>
    <row r="75" spans="1:25" x14ac:dyDescent="0.35">
      <c r="A75" s="6">
        <v>69</v>
      </c>
      <c r="B75" s="2" t="s">
        <v>49</v>
      </c>
      <c r="C75" s="52">
        <v>9</v>
      </c>
      <c r="D75" s="52">
        <v>25</v>
      </c>
      <c r="E75" s="53">
        <v>18</v>
      </c>
      <c r="F75" s="53">
        <v>35</v>
      </c>
      <c r="G75" s="52"/>
      <c r="H75" s="52"/>
      <c r="I75" s="53">
        <v>17</v>
      </c>
      <c r="J75" s="53">
        <v>34</v>
      </c>
      <c r="K75" s="52">
        <v>16</v>
      </c>
      <c r="L75" s="52">
        <v>32</v>
      </c>
      <c r="M75" s="53">
        <v>12</v>
      </c>
      <c r="N75" s="53">
        <v>30</v>
      </c>
      <c r="O75" s="52">
        <v>19</v>
      </c>
      <c r="P75" s="52">
        <v>35</v>
      </c>
      <c r="Q75" s="53">
        <v>19</v>
      </c>
      <c r="R75" s="53">
        <v>36</v>
      </c>
      <c r="S75" s="52">
        <v>26</v>
      </c>
      <c r="T75" s="52">
        <v>42</v>
      </c>
      <c r="U75" s="53">
        <v>15</v>
      </c>
      <c r="V75" s="53">
        <v>32</v>
      </c>
      <c r="W75" s="42">
        <f>COUNTIF(C75:V75,"&gt;-1")/2</f>
        <v>9</v>
      </c>
      <c r="X75" s="54">
        <v>21.9</v>
      </c>
      <c r="Y75" s="3" t="str">
        <f>IF(X75&lt;&gt;"",IF(X75&gt;25,"C",IF(X75&gt;15,"B","A")),"")</f>
        <v>B</v>
      </c>
    </row>
    <row r="76" spans="1:25" x14ac:dyDescent="0.35">
      <c r="A76" s="6">
        <v>70</v>
      </c>
      <c r="B76" s="2" t="s">
        <v>122</v>
      </c>
      <c r="C76" s="52"/>
      <c r="D76" s="52"/>
      <c r="E76" s="53"/>
      <c r="F76" s="53"/>
      <c r="G76" s="52"/>
      <c r="H76" s="52"/>
      <c r="I76" s="53"/>
      <c r="J76" s="53"/>
      <c r="K76" s="52">
        <v>11</v>
      </c>
      <c r="L76" s="52">
        <v>30</v>
      </c>
      <c r="M76" s="53"/>
      <c r="N76" s="53"/>
      <c r="O76" s="52"/>
      <c r="P76" s="52"/>
      <c r="Q76" s="53"/>
      <c r="R76" s="53"/>
      <c r="S76" s="52"/>
      <c r="T76" s="52"/>
      <c r="U76" s="53"/>
      <c r="V76" s="53"/>
      <c r="W76" s="42">
        <f>COUNTIF(C76:V76,"&gt;-1")/2</f>
        <v>1</v>
      </c>
      <c r="X76" s="54">
        <v>25.4</v>
      </c>
      <c r="Y76" s="3" t="str">
        <f>IF(X76&lt;&gt;"",IF(X76&gt;25,"C",IF(X76&gt;15,"B","A")),"")</f>
        <v>C</v>
      </c>
    </row>
    <row r="77" spans="1:25" x14ac:dyDescent="0.35">
      <c r="A77" s="6">
        <v>71</v>
      </c>
      <c r="B77" s="2" t="s">
        <v>123</v>
      </c>
      <c r="C77" s="52"/>
      <c r="D77" s="52"/>
      <c r="E77" s="53"/>
      <c r="F77" s="53"/>
      <c r="G77" s="52"/>
      <c r="H77" s="52"/>
      <c r="I77" s="53"/>
      <c r="J77" s="53"/>
      <c r="K77" s="52">
        <v>18</v>
      </c>
      <c r="L77" s="52">
        <v>32</v>
      </c>
      <c r="M77" s="53"/>
      <c r="N77" s="53"/>
      <c r="O77" s="52"/>
      <c r="P77" s="52"/>
      <c r="Q77" s="53"/>
      <c r="R77" s="53"/>
      <c r="S77" s="52"/>
      <c r="T77" s="52"/>
      <c r="U77" s="53"/>
      <c r="V77" s="53"/>
      <c r="W77" s="42">
        <f>COUNTIF(C77:V77,"&gt;-1")/2</f>
        <v>1</v>
      </c>
      <c r="X77" s="54">
        <v>17.2</v>
      </c>
      <c r="Y77" s="3" t="str">
        <f>IF(X77&lt;&gt;"",IF(X77&gt;25,"C",IF(X77&gt;15,"B","A")),"")</f>
        <v>B</v>
      </c>
    </row>
    <row r="78" spans="1:25" x14ac:dyDescent="0.35">
      <c r="A78" s="6">
        <v>72</v>
      </c>
      <c r="B78" s="2" t="s">
        <v>73</v>
      </c>
      <c r="C78" s="52">
        <v>12</v>
      </c>
      <c r="D78" s="52">
        <v>34</v>
      </c>
      <c r="E78" s="53"/>
      <c r="F78" s="53"/>
      <c r="G78" s="52"/>
      <c r="H78" s="52"/>
      <c r="I78" s="53"/>
      <c r="J78" s="53"/>
      <c r="K78" s="52"/>
      <c r="L78" s="52"/>
      <c r="M78" s="53"/>
      <c r="N78" s="53"/>
      <c r="O78" s="52"/>
      <c r="P78" s="52"/>
      <c r="Q78" s="53"/>
      <c r="R78" s="53"/>
      <c r="S78" s="52"/>
      <c r="T78" s="52"/>
      <c r="U78" s="53"/>
      <c r="V78" s="53"/>
      <c r="W78" s="42">
        <f>COUNTIF(C78:V78,"&gt;-1")/2</f>
        <v>1</v>
      </c>
      <c r="X78" s="54">
        <v>22.7</v>
      </c>
      <c r="Y78" s="3" t="str">
        <f>IF(X78&lt;&gt;"",IF(X78&gt;25,"C",IF(X78&gt;15,"B","A")),"")</f>
        <v>B</v>
      </c>
    </row>
    <row r="79" spans="1:25" x14ac:dyDescent="0.35">
      <c r="A79" s="6">
        <v>73</v>
      </c>
      <c r="B79" s="2" t="s">
        <v>95</v>
      </c>
      <c r="C79" s="52"/>
      <c r="D79" s="52"/>
      <c r="E79" s="53"/>
      <c r="F79" s="53"/>
      <c r="G79" s="52">
        <v>26</v>
      </c>
      <c r="H79" s="52">
        <v>35</v>
      </c>
      <c r="I79" s="53">
        <v>24</v>
      </c>
      <c r="J79" s="53">
        <v>34</v>
      </c>
      <c r="K79" s="52">
        <v>20</v>
      </c>
      <c r="L79" s="52">
        <v>29</v>
      </c>
      <c r="M79" s="53">
        <v>33</v>
      </c>
      <c r="N79" s="53">
        <v>43</v>
      </c>
      <c r="O79" s="52">
        <v>27</v>
      </c>
      <c r="P79" s="52">
        <v>35</v>
      </c>
      <c r="Q79" s="53"/>
      <c r="R79" s="53"/>
      <c r="S79" s="52"/>
      <c r="T79" s="52"/>
      <c r="U79" s="53">
        <v>25</v>
      </c>
      <c r="V79" s="53">
        <v>33</v>
      </c>
      <c r="W79" s="42">
        <f>COUNTIF(C79:V79,"&gt;-1")/2</f>
        <v>6</v>
      </c>
      <c r="X79" s="54">
        <v>10.9</v>
      </c>
      <c r="Y79" s="3" t="str">
        <f>IF(X79&lt;&gt;"",IF(X79&gt;25,"C",IF(X79&gt;15,"B","A")),"")</f>
        <v>A</v>
      </c>
    </row>
    <row r="80" spans="1:25" x14ac:dyDescent="0.35">
      <c r="A80" s="6">
        <v>74</v>
      </c>
      <c r="B80" s="2" t="s">
        <v>53</v>
      </c>
      <c r="C80" s="52">
        <v>10</v>
      </c>
      <c r="D80" s="52">
        <v>23</v>
      </c>
      <c r="E80" s="53"/>
      <c r="F80" s="53"/>
      <c r="G80" s="52"/>
      <c r="H80" s="52"/>
      <c r="I80" s="53"/>
      <c r="J80" s="53"/>
      <c r="K80" s="52"/>
      <c r="L80" s="52"/>
      <c r="M80" s="53"/>
      <c r="N80" s="53"/>
      <c r="O80" s="52"/>
      <c r="P80" s="52"/>
      <c r="Q80" s="53"/>
      <c r="R80" s="53"/>
      <c r="S80" s="52"/>
      <c r="T80" s="52"/>
      <c r="U80" s="53"/>
      <c r="V80" s="53"/>
      <c r="W80" s="42">
        <f>COUNTIF(C80:V80,"&gt;-1")/2</f>
        <v>1</v>
      </c>
      <c r="X80" s="54">
        <v>22.6</v>
      </c>
      <c r="Y80" s="3" t="str">
        <f>IF(X80&lt;&gt;"",IF(X80&gt;25,"C",IF(X80&gt;15,"B","A")),"")</f>
        <v>B</v>
      </c>
    </row>
    <row r="81" spans="1:25" x14ac:dyDescent="0.35">
      <c r="A81" s="6">
        <v>75</v>
      </c>
      <c r="B81" s="2" t="s">
        <v>130</v>
      </c>
      <c r="C81" s="52"/>
      <c r="D81" s="52"/>
      <c r="E81" s="53"/>
      <c r="F81" s="53"/>
      <c r="G81" s="52"/>
      <c r="H81" s="52"/>
      <c r="I81" s="53"/>
      <c r="J81" s="53"/>
      <c r="K81" s="52">
        <v>13</v>
      </c>
      <c r="L81" s="52">
        <v>24</v>
      </c>
      <c r="M81" s="53"/>
      <c r="N81" s="53"/>
      <c r="O81" s="52"/>
      <c r="P81" s="52"/>
      <c r="Q81" s="53"/>
      <c r="R81" s="53"/>
      <c r="S81" s="52"/>
      <c r="T81" s="52"/>
      <c r="U81" s="53"/>
      <c r="V81" s="53"/>
      <c r="W81" s="42">
        <f>COUNTIF(C81:V81,"&gt;-1")/2</f>
        <v>1</v>
      </c>
      <c r="X81" s="54">
        <v>14.7</v>
      </c>
      <c r="Y81" s="3" t="str">
        <f>IF(X81&lt;&gt;"",IF(X81&gt;25,"C",IF(X81&gt;15,"B","A")),"")</f>
        <v>A</v>
      </c>
    </row>
    <row r="82" spans="1:25" x14ac:dyDescent="0.35">
      <c r="A82" s="6">
        <v>76</v>
      </c>
      <c r="B82" s="2" t="s">
        <v>83</v>
      </c>
      <c r="C82" s="52"/>
      <c r="D82" s="52"/>
      <c r="E82" s="53">
        <v>11</v>
      </c>
      <c r="F82" s="53">
        <v>30</v>
      </c>
      <c r="G82" s="52">
        <v>10</v>
      </c>
      <c r="H82" s="52">
        <v>23</v>
      </c>
      <c r="I82" s="53">
        <v>20</v>
      </c>
      <c r="J82" s="53">
        <v>43</v>
      </c>
      <c r="K82" s="52"/>
      <c r="L82" s="52"/>
      <c r="M82" s="53"/>
      <c r="N82" s="53"/>
      <c r="O82" s="52"/>
      <c r="P82" s="52"/>
      <c r="Q82" s="53"/>
      <c r="R82" s="53"/>
      <c r="S82" s="52">
        <v>12</v>
      </c>
      <c r="T82" s="52">
        <v>30</v>
      </c>
      <c r="U82" s="53"/>
      <c r="V82" s="53"/>
      <c r="W82" s="42">
        <f>COUNTIF(C82:V82,"&gt;-1")/2</f>
        <v>4</v>
      </c>
      <c r="X82" s="54">
        <v>23.5</v>
      </c>
      <c r="Y82" s="3" t="str">
        <f>IF(X82&lt;&gt;"",IF(X82&gt;25,"C",IF(X82&gt;15,"B","A")),"")</f>
        <v>B</v>
      </c>
    </row>
    <row r="83" spans="1:25" x14ac:dyDescent="0.35">
      <c r="A83" s="6">
        <v>77</v>
      </c>
      <c r="B83" s="2" t="s">
        <v>63</v>
      </c>
      <c r="C83" s="52">
        <v>9</v>
      </c>
      <c r="D83" s="52">
        <v>33</v>
      </c>
      <c r="E83" s="53">
        <v>8</v>
      </c>
      <c r="F83" s="53">
        <v>33</v>
      </c>
      <c r="G83" s="52"/>
      <c r="H83" s="52"/>
      <c r="I83" s="53"/>
      <c r="J83" s="53"/>
      <c r="K83" s="52"/>
      <c r="L83" s="52"/>
      <c r="M83" s="53"/>
      <c r="N83" s="53"/>
      <c r="O83" s="52"/>
      <c r="P83" s="52"/>
      <c r="Q83" s="53"/>
      <c r="R83" s="53"/>
      <c r="S83" s="52"/>
      <c r="T83" s="52"/>
      <c r="U83" s="53"/>
      <c r="V83" s="53"/>
      <c r="W83" s="42">
        <f>COUNTIF(C83:V83,"&gt;-1")/2</f>
        <v>2</v>
      </c>
      <c r="X83" s="54">
        <v>36.299999999999997</v>
      </c>
      <c r="Y83" s="3" t="str">
        <f>IF(X83&lt;&gt;"",IF(X83&gt;25,"C",IF(X83&gt;15,"B","A")),"")</f>
        <v>C</v>
      </c>
    </row>
    <row r="84" spans="1:25" x14ac:dyDescent="0.35">
      <c r="A84" s="6">
        <v>78</v>
      </c>
      <c r="B84" s="2" t="s">
        <v>117</v>
      </c>
      <c r="C84" s="52"/>
      <c r="D84" s="52"/>
      <c r="E84" s="53"/>
      <c r="F84" s="53"/>
      <c r="G84" s="52"/>
      <c r="H84" s="52"/>
      <c r="I84" s="53">
        <v>14</v>
      </c>
      <c r="J84" s="53">
        <v>32</v>
      </c>
      <c r="K84" s="52"/>
      <c r="L84" s="52"/>
      <c r="M84" s="53"/>
      <c r="N84" s="53"/>
      <c r="O84" s="52"/>
      <c r="P84" s="52"/>
      <c r="Q84" s="53"/>
      <c r="R84" s="53"/>
      <c r="S84" s="52"/>
      <c r="T84" s="52"/>
      <c r="U84" s="53"/>
      <c r="V84" s="53"/>
      <c r="W84" s="42">
        <f>COUNTIF(C84:V84,"&gt;-1")/2</f>
        <v>1</v>
      </c>
      <c r="X84" s="54">
        <v>18.899999999999999</v>
      </c>
      <c r="Y84" s="3" t="str">
        <f>IF(X84&lt;&gt;"",IF(X84&gt;25,"C",IF(X84&gt;15,"B","A")),"")</f>
        <v>B</v>
      </c>
    </row>
    <row r="85" spans="1:25" x14ac:dyDescent="0.35">
      <c r="A85" s="6">
        <v>79</v>
      </c>
      <c r="B85" s="2" t="s">
        <v>167</v>
      </c>
      <c r="C85" s="52"/>
      <c r="D85" s="52"/>
      <c r="E85" s="53"/>
      <c r="F85" s="53"/>
      <c r="G85" s="52"/>
      <c r="H85" s="52"/>
      <c r="I85" s="53"/>
      <c r="J85" s="53"/>
      <c r="K85" s="52"/>
      <c r="L85" s="52"/>
      <c r="M85" s="53"/>
      <c r="N85" s="53"/>
      <c r="O85" s="52"/>
      <c r="P85" s="52"/>
      <c r="Q85" s="53">
        <v>4</v>
      </c>
      <c r="R85" s="53">
        <v>49</v>
      </c>
      <c r="S85" s="52">
        <v>14</v>
      </c>
      <c r="T85" s="52">
        <v>51</v>
      </c>
      <c r="U85" s="53">
        <v>9</v>
      </c>
      <c r="V85" s="53">
        <v>24</v>
      </c>
      <c r="W85" s="42">
        <f>COUNTIF(C85:V85,"&gt;-1")/2</f>
        <v>3</v>
      </c>
      <c r="X85" s="54">
        <v>54</v>
      </c>
      <c r="Y85" s="3" t="str">
        <f>IF(X85&lt;&gt;"",IF(X85&gt;25,"C",IF(X85&gt;15,"B","A")),"")</f>
        <v>C</v>
      </c>
    </row>
    <row r="86" spans="1:25" x14ac:dyDescent="0.35">
      <c r="A86" s="6">
        <v>80</v>
      </c>
      <c r="B86" s="2" t="s">
        <v>131</v>
      </c>
      <c r="C86" s="52"/>
      <c r="D86" s="52"/>
      <c r="E86" s="53"/>
      <c r="F86" s="53"/>
      <c r="G86" s="52"/>
      <c r="H86" s="52"/>
      <c r="I86" s="53"/>
      <c r="J86" s="53"/>
      <c r="K86" s="52">
        <v>11</v>
      </c>
      <c r="L86" s="52">
        <v>31</v>
      </c>
      <c r="M86" s="53"/>
      <c r="N86" s="53"/>
      <c r="O86" s="52"/>
      <c r="P86" s="52"/>
      <c r="Q86" s="53"/>
      <c r="R86" s="53"/>
      <c r="S86" s="52"/>
      <c r="T86" s="52"/>
      <c r="U86" s="53"/>
      <c r="V86" s="53"/>
      <c r="W86" s="42">
        <f>COUNTIF(C86:V86,"&gt;-1")/2</f>
        <v>1</v>
      </c>
      <c r="X86" s="54">
        <v>24.1</v>
      </c>
      <c r="Y86" s="3" t="str">
        <f>IF(X86&lt;&gt;"",IF(X86&gt;25,"C",IF(X86&gt;15,"B","A")),"")</f>
        <v>B</v>
      </c>
    </row>
    <row r="87" spans="1:25" x14ac:dyDescent="0.35">
      <c r="A87" s="6">
        <v>81</v>
      </c>
      <c r="B87" s="2" t="s">
        <v>145</v>
      </c>
      <c r="C87" s="52"/>
      <c r="D87" s="52"/>
      <c r="E87" s="53"/>
      <c r="F87" s="53"/>
      <c r="G87" s="52"/>
      <c r="H87" s="52"/>
      <c r="I87" s="53"/>
      <c r="J87" s="53"/>
      <c r="K87" s="52"/>
      <c r="L87" s="52"/>
      <c r="M87" s="53"/>
      <c r="N87" s="53"/>
      <c r="O87" s="52">
        <v>19</v>
      </c>
      <c r="P87" s="52">
        <v>39</v>
      </c>
      <c r="Q87" s="53"/>
      <c r="R87" s="53"/>
      <c r="S87" s="52"/>
      <c r="T87" s="52"/>
      <c r="U87" s="53"/>
      <c r="V87" s="53"/>
      <c r="W87" s="42">
        <f>COUNTIF(C87:V87,"&gt;-1")/2</f>
        <v>1</v>
      </c>
      <c r="X87" s="54">
        <v>20.2</v>
      </c>
      <c r="Y87" s="3" t="str">
        <f>IF(X87&lt;&gt;"",IF(X87&gt;25,"C",IF(X87&gt;15,"B","A")),"")</f>
        <v>B</v>
      </c>
    </row>
    <row r="88" spans="1:25" x14ac:dyDescent="0.35">
      <c r="A88" s="6">
        <v>82</v>
      </c>
      <c r="B88" s="2" t="s">
        <v>146</v>
      </c>
      <c r="C88" s="52"/>
      <c r="D88" s="52"/>
      <c r="E88" s="53"/>
      <c r="F88" s="53"/>
      <c r="G88" s="52"/>
      <c r="H88" s="52"/>
      <c r="I88" s="53"/>
      <c r="J88" s="53"/>
      <c r="K88" s="52"/>
      <c r="L88" s="52"/>
      <c r="M88" s="53"/>
      <c r="N88" s="53"/>
      <c r="O88" s="52">
        <v>22</v>
      </c>
      <c r="P88" s="52">
        <v>34</v>
      </c>
      <c r="Q88" s="53"/>
      <c r="R88" s="53"/>
      <c r="S88" s="52"/>
      <c r="T88" s="52"/>
      <c r="U88" s="53"/>
      <c r="V88" s="53"/>
      <c r="W88" s="42">
        <f>COUNTIF(C88:V88,"&gt;-1")/2</f>
        <v>1</v>
      </c>
      <c r="X88" s="54">
        <v>13.2</v>
      </c>
      <c r="Y88" s="3" t="str">
        <f>IF(X88&lt;&gt;"",IF(X88&gt;25,"C",IF(X88&gt;15,"B","A")),"")</f>
        <v>A</v>
      </c>
    </row>
    <row r="89" spans="1:25" x14ac:dyDescent="0.35">
      <c r="A89" s="6">
        <v>83</v>
      </c>
      <c r="B89" s="2" t="s">
        <v>84</v>
      </c>
      <c r="C89" s="52"/>
      <c r="D89" s="52"/>
      <c r="E89" s="53">
        <v>3</v>
      </c>
      <c r="F89" s="53">
        <v>20</v>
      </c>
      <c r="G89" s="52"/>
      <c r="H89" s="52"/>
      <c r="I89" s="53"/>
      <c r="J89" s="53"/>
      <c r="K89" s="52">
        <v>3</v>
      </c>
      <c r="L89" s="52">
        <v>19</v>
      </c>
      <c r="M89" s="53">
        <v>10</v>
      </c>
      <c r="N89" s="53">
        <v>33</v>
      </c>
      <c r="O89" s="52">
        <v>4</v>
      </c>
      <c r="P89" s="52">
        <v>26</v>
      </c>
      <c r="Q89" s="53">
        <v>8</v>
      </c>
      <c r="R89" s="53">
        <v>34</v>
      </c>
      <c r="S89" s="52">
        <v>5</v>
      </c>
      <c r="T89" s="52">
        <v>24</v>
      </c>
      <c r="U89" s="53">
        <v>6</v>
      </c>
      <c r="V89" s="53">
        <v>33</v>
      </c>
      <c r="W89" s="42">
        <f>COUNTIF(C89:V89,"&gt;-1")/2</f>
        <v>7</v>
      </c>
      <c r="X89" s="54">
        <v>32.5</v>
      </c>
      <c r="Y89" s="3" t="str">
        <f>IF(X89&lt;&gt;"",IF(X89&gt;25,"C",IF(X89&gt;15,"B","A")),"")</f>
        <v>C</v>
      </c>
    </row>
    <row r="90" spans="1:25" x14ac:dyDescent="0.35">
      <c r="A90" s="6">
        <v>84</v>
      </c>
      <c r="B90" s="2" t="s">
        <v>134</v>
      </c>
      <c r="C90" s="52"/>
      <c r="D90" s="52"/>
      <c r="E90" s="53"/>
      <c r="F90" s="53"/>
      <c r="G90" s="52"/>
      <c r="H90" s="52"/>
      <c r="I90" s="53"/>
      <c r="J90" s="53"/>
      <c r="K90" s="52">
        <v>12</v>
      </c>
      <c r="L90" s="52">
        <v>27</v>
      </c>
      <c r="M90" s="53">
        <v>16</v>
      </c>
      <c r="N90" s="53">
        <v>32</v>
      </c>
      <c r="O90" s="52">
        <v>15</v>
      </c>
      <c r="P90" s="52">
        <v>31</v>
      </c>
      <c r="Q90" s="53">
        <v>20</v>
      </c>
      <c r="R90" s="53">
        <v>37</v>
      </c>
      <c r="S90" s="52"/>
      <c r="T90" s="52"/>
      <c r="U90" s="53">
        <v>11</v>
      </c>
      <c r="V90" s="53">
        <v>23</v>
      </c>
      <c r="W90" s="42">
        <f>COUNTIF(C90:V90,"&gt;-1")/2</f>
        <v>5</v>
      </c>
      <c r="X90" s="54">
        <v>20.3</v>
      </c>
      <c r="Y90" s="3" t="str">
        <f>IF(X90&lt;&gt;"",IF(X90&gt;25,"C",IF(X90&gt;15,"B","A")),"")</f>
        <v>B</v>
      </c>
    </row>
    <row r="91" spans="1:25" x14ac:dyDescent="0.35">
      <c r="A91" s="6">
        <v>85</v>
      </c>
      <c r="B91" s="2" t="s">
        <v>126</v>
      </c>
      <c r="C91" s="52"/>
      <c r="D91" s="52"/>
      <c r="E91" s="53"/>
      <c r="F91" s="53"/>
      <c r="G91" s="52"/>
      <c r="H91" s="52"/>
      <c r="I91" s="53"/>
      <c r="J91" s="53"/>
      <c r="K91" s="52">
        <v>9</v>
      </c>
      <c r="L91" s="52">
        <v>29</v>
      </c>
      <c r="M91" s="53"/>
      <c r="N91" s="53"/>
      <c r="O91" s="52"/>
      <c r="P91" s="52"/>
      <c r="Q91" s="53"/>
      <c r="R91" s="53"/>
      <c r="S91" s="52"/>
      <c r="T91" s="52"/>
      <c r="U91" s="53"/>
      <c r="V91" s="53"/>
      <c r="W91" s="42">
        <f>COUNTIF(C91:V91,"&gt;-1")/2</f>
        <v>1</v>
      </c>
      <c r="X91" s="54">
        <v>24.7</v>
      </c>
      <c r="Y91" s="3" t="str">
        <f>IF(X91&lt;&gt;"",IF(X91&gt;25,"C",IF(X91&gt;15,"B","A")),"")</f>
        <v>B</v>
      </c>
    </row>
    <row r="92" spans="1:25" x14ac:dyDescent="0.35">
      <c r="A92" s="6">
        <v>86</v>
      </c>
      <c r="B92" s="2" t="s">
        <v>127</v>
      </c>
      <c r="C92" s="52"/>
      <c r="D92" s="52"/>
      <c r="E92" s="53"/>
      <c r="F92" s="53"/>
      <c r="G92" s="52"/>
      <c r="H92" s="52"/>
      <c r="I92" s="53"/>
      <c r="J92" s="53"/>
      <c r="K92" s="52">
        <v>13</v>
      </c>
      <c r="L92" s="52">
        <v>29</v>
      </c>
      <c r="M92" s="53"/>
      <c r="N92" s="53"/>
      <c r="O92" s="52"/>
      <c r="P92" s="52"/>
      <c r="Q92" s="53"/>
      <c r="R92" s="53"/>
      <c r="S92" s="52"/>
      <c r="T92" s="52"/>
      <c r="U92" s="53"/>
      <c r="V92" s="53"/>
      <c r="W92" s="42">
        <f>COUNTIF(C92:V92,"&gt;-1")/2</f>
        <v>1</v>
      </c>
      <c r="X92" s="54">
        <v>20.2</v>
      </c>
      <c r="Y92" s="3" t="str">
        <f>IF(X92&lt;&gt;"",IF(X92&gt;25,"C",IF(X92&gt;15,"B","A")),"")</f>
        <v>B</v>
      </c>
    </row>
    <row r="93" spans="1:25" x14ac:dyDescent="0.35">
      <c r="A93" s="6">
        <v>87</v>
      </c>
      <c r="B93" s="2" t="s">
        <v>85</v>
      </c>
      <c r="C93" s="52"/>
      <c r="D93" s="52"/>
      <c r="E93" s="53">
        <v>18</v>
      </c>
      <c r="F93" s="53">
        <v>23</v>
      </c>
      <c r="G93" s="52">
        <v>26</v>
      </c>
      <c r="H93" s="52">
        <v>31</v>
      </c>
      <c r="I93" s="53"/>
      <c r="J93" s="53"/>
      <c r="K93" s="52"/>
      <c r="L93" s="52"/>
      <c r="M93" s="53">
        <v>27</v>
      </c>
      <c r="N93" s="53">
        <v>32</v>
      </c>
      <c r="O93" s="52"/>
      <c r="P93" s="52"/>
      <c r="Q93" s="53"/>
      <c r="R93" s="53"/>
      <c r="S93" s="52">
        <v>23</v>
      </c>
      <c r="T93" s="52">
        <v>29</v>
      </c>
      <c r="U93" s="53"/>
      <c r="V93" s="53"/>
      <c r="W93" s="42">
        <f>COUNTIF(C93:V93,"&gt;-1")/2</f>
        <v>4</v>
      </c>
      <c r="X93" s="54">
        <v>6.6</v>
      </c>
      <c r="Y93" s="3" t="str">
        <f>IF(X93&lt;&gt;"",IF(X93&gt;25,"C",IF(X93&gt;15,"B","A")),"")</f>
        <v>A</v>
      </c>
    </row>
    <row r="94" spans="1:25" x14ac:dyDescent="0.35">
      <c r="A94" s="6">
        <v>88</v>
      </c>
      <c r="B94" s="2" t="s">
        <v>93</v>
      </c>
      <c r="C94" s="52"/>
      <c r="D94" s="52"/>
      <c r="E94" s="53"/>
      <c r="F94" s="53"/>
      <c r="G94" s="52">
        <v>20</v>
      </c>
      <c r="H94" s="52">
        <v>26</v>
      </c>
      <c r="I94" s="53"/>
      <c r="J94" s="53"/>
      <c r="K94" s="52"/>
      <c r="L94" s="52"/>
      <c r="M94" s="53">
        <v>25</v>
      </c>
      <c r="N94" s="53">
        <v>31</v>
      </c>
      <c r="O94" s="52">
        <v>31</v>
      </c>
      <c r="P94" s="52">
        <v>37</v>
      </c>
      <c r="Q94" s="53"/>
      <c r="R94" s="53"/>
      <c r="S94" s="52"/>
      <c r="T94" s="52"/>
      <c r="U94" s="53"/>
      <c r="V94" s="53"/>
      <c r="W94" s="42">
        <f>COUNTIF(C94:V94,"&gt;-1")/2</f>
        <v>3</v>
      </c>
      <c r="X94" s="54">
        <v>6.2</v>
      </c>
      <c r="Y94" s="3" t="str">
        <f>IF(X94&lt;&gt;"",IF(X94&gt;25,"C",IF(X94&gt;15,"B","A")),"")</f>
        <v>A</v>
      </c>
    </row>
    <row r="95" spans="1:25" x14ac:dyDescent="0.35">
      <c r="A95" s="6">
        <v>89</v>
      </c>
      <c r="B95" s="2" t="s">
        <v>177</v>
      </c>
      <c r="C95" s="52"/>
      <c r="D95" s="52"/>
      <c r="E95" s="53"/>
      <c r="F95" s="53"/>
      <c r="G95" s="52"/>
      <c r="H95" s="52"/>
      <c r="I95" s="53"/>
      <c r="J95" s="53"/>
      <c r="K95" s="52"/>
      <c r="L95" s="52"/>
      <c r="M95" s="53"/>
      <c r="N95" s="53"/>
      <c r="O95" s="52"/>
      <c r="P95" s="52"/>
      <c r="Q95" s="53"/>
      <c r="R95" s="53"/>
      <c r="S95" s="52"/>
      <c r="T95" s="52"/>
      <c r="U95" s="53">
        <v>11</v>
      </c>
      <c r="V95" s="53">
        <v>24</v>
      </c>
      <c r="W95" s="42">
        <f>COUNTIF(C95:V95,"&gt;-1")/2</f>
        <v>1</v>
      </c>
      <c r="X95" s="54">
        <v>17.600000000000001</v>
      </c>
      <c r="Y95" s="3" t="str">
        <f>IF(X95&lt;&gt;"",IF(X95&gt;25,"C",IF(X95&gt;15,"B","A")),"")</f>
        <v>B</v>
      </c>
    </row>
    <row r="96" spans="1:25" x14ac:dyDescent="0.35">
      <c r="A96" s="6">
        <v>90</v>
      </c>
      <c r="B96" s="2" t="s">
        <v>108</v>
      </c>
      <c r="C96" s="52"/>
      <c r="D96" s="52"/>
      <c r="E96" s="53"/>
      <c r="F96" s="53"/>
      <c r="G96" s="52"/>
      <c r="H96" s="52"/>
      <c r="I96" s="53">
        <v>22</v>
      </c>
      <c r="J96" s="53">
        <v>35</v>
      </c>
      <c r="K96" s="52"/>
      <c r="L96" s="52"/>
      <c r="M96" s="53">
        <v>21</v>
      </c>
      <c r="N96" s="53">
        <v>33</v>
      </c>
      <c r="O96" s="52">
        <v>23</v>
      </c>
      <c r="P96" s="52">
        <v>37</v>
      </c>
      <c r="Q96" s="53">
        <v>13</v>
      </c>
      <c r="R96" s="53">
        <v>21</v>
      </c>
      <c r="S96" s="52"/>
      <c r="T96" s="52"/>
      <c r="U96" s="53">
        <v>15</v>
      </c>
      <c r="V96" s="53">
        <v>28</v>
      </c>
      <c r="W96" s="42">
        <f>COUNTIF(C96:V96,"&gt;-1")/2</f>
        <v>5</v>
      </c>
      <c r="X96" s="54">
        <v>14.3</v>
      </c>
      <c r="Y96" s="3" t="str">
        <f>IF(X96&lt;&gt;"",IF(X96&gt;25,"C",IF(X96&gt;15,"B","A")),"")</f>
        <v>A</v>
      </c>
    </row>
    <row r="97" spans="1:25" x14ac:dyDescent="0.35">
      <c r="A97" s="6">
        <v>91</v>
      </c>
      <c r="B97" s="2" t="s">
        <v>106</v>
      </c>
      <c r="C97" s="52"/>
      <c r="D97" s="52"/>
      <c r="E97" s="53"/>
      <c r="F97" s="53"/>
      <c r="G97" s="52"/>
      <c r="H97" s="52"/>
      <c r="I97" s="53">
        <v>12</v>
      </c>
      <c r="J97" s="53">
        <v>32</v>
      </c>
      <c r="K97" s="52"/>
      <c r="L97" s="52"/>
      <c r="M97" s="53">
        <v>12</v>
      </c>
      <c r="N97" s="53">
        <v>32</v>
      </c>
      <c r="O97" s="52"/>
      <c r="P97" s="52"/>
      <c r="Q97" s="53"/>
      <c r="R97" s="53"/>
      <c r="S97" s="52"/>
      <c r="T97" s="52"/>
      <c r="U97" s="53"/>
      <c r="V97" s="53"/>
      <c r="W97" s="42">
        <f>COUNTIF(C97:V97,"&gt;-1")/2</f>
        <v>2</v>
      </c>
      <c r="X97" s="54">
        <v>22.1</v>
      </c>
      <c r="Y97" s="3" t="str">
        <f>IF(X97&lt;&gt;"",IF(X97&gt;25,"C",IF(X97&gt;15,"B","A")),"")</f>
        <v>B</v>
      </c>
    </row>
    <row r="98" spans="1:25" x14ac:dyDescent="0.35">
      <c r="A98" s="6">
        <v>92</v>
      </c>
      <c r="B98" s="2" t="s">
        <v>128</v>
      </c>
      <c r="C98" s="52"/>
      <c r="D98" s="52"/>
      <c r="E98" s="53"/>
      <c r="F98" s="53"/>
      <c r="G98" s="52"/>
      <c r="H98" s="52"/>
      <c r="I98" s="53"/>
      <c r="J98" s="53"/>
      <c r="K98" s="52">
        <v>2</v>
      </c>
      <c r="L98" s="52">
        <v>16</v>
      </c>
      <c r="M98" s="53"/>
      <c r="N98" s="53"/>
      <c r="O98" s="52"/>
      <c r="P98" s="52"/>
      <c r="Q98" s="53"/>
      <c r="R98" s="53"/>
      <c r="S98" s="52"/>
      <c r="T98" s="52"/>
      <c r="U98" s="53"/>
      <c r="V98" s="53"/>
      <c r="W98" s="42">
        <f>COUNTIF(C98:V98,"&gt;-1")/2</f>
        <v>1</v>
      </c>
      <c r="X98" s="54">
        <v>34.799999999999997</v>
      </c>
      <c r="Y98" s="3" t="str">
        <f>IF(X98&lt;&gt;"",IF(X98&gt;25,"C",IF(X98&gt;15,"B","A")),"")</f>
        <v>C</v>
      </c>
    </row>
    <row r="99" spans="1:25" x14ac:dyDescent="0.35">
      <c r="A99" s="6">
        <v>93</v>
      </c>
      <c r="B99" s="2" t="s">
        <v>141</v>
      </c>
      <c r="C99" s="52"/>
      <c r="D99" s="52"/>
      <c r="E99" s="53"/>
      <c r="F99" s="53"/>
      <c r="G99" s="52"/>
      <c r="H99" s="52"/>
      <c r="I99" s="53"/>
      <c r="J99" s="53"/>
      <c r="K99" s="52"/>
      <c r="L99" s="52"/>
      <c r="M99" s="53">
        <v>11</v>
      </c>
      <c r="N99" s="53">
        <v>38</v>
      </c>
      <c r="O99" s="52"/>
      <c r="P99" s="52"/>
      <c r="Q99" s="53"/>
      <c r="R99" s="53"/>
      <c r="S99" s="52"/>
      <c r="T99" s="52"/>
      <c r="U99" s="53">
        <v>6</v>
      </c>
      <c r="V99" s="53">
        <v>28</v>
      </c>
      <c r="W99" s="42">
        <f>COUNTIF(C99:V99,"&gt;-1")/2</f>
        <v>2</v>
      </c>
      <c r="X99" s="54">
        <v>28.7</v>
      </c>
      <c r="Y99" s="3" t="str">
        <f>IF(X99&lt;&gt;"",IF(X99&gt;25,"C",IF(X99&gt;15,"B","A")),"")</f>
        <v>C</v>
      </c>
    </row>
    <row r="100" spans="1:25" x14ac:dyDescent="0.35">
      <c r="A100" s="6">
        <v>94</v>
      </c>
      <c r="B100" s="2" t="s">
        <v>86</v>
      </c>
      <c r="C100" s="52"/>
      <c r="D100" s="52"/>
      <c r="E100" s="53">
        <v>16</v>
      </c>
      <c r="F100" s="53">
        <v>33</v>
      </c>
      <c r="G100" s="52">
        <v>15</v>
      </c>
      <c r="H100" s="52">
        <v>31</v>
      </c>
      <c r="I100" s="53">
        <v>19</v>
      </c>
      <c r="J100" s="53">
        <v>38</v>
      </c>
      <c r="K100" s="52">
        <v>20</v>
      </c>
      <c r="L100" s="52">
        <v>38</v>
      </c>
      <c r="M100" s="53">
        <v>21</v>
      </c>
      <c r="N100" s="53">
        <v>38</v>
      </c>
      <c r="O100" s="52">
        <v>20</v>
      </c>
      <c r="P100" s="52">
        <v>37</v>
      </c>
      <c r="Q100" s="53">
        <v>20</v>
      </c>
      <c r="R100" s="53">
        <v>37</v>
      </c>
      <c r="S100" s="52"/>
      <c r="T100" s="52"/>
      <c r="U100" s="53"/>
      <c r="V100" s="53"/>
      <c r="W100" s="42">
        <f>COUNTIF(C100:V100,"&gt;-1")/2</f>
        <v>7</v>
      </c>
      <c r="X100" s="54">
        <v>19</v>
      </c>
      <c r="Y100" s="3" t="str">
        <f>IF(X100&lt;&gt;"",IF(X100&gt;25,"C",IF(X100&gt;15,"B","A")),"")</f>
        <v>B</v>
      </c>
    </row>
    <row r="101" spans="1:25" x14ac:dyDescent="0.35">
      <c r="A101" s="6">
        <v>95</v>
      </c>
      <c r="B101" s="2" t="s">
        <v>104</v>
      </c>
      <c r="C101" s="52"/>
      <c r="D101" s="52"/>
      <c r="E101" s="53"/>
      <c r="F101" s="53"/>
      <c r="G101" s="52">
        <v>18</v>
      </c>
      <c r="H101" s="52">
        <v>42</v>
      </c>
      <c r="I101" s="53"/>
      <c r="J101" s="53"/>
      <c r="K101" s="52"/>
      <c r="L101" s="52"/>
      <c r="M101" s="53"/>
      <c r="N101" s="53"/>
      <c r="O101" s="52"/>
      <c r="P101" s="52"/>
      <c r="Q101" s="53"/>
      <c r="R101" s="53"/>
      <c r="S101" s="52"/>
      <c r="T101" s="52"/>
      <c r="U101" s="53"/>
      <c r="V101" s="53"/>
      <c r="W101" s="42">
        <f>COUNTIF(C101:V101,"&gt;-1")/2</f>
        <v>1</v>
      </c>
      <c r="X101" s="54">
        <v>26.1</v>
      </c>
      <c r="Y101" s="3" t="str">
        <f>IF(X101&lt;&gt;"",IF(X101&gt;25,"C",IF(X101&gt;15,"B","A")),"")</f>
        <v>C</v>
      </c>
    </row>
    <row r="102" spans="1:25" x14ac:dyDescent="0.35">
      <c r="A102" s="6">
        <v>96</v>
      </c>
      <c r="B102" s="2" t="s">
        <v>105</v>
      </c>
      <c r="C102" s="52"/>
      <c r="D102" s="52"/>
      <c r="E102" s="53"/>
      <c r="F102" s="53"/>
      <c r="G102" s="52">
        <v>20</v>
      </c>
      <c r="H102" s="52">
        <v>31</v>
      </c>
      <c r="I102" s="53"/>
      <c r="J102" s="53"/>
      <c r="K102" s="52"/>
      <c r="L102" s="52"/>
      <c r="M102" s="53"/>
      <c r="N102" s="53"/>
      <c r="O102" s="52"/>
      <c r="P102" s="52"/>
      <c r="Q102" s="53"/>
      <c r="R102" s="53"/>
      <c r="S102" s="52"/>
      <c r="T102" s="52"/>
      <c r="U102" s="53"/>
      <c r="V102" s="53"/>
      <c r="W102" s="42">
        <f>COUNTIF(C102:V102,"&gt;-1")/2</f>
        <v>1</v>
      </c>
      <c r="X102" s="54">
        <v>13.3</v>
      </c>
      <c r="Y102" s="3" t="str">
        <f>IF(X102&lt;&gt;"",IF(X102&gt;25,"C",IF(X102&gt;15,"B","A")),"")</f>
        <v>A</v>
      </c>
    </row>
    <row r="103" spans="1:25" x14ac:dyDescent="0.35">
      <c r="A103" s="6">
        <v>97</v>
      </c>
      <c r="B103" s="2" t="s">
        <v>114</v>
      </c>
      <c r="C103" s="52"/>
      <c r="D103" s="52"/>
      <c r="E103" s="53"/>
      <c r="F103" s="53"/>
      <c r="G103" s="52"/>
      <c r="H103" s="52"/>
      <c r="I103" s="53">
        <v>21</v>
      </c>
      <c r="J103" s="53">
        <v>34</v>
      </c>
      <c r="K103" s="52">
        <v>22</v>
      </c>
      <c r="L103" s="52">
        <v>36</v>
      </c>
      <c r="M103" s="53">
        <v>24</v>
      </c>
      <c r="N103" s="53">
        <v>36</v>
      </c>
      <c r="O103" s="52">
        <v>25</v>
      </c>
      <c r="P103" s="52">
        <v>38</v>
      </c>
      <c r="Q103" s="53">
        <v>20</v>
      </c>
      <c r="R103" s="53">
        <v>32</v>
      </c>
      <c r="S103" s="52"/>
      <c r="T103" s="52"/>
      <c r="U103" s="53"/>
      <c r="V103" s="53"/>
      <c r="W103" s="42">
        <f>COUNTIF(C103:V103,"&gt;-1")/2</f>
        <v>5</v>
      </c>
      <c r="X103" s="54">
        <v>14.5</v>
      </c>
      <c r="Y103" s="3" t="str">
        <f>IF(X103&lt;&gt;"",IF(X103&gt;25,"C",IF(X103&gt;15,"B","A")),"")</f>
        <v>A</v>
      </c>
    </row>
    <row r="104" spans="1:25" x14ac:dyDescent="0.35">
      <c r="A104" s="6">
        <v>98</v>
      </c>
      <c r="B104" s="2" t="s">
        <v>159</v>
      </c>
      <c r="C104" s="52"/>
      <c r="D104" s="52"/>
      <c r="E104" s="53"/>
      <c r="F104" s="53"/>
      <c r="G104" s="52"/>
      <c r="H104" s="52"/>
      <c r="I104" s="53"/>
      <c r="J104" s="53"/>
      <c r="K104" s="52"/>
      <c r="L104" s="52"/>
      <c r="M104" s="53"/>
      <c r="N104" s="53"/>
      <c r="O104" s="52">
        <v>17</v>
      </c>
      <c r="P104" s="52">
        <v>34</v>
      </c>
      <c r="Q104" s="53"/>
      <c r="R104" s="53"/>
      <c r="S104" s="52"/>
      <c r="T104" s="52"/>
      <c r="U104" s="53"/>
      <c r="V104" s="53"/>
      <c r="W104" s="42">
        <f>COUNTIF(C104:V104,"&gt;-1")/2</f>
        <v>1</v>
      </c>
      <c r="X104" s="54">
        <v>20</v>
      </c>
      <c r="Y104" s="3" t="str">
        <f>IF(X104&lt;&gt;"",IF(X104&gt;25,"C",IF(X104&gt;15,"B","A")),"")</f>
        <v>B</v>
      </c>
    </row>
    <row r="105" spans="1:25" x14ac:dyDescent="0.35">
      <c r="A105" s="6">
        <v>99</v>
      </c>
      <c r="B105" s="2" t="s">
        <v>164</v>
      </c>
      <c r="C105" s="52"/>
      <c r="D105" s="52"/>
      <c r="E105" s="53"/>
      <c r="F105" s="53"/>
      <c r="G105" s="52"/>
      <c r="H105" s="52"/>
      <c r="I105" s="53"/>
      <c r="J105" s="53"/>
      <c r="K105" s="52"/>
      <c r="L105" s="52"/>
      <c r="M105" s="53"/>
      <c r="N105" s="53"/>
      <c r="O105" s="52"/>
      <c r="P105" s="52"/>
      <c r="Q105" s="53">
        <v>5</v>
      </c>
      <c r="R105" s="53">
        <v>23</v>
      </c>
      <c r="S105" s="52"/>
      <c r="T105" s="52"/>
      <c r="U105" s="53"/>
      <c r="V105" s="53"/>
      <c r="W105" s="42">
        <f>COUNTIF(C105:V105,"&gt;-1")/2</f>
        <v>1</v>
      </c>
      <c r="X105" s="54">
        <v>26.8</v>
      </c>
      <c r="Y105" s="3" t="str">
        <f>IF(X105&lt;&gt;"",IF(X105&gt;25,"C",IF(X105&gt;15,"B","A")),"")</f>
        <v>C</v>
      </c>
    </row>
    <row r="106" spans="1:25" x14ac:dyDescent="0.35">
      <c r="A106" s="6">
        <v>100</v>
      </c>
      <c r="B106" s="2" t="s">
        <v>165</v>
      </c>
      <c r="C106" s="52"/>
      <c r="D106" s="52"/>
      <c r="E106" s="53"/>
      <c r="F106" s="53"/>
      <c r="G106" s="52"/>
      <c r="H106" s="52"/>
      <c r="I106" s="53"/>
      <c r="J106" s="53"/>
      <c r="K106" s="52"/>
      <c r="L106" s="52"/>
      <c r="M106" s="53"/>
      <c r="N106" s="53"/>
      <c r="O106" s="52"/>
      <c r="P106" s="52"/>
      <c r="Q106" s="53">
        <v>21</v>
      </c>
      <c r="R106" s="53">
        <v>37</v>
      </c>
      <c r="S106" s="52"/>
      <c r="T106" s="52"/>
      <c r="U106" s="53"/>
      <c r="V106" s="53"/>
      <c r="W106" s="42">
        <f>COUNTIF(C106:V106,"&gt;-1")/2</f>
        <v>1</v>
      </c>
      <c r="X106" s="54">
        <v>16.8</v>
      </c>
      <c r="Y106" s="3" t="str">
        <f>IF(X106&lt;&gt;"",IF(X106&gt;25,"C",IF(X106&gt;15,"B","A")),"")</f>
        <v>B</v>
      </c>
    </row>
    <row r="107" spans="1:25" x14ac:dyDescent="0.35">
      <c r="A107" s="6">
        <v>101</v>
      </c>
      <c r="B107" s="2" t="s">
        <v>87</v>
      </c>
      <c r="C107" s="52"/>
      <c r="D107" s="52"/>
      <c r="E107" s="53">
        <v>19</v>
      </c>
      <c r="F107" s="53">
        <v>32</v>
      </c>
      <c r="G107" s="52">
        <v>20</v>
      </c>
      <c r="H107" s="52">
        <v>34</v>
      </c>
      <c r="I107" s="53">
        <v>23</v>
      </c>
      <c r="J107" s="53">
        <v>38</v>
      </c>
      <c r="K107" s="52"/>
      <c r="L107" s="52"/>
      <c r="M107" s="53"/>
      <c r="N107" s="53"/>
      <c r="O107" s="52">
        <v>21</v>
      </c>
      <c r="P107" s="52">
        <v>36</v>
      </c>
      <c r="Q107" s="53">
        <v>24</v>
      </c>
      <c r="R107" s="53">
        <v>40</v>
      </c>
      <c r="S107" s="52"/>
      <c r="T107" s="52"/>
      <c r="U107" s="53">
        <v>18</v>
      </c>
      <c r="V107" s="53">
        <v>31</v>
      </c>
      <c r="W107" s="42">
        <f>COUNTIF(C107:V107,"&gt;-1")/2</f>
        <v>6</v>
      </c>
      <c r="X107" s="54">
        <v>17.899999999999999</v>
      </c>
      <c r="Y107" s="3" t="str">
        <f>IF(X107&lt;&gt;"",IF(X107&gt;25,"C",IF(X107&gt;15,"B","A")),"")</f>
        <v>B</v>
      </c>
    </row>
    <row r="108" spans="1:25" x14ac:dyDescent="0.35">
      <c r="A108" s="6">
        <v>102</v>
      </c>
      <c r="B108" s="2" t="s">
        <v>160</v>
      </c>
      <c r="C108" s="52"/>
      <c r="D108" s="52"/>
      <c r="E108" s="53"/>
      <c r="F108" s="53"/>
      <c r="G108" s="52"/>
      <c r="H108" s="52"/>
      <c r="I108" s="53"/>
      <c r="J108" s="53"/>
      <c r="K108" s="52"/>
      <c r="L108" s="52"/>
      <c r="M108" s="53"/>
      <c r="N108" s="53"/>
      <c r="O108" s="52">
        <v>11</v>
      </c>
      <c r="P108" s="52">
        <v>27</v>
      </c>
      <c r="Q108" s="53">
        <v>4</v>
      </c>
      <c r="R108" s="53">
        <v>30</v>
      </c>
      <c r="S108" s="52"/>
      <c r="T108" s="52"/>
      <c r="U108" s="53"/>
      <c r="V108" s="53"/>
      <c r="W108" s="42">
        <f>COUNTIF(C108:V108,"&gt;-1")/2</f>
        <v>2</v>
      </c>
      <c r="X108" s="54">
        <v>36.799999999999997</v>
      </c>
      <c r="Y108" s="3" t="str">
        <f>IF(X108&lt;&gt;"",IF(X108&gt;25,"C",IF(X108&gt;15,"B","A")),"")</f>
        <v>C</v>
      </c>
    </row>
    <row r="109" spans="1:25" x14ac:dyDescent="0.35">
      <c r="A109" s="6">
        <v>103</v>
      </c>
      <c r="B109" s="2" t="s">
        <v>143</v>
      </c>
      <c r="C109" s="52"/>
      <c r="D109" s="52"/>
      <c r="E109" s="53"/>
      <c r="F109" s="53"/>
      <c r="G109" s="52"/>
      <c r="H109" s="52"/>
      <c r="I109" s="53"/>
      <c r="J109" s="53"/>
      <c r="K109" s="52"/>
      <c r="L109" s="52"/>
      <c r="M109" s="53">
        <v>19</v>
      </c>
      <c r="N109" s="53">
        <v>44</v>
      </c>
      <c r="O109" s="52"/>
      <c r="P109" s="52"/>
      <c r="Q109" s="53">
        <v>19</v>
      </c>
      <c r="R109" s="53">
        <v>39</v>
      </c>
      <c r="S109" s="52"/>
      <c r="T109" s="52"/>
      <c r="U109" s="53">
        <v>18</v>
      </c>
      <c r="V109" s="53">
        <v>36</v>
      </c>
      <c r="W109" s="42">
        <f>COUNTIF(C109:V109,"&gt;-1")/2</f>
        <v>3</v>
      </c>
      <c r="X109" s="54">
        <v>27.9</v>
      </c>
      <c r="Y109" s="3" t="str">
        <f>IF(X109&lt;&gt;"",IF(X109&gt;25,"C",IF(X109&gt;15,"B","A")),"")</f>
        <v>C</v>
      </c>
    </row>
    <row r="110" spans="1:25" x14ac:dyDescent="0.35">
      <c r="A110" s="6">
        <v>104</v>
      </c>
      <c r="B110" s="2" t="s">
        <v>163</v>
      </c>
      <c r="C110" s="52"/>
      <c r="D110" s="52"/>
      <c r="E110" s="53"/>
      <c r="F110" s="53"/>
      <c r="G110" s="52"/>
      <c r="H110" s="52"/>
      <c r="I110" s="53"/>
      <c r="J110" s="53"/>
      <c r="K110" s="52"/>
      <c r="L110" s="52"/>
      <c r="M110" s="53"/>
      <c r="N110" s="53"/>
      <c r="O110" s="52"/>
      <c r="P110" s="52"/>
      <c r="Q110" s="53">
        <v>15</v>
      </c>
      <c r="R110" s="53">
        <v>30</v>
      </c>
      <c r="S110" s="52"/>
      <c r="T110" s="52"/>
      <c r="U110" s="53">
        <v>9</v>
      </c>
      <c r="V110" s="53">
        <v>22</v>
      </c>
      <c r="W110" s="42">
        <f>COUNTIF(C110:V110,"&gt;-1")/2</f>
        <v>2</v>
      </c>
      <c r="X110" s="54">
        <v>20.100000000000001</v>
      </c>
      <c r="Y110" s="3" t="str">
        <f>IF(X110&lt;&gt;"",IF(X110&gt;25,"C",IF(X110&gt;15,"B","A")),"")</f>
        <v>B</v>
      </c>
    </row>
    <row r="111" spans="1:25" x14ac:dyDescent="0.35">
      <c r="A111" s="6">
        <v>105</v>
      </c>
      <c r="B111" s="2" t="s">
        <v>66</v>
      </c>
      <c r="C111" s="52">
        <v>20</v>
      </c>
      <c r="D111" s="52">
        <v>45</v>
      </c>
      <c r="E111" s="53">
        <v>16</v>
      </c>
      <c r="F111" s="53">
        <v>38</v>
      </c>
      <c r="G111" s="52"/>
      <c r="H111" s="52"/>
      <c r="I111" s="53"/>
      <c r="J111" s="53"/>
      <c r="K111" s="52"/>
      <c r="L111" s="52"/>
      <c r="M111" s="53"/>
      <c r="N111" s="53"/>
      <c r="O111" s="52"/>
      <c r="P111" s="52"/>
      <c r="Q111" s="53"/>
      <c r="R111" s="53"/>
      <c r="S111" s="52"/>
      <c r="T111" s="52"/>
      <c r="U111" s="53"/>
      <c r="V111" s="53"/>
      <c r="W111" s="42">
        <f>COUNTIF(C111:V111,"&gt;-1")/2</f>
        <v>2</v>
      </c>
      <c r="X111" s="54">
        <v>29.7</v>
      </c>
      <c r="Y111" s="3" t="str">
        <f>IF(X111&lt;&gt;"",IF(X111&gt;25,"C",IF(X111&gt;15,"B","A")),"")</f>
        <v>C</v>
      </c>
    </row>
    <row r="112" spans="1:25" x14ac:dyDescent="0.35">
      <c r="A112" s="6">
        <v>106</v>
      </c>
      <c r="B112" s="2" t="s">
        <v>67</v>
      </c>
      <c r="C112" s="52">
        <v>12</v>
      </c>
      <c r="D112" s="52">
        <v>61</v>
      </c>
      <c r="E112" s="53"/>
      <c r="F112" s="53"/>
      <c r="G112" s="52"/>
      <c r="H112" s="52"/>
      <c r="I112" s="53"/>
      <c r="J112" s="53"/>
      <c r="K112" s="52"/>
      <c r="L112" s="52"/>
      <c r="M112" s="53"/>
      <c r="N112" s="53"/>
      <c r="O112" s="52"/>
      <c r="P112" s="52"/>
      <c r="Q112" s="53"/>
      <c r="R112" s="53"/>
      <c r="S112" s="52"/>
      <c r="T112" s="52"/>
      <c r="U112" s="53"/>
      <c r="V112" s="53"/>
      <c r="W112" s="42">
        <f>COUNTIF(C112:V112,"&gt;-1")/2</f>
        <v>1</v>
      </c>
      <c r="X112" s="54">
        <v>54</v>
      </c>
      <c r="Y112" s="3" t="str">
        <f>IF(X112&lt;&gt;"",IF(X112&gt;25,"C",IF(X112&gt;15,"B","A")),"")</f>
        <v>C</v>
      </c>
    </row>
    <row r="113" spans="1:25" x14ac:dyDescent="0.35">
      <c r="A113" s="6">
        <v>107</v>
      </c>
      <c r="B113" s="2" t="s">
        <v>136</v>
      </c>
      <c r="C113" s="52"/>
      <c r="D113" s="52"/>
      <c r="E113" s="53"/>
      <c r="F113" s="53"/>
      <c r="G113" s="52"/>
      <c r="H113" s="52"/>
      <c r="I113" s="53"/>
      <c r="J113" s="53"/>
      <c r="K113" s="52"/>
      <c r="L113" s="52"/>
      <c r="M113" s="53">
        <v>22</v>
      </c>
      <c r="N113" s="53">
        <v>37</v>
      </c>
      <c r="O113" s="52"/>
      <c r="P113" s="52"/>
      <c r="Q113" s="53"/>
      <c r="R113" s="53"/>
      <c r="S113" s="52"/>
      <c r="T113" s="52"/>
      <c r="U113" s="53"/>
      <c r="V113" s="53"/>
      <c r="W113" s="42">
        <f>COUNTIF(C113:V113,"&gt;-1")/2</f>
        <v>1</v>
      </c>
      <c r="X113" s="54">
        <v>16.2</v>
      </c>
      <c r="Y113" s="3" t="str">
        <f>IF(X113&lt;&gt;"",IF(X113&gt;25,"C",IF(X113&gt;15,"B","A")),"")</f>
        <v>B</v>
      </c>
    </row>
    <row r="114" spans="1:25" x14ac:dyDescent="0.35">
      <c r="A114" s="6">
        <v>108</v>
      </c>
      <c r="B114" s="2" t="s">
        <v>109</v>
      </c>
      <c r="C114" s="52"/>
      <c r="D114" s="52"/>
      <c r="E114" s="53"/>
      <c r="F114" s="53"/>
      <c r="G114" s="52"/>
      <c r="H114" s="52"/>
      <c r="I114" s="53">
        <v>20</v>
      </c>
      <c r="J114" s="53">
        <v>29</v>
      </c>
      <c r="K114" s="52"/>
      <c r="L114" s="52"/>
      <c r="M114" s="53"/>
      <c r="N114" s="53"/>
      <c r="O114" s="52"/>
      <c r="P114" s="52"/>
      <c r="Q114" s="53"/>
      <c r="R114" s="53"/>
      <c r="S114" s="52"/>
      <c r="T114" s="52"/>
      <c r="U114" s="53"/>
      <c r="V114" s="53"/>
      <c r="W114" s="42">
        <f>COUNTIF(C114:V114,"&gt;-1")/2</f>
        <v>1</v>
      </c>
      <c r="X114" s="54">
        <v>12.7</v>
      </c>
      <c r="Y114" s="3" t="str">
        <f>IF(X114&lt;&gt;"",IF(X114&gt;25,"C",IF(X114&gt;15,"B","A")),"")</f>
        <v>A</v>
      </c>
    </row>
    <row r="115" spans="1:25" x14ac:dyDescent="0.35">
      <c r="A115" s="6">
        <v>109</v>
      </c>
      <c r="B115" s="2" t="s">
        <v>162</v>
      </c>
      <c r="C115" s="52"/>
      <c r="D115" s="52"/>
      <c r="E115" s="53"/>
      <c r="F115" s="53"/>
      <c r="G115" s="52"/>
      <c r="H115" s="52"/>
      <c r="I115" s="53"/>
      <c r="J115" s="53"/>
      <c r="K115" s="52"/>
      <c r="L115" s="52"/>
      <c r="M115" s="53"/>
      <c r="N115" s="53"/>
      <c r="O115" s="52"/>
      <c r="P115" s="52"/>
      <c r="Q115" s="53"/>
      <c r="R115" s="53"/>
      <c r="S115" s="52"/>
      <c r="T115" s="52"/>
      <c r="U115" s="53"/>
      <c r="V115" s="53"/>
      <c r="W115" s="42">
        <f>COUNTIF(C115:V115,"&gt;-1")/2</f>
        <v>0</v>
      </c>
      <c r="X115" s="54">
        <v>12.5</v>
      </c>
      <c r="Y115" s="3" t="str">
        <f>IF(X115&lt;&gt;"",IF(X115&gt;25,"C",IF(X115&gt;15,"B","A")),"")</f>
        <v>A</v>
      </c>
    </row>
    <row r="116" spans="1:25" x14ac:dyDescent="0.35">
      <c r="A116" s="6">
        <v>110</v>
      </c>
      <c r="B116" s="2" t="s">
        <v>88</v>
      </c>
      <c r="C116" s="52"/>
      <c r="D116" s="52"/>
      <c r="E116" s="53">
        <v>14</v>
      </c>
      <c r="F116" s="53">
        <v>46</v>
      </c>
      <c r="G116" s="52">
        <v>9</v>
      </c>
      <c r="H116" s="52">
        <v>32</v>
      </c>
      <c r="I116" s="53">
        <v>7</v>
      </c>
      <c r="J116" s="53">
        <v>28</v>
      </c>
      <c r="K116" s="52">
        <v>9</v>
      </c>
      <c r="L116" s="52">
        <v>32</v>
      </c>
      <c r="M116" s="53">
        <v>11</v>
      </c>
      <c r="N116" s="53">
        <v>37</v>
      </c>
      <c r="O116" s="52">
        <v>13</v>
      </c>
      <c r="P116" s="52">
        <v>41</v>
      </c>
      <c r="Q116" s="53">
        <v>11</v>
      </c>
      <c r="R116" s="53">
        <v>31</v>
      </c>
      <c r="S116" s="52">
        <v>11</v>
      </c>
      <c r="T116" s="52">
        <v>35</v>
      </c>
      <c r="U116" s="53">
        <v>11</v>
      </c>
      <c r="V116" s="53">
        <v>32</v>
      </c>
      <c r="W116" s="42">
        <f>COUNTIF(C116:V116,"&gt;-1")/2</f>
        <v>9</v>
      </c>
      <c r="X116" s="54">
        <v>33.6</v>
      </c>
      <c r="Y116" s="3" t="str">
        <f>IF(X116&lt;&gt;"",IF(X116&gt;25,"C",IF(X116&gt;15,"B","A")),"")</f>
        <v>C</v>
      </c>
    </row>
    <row r="117" spans="1:25" x14ac:dyDescent="0.35">
      <c r="A117" s="6">
        <v>111</v>
      </c>
      <c r="B117" s="2" t="s">
        <v>57</v>
      </c>
      <c r="C117" s="52">
        <v>8</v>
      </c>
      <c r="D117" s="52">
        <v>24</v>
      </c>
      <c r="E117" s="53">
        <v>10</v>
      </c>
      <c r="F117" s="53">
        <v>34</v>
      </c>
      <c r="G117" s="52">
        <v>14</v>
      </c>
      <c r="H117" s="52">
        <v>37</v>
      </c>
      <c r="I117" s="53">
        <v>9</v>
      </c>
      <c r="J117" s="53">
        <v>24</v>
      </c>
      <c r="K117" s="52">
        <v>5</v>
      </c>
      <c r="L117" s="52">
        <v>20</v>
      </c>
      <c r="M117" s="53">
        <v>10</v>
      </c>
      <c r="N117" s="53">
        <v>34</v>
      </c>
      <c r="O117" s="52">
        <v>15</v>
      </c>
      <c r="P117" s="52">
        <v>40</v>
      </c>
      <c r="Q117" s="53"/>
      <c r="R117" s="53"/>
      <c r="S117" s="52"/>
      <c r="T117" s="52"/>
      <c r="U117" s="53">
        <v>9</v>
      </c>
      <c r="V117" s="53">
        <v>28</v>
      </c>
      <c r="W117" s="42">
        <f>COUNTIF(C117:V117,"&gt;-1")/2</f>
        <v>8</v>
      </c>
      <c r="X117" s="54">
        <v>27.4</v>
      </c>
      <c r="Y117" s="3" t="str">
        <f>IF(X117&lt;&gt;"",IF(X117&gt;25,"C",IF(X117&gt;15,"B","A")),"")</f>
        <v>C</v>
      </c>
    </row>
    <row r="118" spans="1:25" x14ac:dyDescent="0.35">
      <c r="A118" s="6">
        <v>112</v>
      </c>
      <c r="B118" s="2" t="s">
        <v>89</v>
      </c>
      <c r="C118" s="52"/>
      <c r="D118" s="52"/>
      <c r="E118" s="53">
        <v>11</v>
      </c>
      <c r="F118" s="53">
        <v>42</v>
      </c>
      <c r="G118" s="52">
        <v>3</v>
      </c>
      <c r="H118" s="52">
        <v>31</v>
      </c>
      <c r="I118" s="53"/>
      <c r="J118" s="53"/>
      <c r="K118" s="52">
        <v>5</v>
      </c>
      <c r="L118" s="52">
        <v>28</v>
      </c>
      <c r="M118" s="53">
        <v>8</v>
      </c>
      <c r="N118" s="53">
        <v>40</v>
      </c>
      <c r="O118" s="52">
        <v>5</v>
      </c>
      <c r="P118" s="52">
        <v>36</v>
      </c>
      <c r="Q118" s="53">
        <v>7</v>
      </c>
      <c r="R118" s="53">
        <v>36</v>
      </c>
      <c r="S118" s="52">
        <v>9</v>
      </c>
      <c r="T118" s="52">
        <v>39</v>
      </c>
      <c r="U118" s="53">
        <v>5</v>
      </c>
      <c r="V118" s="53">
        <v>32</v>
      </c>
      <c r="W118" s="42">
        <f>COUNTIF(C118:V118,"&gt;-1")/2</f>
        <v>8</v>
      </c>
      <c r="X118" s="54">
        <v>39.9</v>
      </c>
      <c r="Y118" s="3" t="str">
        <f>IF(X118&lt;&gt;"",IF(X118&gt;25,"C",IF(X118&gt;15,"B","A")),"")</f>
        <v>C</v>
      </c>
    </row>
    <row r="119" spans="1:25" x14ac:dyDescent="0.35">
      <c r="A119" s="6">
        <v>113</v>
      </c>
      <c r="B119" s="2" t="s">
        <v>107</v>
      </c>
      <c r="C119" s="52"/>
      <c r="D119" s="52"/>
      <c r="E119" s="53"/>
      <c r="F119" s="53"/>
      <c r="G119" s="52"/>
      <c r="H119" s="52"/>
      <c r="I119" s="53">
        <v>8</v>
      </c>
      <c r="J119" s="53">
        <v>22</v>
      </c>
      <c r="K119" s="52">
        <v>5</v>
      </c>
      <c r="L119" s="52">
        <v>22</v>
      </c>
      <c r="M119" s="53"/>
      <c r="N119" s="53"/>
      <c r="O119" s="52"/>
      <c r="P119" s="52"/>
      <c r="Q119" s="53"/>
      <c r="R119" s="53"/>
      <c r="S119" s="52"/>
      <c r="T119" s="52"/>
      <c r="U119" s="53">
        <v>10</v>
      </c>
      <c r="V119" s="53">
        <v>31</v>
      </c>
      <c r="W119" s="42">
        <f>COUNTIF(C119:V119,"&gt;-1")/2</f>
        <v>3</v>
      </c>
      <c r="X119" s="54">
        <v>25</v>
      </c>
      <c r="Y119" s="3" t="str">
        <f>IF(X119&lt;&gt;"",IF(X119&gt;25,"C",IF(X119&gt;15,"B","A")),"")</f>
        <v>B</v>
      </c>
    </row>
    <row r="120" spans="1:25" x14ac:dyDescent="0.35">
      <c r="A120" s="6">
        <v>114</v>
      </c>
      <c r="B120" s="2" t="s">
        <v>115</v>
      </c>
      <c r="C120" s="52"/>
      <c r="D120" s="52"/>
      <c r="E120" s="53"/>
      <c r="F120" s="53"/>
      <c r="G120" s="52"/>
      <c r="H120" s="52"/>
      <c r="I120" s="53">
        <v>7</v>
      </c>
      <c r="J120" s="53">
        <v>22</v>
      </c>
      <c r="K120" s="52">
        <v>14</v>
      </c>
      <c r="L120" s="52">
        <v>31</v>
      </c>
      <c r="M120" s="53"/>
      <c r="N120" s="53"/>
      <c r="O120" s="52"/>
      <c r="P120" s="52"/>
      <c r="Q120" s="53"/>
      <c r="R120" s="53"/>
      <c r="S120" s="52"/>
      <c r="T120" s="52"/>
      <c r="U120" s="53"/>
      <c r="V120" s="53"/>
      <c r="W120" s="42">
        <f>COUNTIF(C120:V120,"&gt;-1")/2</f>
        <v>2</v>
      </c>
      <c r="X120" s="54">
        <v>23.1</v>
      </c>
      <c r="Y120" s="3" t="str">
        <f>IF(X120&lt;&gt;"",IF(X120&gt;25,"C",IF(X120&gt;15,"B","A")),"")</f>
        <v>B</v>
      </c>
    </row>
    <row r="121" spans="1:25" x14ac:dyDescent="0.35">
      <c r="A121" s="6">
        <v>115</v>
      </c>
      <c r="B121" s="2" t="s">
        <v>170</v>
      </c>
      <c r="C121" s="52"/>
      <c r="D121" s="52"/>
      <c r="E121" s="53"/>
      <c r="F121" s="53"/>
      <c r="G121" s="52"/>
      <c r="H121" s="52"/>
      <c r="I121" s="53"/>
      <c r="J121" s="53"/>
      <c r="K121" s="52"/>
      <c r="L121" s="52"/>
      <c r="M121" s="53"/>
      <c r="N121" s="53"/>
      <c r="O121" s="52"/>
      <c r="P121" s="52"/>
      <c r="Q121" s="53"/>
      <c r="R121" s="53"/>
      <c r="S121" s="52">
        <v>20</v>
      </c>
      <c r="T121" s="52">
        <v>33</v>
      </c>
      <c r="U121" s="53">
        <v>13</v>
      </c>
      <c r="V121" s="53">
        <v>25</v>
      </c>
      <c r="W121" s="42">
        <f>COUNTIF(C121:V121,"&gt;-1")/2</f>
        <v>2</v>
      </c>
      <c r="X121" s="54">
        <v>16</v>
      </c>
      <c r="Y121" s="3" t="str">
        <f>IF(X121&lt;&gt;"",IF(X121&gt;25,"C",IF(X121&gt;15,"B","A")),"")</f>
        <v>B</v>
      </c>
    </row>
    <row r="122" spans="1:25" x14ac:dyDescent="0.35">
      <c r="A122" s="6">
        <v>116</v>
      </c>
      <c r="B122" s="2" t="s">
        <v>176</v>
      </c>
      <c r="C122" s="52"/>
      <c r="D122" s="52"/>
      <c r="E122" s="53"/>
      <c r="F122" s="53"/>
      <c r="G122" s="52"/>
      <c r="H122" s="52"/>
      <c r="I122" s="53"/>
      <c r="J122" s="53"/>
      <c r="K122" s="52"/>
      <c r="L122" s="52"/>
      <c r="M122" s="53"/>
      <c r="N122" s="53"/>
      <c r="O122" s="52"/>
      <c r="P122" s="52"/>
      <c r="Q122" s="53"/>
      <c r="R122" s="53"/>
      <c r="S122" s="52"/>
      <c r="T122" s="52"/>
      <c r="U122" s="53">
        <v>18</v>
      </c>
      <c r="V122" s="53">
        <v>30</v>
      </c>
      <c r="W122" s="42">
        <f>COUNTIF(C122:V122,"&gt;-1")/2</f>
        <v>1</v>
      </c>
      <c r="X122" s="54">
        <v>17.5</v>
      </c>
      <c r="Y122" s="3" t="str">
        <f>IF(X122&lt;&gt;"",IF(X122&gt;25,"C",IF(X122&gt;15,"B","A")),"")</f>
        <v>B</v>
      </c>
    </row>
    <row r="123" spans="1:25" x14ac:dyDescent="0.35">
      <c r="A123" s="6">
        <v>117</v>
      </c>
      <c r="B123" s="2" t="s">
        <v>54</v>
      </c>
      <c r="C123" s="52">
        <v>18</v>
      </c>
      <c r="D123" s="52">
        <v>26</v>
      </c>
      <c r="E123" s="53">
        <v>18</v>
      </c>
      <c r="F123" s="53">
        <v>26</v>
      </c>
      <c r="G123" s="52"/>
      <c r="H123" s="52"/>
      <c r="I123" s="53"/>
      <c r="J123" s="53"/>
      <c r="K123" s="52"/>
      <c r="L123" s="52"/>
      <c r="M123" s="53">
        <v>18</v>
      </c>
      <c r="N123" s="53">
        <v>21</v>
      </c>
      <c r="O123" s="52"/>
      <c r="P123" s="52"/>
      <c r="Q123" s="53"/>
      <c r="R123" s="53"/>
      <c r="S123" s="52"/>
      <c r="T123" s="52"/>
      <c r="U123" s="53"/>
      <c r="V123" s="53"/>
      <c r="W123" s="42">
        <f>COUNTIF(C123:V123,"&gt;-1")/2</f>
        <v>3</v>
      </c>
      <c r="X123" s="54">
        <v>9</v>
      </c>
      <c r="Y123" s="3" t="str">
        <f>IF(X123&lt;&gt;"",IF(X123&gt;25,"C",IF(X123&gt;15,"B","A")),"")</f>
        <v>A</v>
      </c>
    </row>
    <row r="124" spans="1:25" x14ac:dyDescent="0.35">
      <c r="A124" s="6">
        <v>118</v>
      </c>
      <c r="B124" s="2" t="s">
        <v>51</v>
      </c>
      <c r="C124" s="52">
        <v>12</v>
      </c>
      <c r="D124" s="52">
        <v>22</v>
      </c>
      <c r="E124" s="53">
        <v>21</v>
      </c>
      <c r="F124" s="53">
        <v>35</v>
      </c>
      <c r="G124" s="52">
        <v>15</v>
      </c>
      <c r="H124" s="52">
        <v>28</v>
      </c>
      <c r="I124" s="53">
        <v>18</v>
      </c>
      <c r="J124" s="53">
        <v>31</v>
      </c>
      <c r="K124" s="52">
        <v>16</v>
      </c>
      <c r="L124" s="52">
        <v>26</v>
      </c>
      <c r="M124" s="53">
        <v>21</v>
      </c>
      <c r="N124" s="53">
        <v>37</v>
      </c>
      <c r="O124" s="52">
        <v>21</v>
      </c>
      <c r="P124" s="52">
        <v>34</v>
      </c>
      <c r="Q124" s="53"/>
      <c r="R124" s="53"/>
      <c r="S124" s="52">
        <v>15</v>
      </c>
      <c r="T124" s="52">
        <v>28</v>
      </c>
      <c r="U124" s="53">
        <v>13</v>
      </c>
      <c r="V124" s="53">
        <v>26</v>
      </c>
      <c r="W124" s="42">
        <f>COUNTIF(C124:V124,"&gt;-1")/2</f>
        <v>9</v>
      </c>
      <c r="X124" s="54">
        <v>16.600000000000001</v>
      </c>
      <c r="Y124" s="3" t="str">
        <f>IF(X124&lt;&gt;"",IF(X124&gt;25,"C",IF(X124&gt;15,"B","A")),"")</f>
        <v>B</v>
      </c>
    </row>
    <row r="125" spans="1:25" x14ac:dyDescent="0.35">
      <c r="A125" s="6">
        <v>119</v>
      </c>
      <c r="B125" s="2" t="s">
        <v>56</v>
      </c>
      <c r="C125" s="52">
        <v>17</v>
      </c>
      <c r="D125" s="52">
        <v>33</v>
      </c>
      <c r="E125" s="53">
        <v>18</v>
      </c>
      <c r="F125" s="53">
        <v>38</v>
      </c>
      <c r="G125" s="52"/>
      <c r="H125" s="52"/>
      <c r="I125" s="53"/>
      <c r="J125" s="53"/>
      <c r="K125" s="52"/>
      <c r="L125" s="52"/>
      <c r="M125" s="53"/>
      <c r="N125" s="53"/>
      <c r="O125" s="52">
        <v>12</v>
      </c>
      <c r="P125" s="52">
        <v>27</v>
      </c>
      <c r="Q125" s="53"/>
      <c r="R125" s="53"/>
      <c r="S125" s="52"/>
      <c r="T125" s="52"/>
      <c r="U125" s="53"/>
      <c r="V125" s="53"/>
      <c r="W125" s="42">
        <f>COUNTIF(C125:V125,"&gt;-1")/2</f>
        <v>3</v>
      </c>
      <c r="X125" s="54">
        <v>21.3</v>
      </c>
      <c r="Y125" s="3" t="str">
        <f>IF(X125&lt;&gt;"",IF(X125&gt;25,"C",IF(X125&gt;15,"B","A")),"")</f>
        <v>B</v>
      </c>
    </row>
    <row r="126" spans="1:25" x14ac:dyDescent="0.35">
      <c r="A126" s="6">
        <v>120</v>
      </c>
      <c r="B126" s="2" t="s">
        <v>55</v>
      </c>
      <c r="C126" s="52">
        <v>11</v>
      </c>
      <c r="D126" s="52">
        <v>21</v>
      </c>
      <c r="E126" s="53">
        <v>8</v>
      </c>
      <c r="F126" s="53">
        <v>20</v>
      </c>
      <c r="G126" s="52"/>
      <c r="H126" s="52"/>
      <c r="I126" s="53"/>
      <c r="J126" s="53"/>
      <c r="K126" s="52"/>
      <c r="L126" s="52"/>
      <c r="M126" s="53"/>
      <c r="N126" s="53"/>
      <c r="O126" s="52"/>
      <c r="P126" s="52"/>
      <c r="Q126" s="53"/>
      <c r="R126" s="53"/>
      <c r="S126" s="52"/>
      <c r="T126" s="52"/>
      <c r="U126" s="53"/>
      <c r="V126" s="53"/>
      <c r="W126" s="42">
        <f>COUNTIF(C126:V126,"&gt;-1")/2</f>
        <v>2</v>
      </c>
      <c r="X126" s="54">
        <v>15.7</v>
      </c>
      <c r="Y126" s="3" t="str">
        <f>IF(X126&lt;&gt;"",IF(X126&gt;25,"C",IF(X126&gt;15,"B","A")),"")</f>
        <v>B</v>
      </c>
    </row>
    <row r="127" spans="1:25" ht="15" customHeight="1" x14ac:dyDescent="0.35">
      <c r="A127" s="6">
        <v>121</v>
      </c>
      <c r="B127" s="2" t="s">
        <v>161</v>
      </c>
      <c r="C127" s="52"/>
      <c r="D127" s="52"/>
      <c r="E127" s="53"/>
      <c r="F127" s="53"/>
      <c r="G127" s="52"/>
      <c r="H127" s="52"/>
      <c r="I127" s="53"/>
      <c r="J127" s="53"/>
      <c r="K127" s="52"/>
      <c r="L127" s="52"/>
      <c r="M127" s="53"/>
      <c r="N127" s="53"/>
      <c r="O127" s="52">
        <v>13</v>
      </c>
      <c r="P127" s="52">
        <v>24</v>
      </c>
      <c r="Q127" s="53"/>
      <c r="R127" s="53"/>
      <c r="S127" s="52"/>
      <c r="T127" s="52"/>
      <c r="U127" s="53"/>
      <c r="V127" s="53"/>
      <c r="W127" s="42">
        <f>COUNTIF(C127:V127,"&gt;-1")/2</f>
        <v>1</v>
      </c>
      <c r="X127" s="54">
        <v>16.7</v>
      </c>
      <c r="Y127" s="3" t="str">
        <f>IF(X127&lt;&gt;"",IF(X127&gt;25,"C",IF(X127&gt;15,"B","A")),"")</f>
        <v>B</v>
      </c>
    </row>
    <row r="128" spans="1:25" x14ac:dyDescent="0.35">
      <c r="A128" s="6">
        <v>122</v>
      </c>
      <c r="B128" s="2" t="s">
        <v>172</v>
      </c>
      <c r="C128" s="52"/>
      <c r="D128" s="52"/>
      <c r="E128" s="53"/>
      <c r="F128" s="53"/>
      <c r="G128" s="52"/>
      <c r="H128" s="52"/>
      <c r="I128" s="53"/>
      <c r="J128" s="53"/>
      <c r="K128" s="52"/>
      <c r="L128" s="52"/>
      <c r="M128" s="53"/>
      <c r="N128" s="53"/>
      <c r="O128" s="52"/>
      <c r="P128" s="52"/>
      <c r="Q128" s="53"/>
      <c r="R128" s="53"/>
      <c r="S128" s="52">
        <v>5</v>
      </c>
      <c r="T128" s="52">
        <v>26</v>
      </c>
      <c r="U128" s="53"/>
      <c r="V128" s="53"/>
      <c r="W128" s="42">
        <f>COUNTIF(C128:V128,"&gt;-1")/2</f>
        <v>1</v>
      </c>
      <c r="X128" s="54">
        <v>32.700000000000003</v>
      </c>
      <c r="Y128" s="3" t="str">
        <f>IF(X128&lt;&gt;"",IF(X128&gt;25,"C",IF(X128&gt;15,"B","A")),"")</f>
        <v>C</v>
      </c>
    </row>
    <row r="129" spans="1:25" x14ac:dyDescent="0.35">
      <c r="A129" s="6">
        <v>123</v>
      </c>
      <c r="B129" s="2" t="s">
        <v>103</v>
      </c>
      <c r="C129" s="52"/>
      <c r="D129" s="52"/>
      <c r="E129" s="53"/>
      <c r="F129" s="53"/>
      <c r="G129" s="52">
        <v>5</v>
      </c>
      <c r="H129" s="52">
        <v>34</v>
      </c>
      <c r="I129" s="53"/>
      <c r="J129" s="53"/>
      <c r="K129" s="52">
        <v>8</v>
      </c>
      <c r="L129" s="52">
        <v>42</v>
      </c>
      <c r="M129" s="53"/>
      <c r="N129" s="53"/>
      <c r="O129" s="52"/>
      <c r="P129" s="52"/>
      <c r="Q129" s="53"/>
      <c r="R129" s="53"/>
      <c r="S129" s="52"/>
      <c r="T129" s="52"/>
      <c r="U129" s="53">
        <v>7</v>
      </c>
      <c r="V129" s="53">
        <v>36</v>
      </c>
      <c r="W129" s="42">
        <f>COUNTIF(C129:V129,"&gt;-1")/2</f>
        <v>3</v>
      </c>
      <c r="X129" s="54">
        <v>41.9</v>
      </c>
      <c r="Y129" s="3" t="str">
        <f>IF(X129&lt;&gt;"",IF(X129&gt;25,"C",IF(X129&gt;15,"B","A")),"")</f>
        <v>C</v>
      </c>
    </row>
    <row r="130" spans="1:25" x14ac:dyDescent="0.35">
      <c r="A130" s="6">
        <v>124</v>
      </c>
      <c r="B130" s="2" t="s">
        <v>90</v>
      </c>
      <c r="C130" s="52"/>
      <c r="D130" s="52"/>
      <c r="E130" s="53">
        <v>12</v>
      </c>
      <c r="F130" s="53">
        <v>33</v>
      </c>
      <c r="G130" s="52">
        <v>12</v>
      </c>
      <c r="H130" s="52">
        <v>32</v>
      </c>
      <c r="I130" s="53"/>
      <c r="J130" s="53"/>
      <c r="K130" s="52">
        <v>16</v>
      </c>
      <c r="L130" s="52">
        <v>34</v>
      </c>
      <c r="M130" s="53"/>
      <c r="N130" s="53"/>
      <c r="O130" s="52"/>
      <c r="P130" s="52"/>
      <c r="Q130" s="53">
        <v>17</v>
      </c>
      <c r="R130" s="53">
        <v>35</v>
      </c>
      <c r="S130" s="52"/>
      <c r="T130" s="52"/>
      <c r="U130" s="53">
        <v>18</v>
      </c>
      <c r="V130" s="53">
        <v>36</v>
      </c>
      <c r="W130" s="42">
        <f>COUNTIF(C130:V130,"&gt;-1")/2</f>
        <v>5</v>
      </c>
      <c r="X130" s="54">
        <v>24.6</v>
      </c>
      <c r="Y130" s="3" t="str">
        <f>IF(X130&lt;&gt;"",IF(X130&gt;25,"C",IF(X130&gt;15,"B","A")),"")</f>
        <v>B</v>
      </c>
    </row>
    <row r="131" spans="1:25" x14ac:dyDescent="0.35">
      <c r="A131" s="6">
        <v>125</v>
      </c>
      <c r="B131" s="2" t="s">
        <v>91</v>
      </c>
      <c r="C131" s="52"/>
      <c r="D131" s="52"/>
      <c r="E131" s="53">
        <v>7</v>
      </c>
      <c r="F131" s="53">
        <v>35</v>
      </c>
      <c r="G131" s="52"/>
      <c r="H131" s="52"/>
      <c r="I131" s="53"/>
      <c r="J131" s="53"/>
      <c r="K131" s="52">
        <v>4</v>
      </c>
      <c r="L131" s="52">
        <v>29</v>
      </c>
      <c r="M131" s="53">
        <v>9</v>
      </c>
      <c r="N131" s="53">
        <v>32</v>
      </c>
      <c r="O131" s="52">
        <v>10</v>
      </c>
      <c r="P131" s="52">
        <v>39</v>
      </c>
      <c r="Q131" s="53"/>
      <c r="R131" s="53"/>
      <c r="S131" s="52"/>
      <c r="T131" s="52"/>
      <c r="U131" s="53"/>
      <c r="V131" s="53"/>
      <c r="W131" s="42">
        <f>COUNTIF(C131:V131,"&gt;-1")/2</f>
        <v>4</v>
      </c>
      <c r="X131" s="54">
        <v>33.5</v>
      </c>
      <c r="Y131" s="3" t="str">
        <f>IF(X131&lt;&gt;"",IF(X131&gt;25,"C",IF(X131&gt;15,"B","A")),"")</f>
        <v>C</v>
      </c>
    </row>
    <row r="132" spans="1:25" x14ac:dyDescent="0.35">
      <c r="A132" s="6">
        <v>126</v>
      </c>
      <c r="B132" s="2" t="s">
        <v>166</v>
      </c>
      <c r="C132" s="52"/>
      <c r="D132" s="52"/>
      <c r="E132" s="53"/>
      <c r="F132" s="53"/>
      <c r="G132" s="52"/>
      <c r="H132" s="52"/>
      <c r="I132" s="53"/>
      <c r="J132" s="53"/>
      <c r="K132" s="52"/>
      <c r="L132" s="52"/>
      <c r="M132" s="53"/>
      <c r="N132" s="53"/>
      <c r="O132" s="52"/>
      <c r="P132" s="52"/>
      <c r="Q132" s="53">
        <v>24</v>
      </c>
      <c r="R132" s="53">
        <v>31</v>
      </c>
      <c r="S132" s="52"/>
      <c r="T132" s="52"/>
      <c r="U132" s="53"/>
      <c r="V132" s="53"/>
      <c r="W132" s="42">
        <f>COUNTIF(C132:V132,"&gt;-1")/2</f>
        <v>1</v>
      </c>
      <c r="X132" s="54">
        <v>7.6</v>
      </c>
      <c r="Y132" s="3" t="str">
        <f>IF(X132&lt;&gt;"",IF(X132&gt;25,"C",IF(X132&gt;15,"B","A")),"")</f>
        <v>A</v>
      </c>
    </row>
    <row r="133" spans="1:25" x14ac:dyDescent="0.35">
      <c r="A133" s="6">
        <v>127</v>
      </c>
      <c r="B133" s="2" t="s">
        <v>140</v>
      </c>
      <c r="C133" s="52"/>
      <c r="D133" s="52"/>
      <c r="E133" s="53"/>
      <c r="F133" s="53"/>
      <c r="G133" s="52"/>
      <c r="H133" s="52"/>
      <c r="I133" s="53"/>
      <c r="J133" s="53"/>
      <c r="K133" s="52"/>
      <c r="L133" s="52"/>
      <c r="M133" s="53">
        <v>12</v>
      </c>
      <c r="N133" s="53">
        <v>35</v>
      </c>
      <c r="O133" s="52"/>
      <c r="P133" s="52"/>
      <c r="Q133" s="53"/>
      <c r="R133" s="53"/>
      <c r="S133" s="52"/>
      <c r="T133" s="52"/>
      <c r="U133" s="53"/>
      <c r="V133" s="53"/>
      <c r="W133" s="42">
        <f>COUNTIF(C133:V133,"&gt;-1")/2</f>
        <v>1</v>
      </c>
      <c r="X133" s="54">
        <v>23.4</v>
      </c>
      <c r="Y133" s="3" t="str">
        <f>IF(X133&lt;&gt;"",IF(X133&gt;25,"C",IF(X133&gt;15,"B","A")),"")</f>
        <v>B</v>
      </c>
    </row>
    <row r="134" spans="1:25" x14ac:dyDescent="0.35">
      <c r="A134" s="6">
        <v>128</v>
      </c>
      <c r="B134" s="2" t="s">
        <v>149</v>
      </c>
      <c r="C134" s="52"/>
      <c r="D134" s="52"/>
      <c r="E134" s="53"/>
      <c r="F134" s="53"/>
      <c r="G134" s="52"/>
      <c r="H134" s="52"/>
      <c r="I134" s="53"/>
      <c r="J134" s="53"/>
      <c r="K134" s="52"/>
      <c r="L134" s="52"/>
      <c r="M134" s="53"/>
      <c r="N134" s="53"/>
      <c r="O134" s="52">
        <v>16</v>
      </c>
      <c r="P134" s="52">
        <v>26</v>
      </c>
      <c r="Q134" s="53"/>
      <c r="R134" s="53"/>
      <c r="S134" s="52"/>
      <c r="T134" s="52"/>
      <c r="U134" s="53"/>
      <c r="V134" s="53"/>
      <c r="W134" s="42">
        <f>COUNTIF(C134:V134,"&gt;-1")/2</f>
        <v>1</v>
      </c>
      <c r="X134" s="54">
        <v>15.4</v>
      </c>
      <c r="Y134" s="3" t="str">
        <f>IF(X134&lt;&gt;"",IF(X134&gt;25,"C",IF(X134&gt;15,"B","A")),"")</f>
        <v>B</v>
      </c>
    </row>
    <row r="135" spans="1:25" x14ac:dyDescent="0.35">
      <c r="A135" s="6">
        <v>129</v>
      </c>
      <c r="B135" s="2" t="s">
        <v>99</v>
      </c>
      <c r="C135" s="52"/>
      <c r="D135" s="52"/>
      <c r="E135" s="53"/>
      <c r="F135" s="53"/>
      <c r="G135" s="52">
        <v>6</v>
      </c>
      <c r="H135" s="52">
        <v>33</v>
      </c>
      <c r="I135" s="53"/>
      <c r="J135" s="53"/>
      <c r="K135" s="52"/>
      <c r="L135" s="52"/>
      <c r="M135" s="53"/>
      <c r="N135" s="53"/>
      <c r="O135" s="52"/>
      <c r="P135" s="52"/>
      <c r="Q135" s="53"/>
      <c r="R135" s="53"/>
      <c r="S135" s="52"/>
      <c r="T135" s="52"/>
      <c r="U135" s="53"/>
      <c r="V135" s="53"/>
      <c r="W135" s="42">
        <f>COUNTIF(C135:V135,"&gt;-1")/2</f>
        <v>1</v>
      </c>
      <c r="X135" s="54">
        <v>36.6</v>
      </c>
      <c r="Y135" s="3" t="str">
        <f>IF(X135&lt;&gt;"",IF(X135&gt;25,"C",IF(X135&gt;15,"B","A")),"")</f>
        <v>C</v>
      </c>
    </row>
    <row r="136" spans="1:25" x14ac:dyDescent="0.35">
      <c r="A136" s="6">
        <v>130</v>
      </c>
      <c r="B136" s="2" t="s">
        <v>100</v>
      </c>
      <c r="C136" s="52"/>
      <c r="D136" s="52"/>
      <c r="E136" s="53"/>
      <c r="F136" s="53"/>
      <c r="G136" s="52">
        <v>18</v>
      </c>
      <c r="H136" s="52">
        <v>32</v>
      </c>
      <c r="I136" s="53"/>
      <c r="J136" s="53"/>
      <c r="K136" s="52"/>
      <c r="L136" s="52"/>
      <c r="M136" s="53"/>
      <c r="N136" s="53"/>
      <c r="O136" s="52"/>
      <c r="P136" s="52"/>
      <c r="Q136" s="53"/>
      <c r="R136" s="53"/>
      <c r="S136" s="52"/>
      <c r="T136" s="52"/>
      <c r="U136" s="53"/>
      <c r="V136" s="53"/>
      <c r="W136" s="42">
        <f>COUNTIF(C136:V136,"&gt;-1")/2</f>
        <v>1</v>
      </c>
      <c r="X136" s="54">
        <v>17.899999999999999</v>
      </c>
      <c r="Y136" s="3" t="str">
        <f>IF(X136&lt;&gt;"",IF(X136&gt;25,"C",IF(X136&gt;15,"B","A")),"")</f>
        <v>B</v>
      </c>
    </row>
    <row r="137" spans="1:25" x14ac:dyDescent="0.35">
      <c r="A137" s="6">
        <v>131</v>
      </c>
      <c r="B137" s="2" t="s">
        <v>92</v>
      </c>
      <c r="C137" s="52"/>
      <c r="D137" s="52"/>
      <c r="E137" s="53"/>
      <c r="F137" s="53"/>
      <c r="G137" s="52">
        <v>18</v>
      </c>
      <c r="H137" s="52">
        <v>33</v>
      </c>
      <c r="I137" s="53">
        <v>28</v>
      </c>
      <c r="J137" s="53">
        <v>41</v>
      </c>
      <c r="K137" s="52">
        <v>19</v>
      </c>
      <c r="L137" s="52">
        <v>32</v>
      </c>
      <c r="M137" s="53">
        <v>26</v>
      </c>
      <c r="N137" s="53">
        <v>40</v>
      </c>
      <c r="O137" s="52"/>
      <c r="P137" s="52"/>
      <c r="Q137" s="53">
        <v>21</v>
      </c>
      <c r="R137" s="53">
        <v>33</v>
      </c>
      <c r="S137" s="52"/>
      <c r="T137" s="52"/>
      <c r="U137" s="53">
        <v>25</v>
      </c>
      <c r="V137" s="53">
        <v>37</v>
      </c>
      <c r="W137" s="42">
        <f>COUNTIF(C137:V137,"&gt;-1")/2</f>
        <v>6</v>
      </c>
      <c r="X137" s="54">
        <v>17</v>
      </c>
      <c r="Y137" s="3" t="str">
        <f>IF(X137&lt;&gt;"",IF(X137&gt;25,"C",IF(X137&gt;15,"B","A")),"")</f>
        <v>B</v>
      </c>
    </row>
    <row r="138" spans="1:25" x14ac:dyDescent="0.35">
      <c r="A138" s="6">
        <v>132</v>
      </c>
      <c r="B138" s="2" t="s">
        <v>65</v>
      </c>
      <c r="C138" s="52">
        <v>16</v>
      </c>
      <c r="D138" s="52">
        <v>33</v>
      </c>
      <c r="E138" s="53"/>
      <c r="F138" s="53"/>
      <c r="G138" s="52"/>
      <c r="H138" s="52"/>
      <c r="I138" s="53"/>
      <c r="J138" s="53"/>
      <c r="K138" s="52"/>
      <c r="L138" s="52"/>
      <c r="M138" s="53">
        <v>17</v>
      </c>
      <c r="N138" s="53">
        <v>34</v>
      </c>
      <c r="O138" s="52"/>
      <c r="P138" s="52"/>
      <c r="Q138" s="53"/>
      <c r="R138" s="53"/>
      <c r="S138" s="52"/>
      <c r="T138" s="52"/>
      <c r="U138" s="53"/>
      <c r="V138" s="53"/>
      <c r="W138" s="42">
        <f>COUNTIF(C138:V138,"&gt;-1")/2</f>
        <v>2</v>
      </c>
      <c r="X138" s="54">
        <v>18.600000000000001</v>
      </c>
      <c r="Y138" s="3" t="str">
        <f>IF(X138&lt;&gt;"",IF(X138&gt;25,"C",IF(X138&gt;15,"B","A")),"")</f>
        <v>B</v>
      </c>
    </row>
    <row r="139" spans="1:25" x14ac:dyDescent="0.35">
      <c r="A139" s="6">
        <v>133</v>
      </c>
      <c r="B139" s="2"/>
      <c r="C139" s="52"/>
      <c r="D139" s="52"/>
      <c r="E139" s="53"/>
      <c r="F139" s="53"/>
      <c r="G139" s="52"/>
      <c r="H139" s="52"/>
      <c r="I139" s="53"/>
      <c r="J139" s="53"/>
      <c r="K139" s="52"/>
      <c r="L139" s="52"/>
      <c r="M139" s="53"/>
      <c r="N139" s="53"/>
      <c r="O139" s="52"/>
      <c r="P139" s="52"/>
      <c r="Q139" s="53"/>
      <c r="R139" s="53"/>
      <c r="S139" s="52"/>
      <c r="T139" s="52"/>
      <c r="U139" s="53"/>
      <c r="V139" s="53"/>
      <c r="W139" s="42">
        <f t="shared" ref="W135:W166" si="0">COUNTIF(C139:V139,"&gt;-1")/2</f>
        <v>0</v>
      </c>
      <c r="X139" s="54"/>
      <c r="Y139" s="3" t="str">
        <f t="shared" ref="Y135:Y166" si="1">IF(X139&lt;&gt;"",IF(X139&gt;25,"C",IF(X139&gt;15,"B","A")),"")</f>
        <v/>
      </c>
    </row>
    <row r="140" spans="1:25" x14ac:dyDescent="0.35">
      <c r="A140" s="6">
        <v>134</v>
      </c>
      <c r="B140" s="2"/>
      <c r="C140" s="52"/>
      <c r="D140" s="52"/>
      <c r="E140" s="53"/>
      <c r="F140" s="53"/>
      <c r="G140" s="52"/>
      <c r="H140" s="52"/>
      <c r="I140" s="53"/>
      <c r="J140" s="53"/>
      <c r="K140" s="52"/>
      <c r="L140" s="52"/>
      <c r="M140" s="53"/>
      <c r="N140" s="53"/>
      <c r="O140" s="52"/>
      <c r="P140" s="52"/>
      <c r="Q140" s="53"/>
      <c r="R140" s="53"/>
      <c r="S140" s="52"/>
      <c r="T140" s="52"/>
      <c r="U140" s="53"/>
      <c r="V140" s="53"/>
      <c r="W140" s="42">
        <f t="shared" si="0"/>
        <v>0</v>
      </c>
      <c r="X140" s="54"/>
      <c r="Y140" s="3" t="str">
        <f t="shared" si="1"/>
        <v/>
      </c>
    </row>
    <row r="141" spans="1:25" x14ac:dyDescent="0.35">
      <c r="A141" s="6">
        <v>135</v>
      </c>
      <c r="B141" s="2"/>
      <c r="C141" s="52"/>
      <c r="D141" s="52"/>
      <c r="E141" s="53"/>
      <c r="F141" s="53"/>
      <c r="G141" s="52"/>
      <c r="H141" s="52"/>
      <c r="I141" s="53"/>
      <c r="J141" s="53"/>
      <c r="K141" s="52"/>
      <c r="L141" s="52"/>
      <c r="M141" s="53"/>
      <c r="N141" s="53"/>
      <c r="O141" s="52"/>
      <c r="P141" s="52"/>
      <c r="Q141" s="53"/>
      <c r="R141" s="53"/>
      <c r="S141" s="52"/>
      <c r="T141" s="52"/>
      <c r="U141" s="53"/>
      <c r="V141" s="53"/>
      <c r="W141" s="42">
        <f t="shared" si="0"/>
        <v>0</v>
      </c>
      <c r="X141" s="54"/>
      <c r="Y141" s="3" t="str">
        <f t="shared" si="1"/>
        <v/>
      </c>
    </row>
    <row r="142" spans="1:25" x14ac:dyDescent="0.35">
      <c r="A142" s="6">
        <v>136</v>
      </c>
      <c r="B142" s="2"/>
      <c r="C142" s="52"/>
      <c r="D142" s="52"/>
      <c r="E142" s="53"/>
      <c r="F142" s="53"/>
      <c r="G142" s="52"/>
      <c r="H142" s="52"/>
      <c r="I142" s="53"/>
      <c r="J142" s="53"/>
      <c r="K142" s="52"/>
      <c r="L142" s="52"/>
      <c r="M142" s="53"/>
      <c r="N142" s="53"/>
      <c r="O142" s="52"/>
      <c r="P142" s="52"/>
      <c r="Q142" s="53"/>
      <c r="R142" s="53"/>
      <c r="S142" s="52"/>
      <c r="T142" s="52"/>
      <c r="U142" s="53"/>
      <c r="V142" s="53"/>
      <c r="W142" s="42">
        <f t="shared" si="0"/>
        <v>0</v>
      </c>
      <c r="X142" s="54"/>
      <c r="Y142" s="3" t="str">
        <f t="shared" si="1"/>
        <v/>
      </c>
    </row>
    <row r="143" spans="1:25" x14ac:dyDescent="0.35">
      <c r="A143" s="6">
        <v>137</v>
      </c>
      <c r="B143" s="2"/>
      <c r="C143" s="52"/>
      <c r="D143" s="52"/>
      <c r="E143" s="53"/>
      <c r="F143" s="53"/>
      <c r="G143" s="52"/>
      <c r="H143" s="52"/>
      <c r="I143" s="53"/>
      <c r="J143" s="53"/>
      <c r="K143" s="52"/>
      <c r="L143" s="52"/>
      <c r="M143" s="53"/>
      <c r="N143" s="53"/>
      <c r="O143" s="52"/>
      <c r="P143" s="52"/>
      <c r="Q143" s="53"/>
      <c r="R143" s="53"/>
      <c r="S143" s="52"/>
      <c r="T143" s="52"/>
      <c r="U143" s="53"/>
      <c r="V143" s="53"/>
      <c r="W143" s="42">
        <f t="shared" si="0"/>
        <v>0</v>
      </c>
      <c r="X143" s="54"/>
      <c r="Y143" s="3" t="str">
        <f t="shared" si="1"/>
        <v/>
      </c>
    </row>
    <row r="144" spans="1:25" x14ac:dyDescent="0.35">
      <c r="A144" s="6">
        <v>138</v>
      </c>
      <c r="B144" s="2"/>
      <c r="C144" s="52"/>
      <c r="D144" s="52"/>
      <c r="E144" s="53"/>
      <c r="F144" s="53"/>
      <c r="G144" s="52"/>
      <c r="H144" s="52"/>
      <c r="I144" s="53"/>
      <c r="J144" s="53"/>
      <c r="K144" s="52"/>
      <c r="L144" s="52"/>
      <c r="M144" s="53"/>
      <c r="N144" s="53"/>
      <c r="O144" s="52"/>
      <c r="P144" s="52"/>
      <c r="Q144" s="53"/>
      <c r="R144" s="53"/>
      <c r="S144" s="52"/>
      <c r="T144" s="52"/>
      <c r="U144" s="53"/>
      <c r="V144" s="53"/>
      <c r="W144" s="42">
        <f t="shared" si="0"/>
        <v>0</v>
      </c>
      <c r="X144" s="54"/>
      <c r="Y144" s="3" t="str">
        <f t="shared" si="1"/>
        <v/>
      </c>
    </row>
    <row r="145" spans="1:25" x14ac:dyDescent="0.35">
      <c r="A145" s="6">
        <v>139</v>
      </c>
      <c r="B145" s="2"/>
      <c r="C145" s="52"/>
      <c r="D145" s="52"/>
      <c r="E145" s="53"/>
      <c r="F145" s="53"/>
      <c r="G145" s="52"/>
      <c r="H145" s="52"/>
      <c r="I145" s="53"/>
      <c r="J145" s="53"/>
      <c r="K145" s="52"/>
      <c r="L145" s="52"/>
      <c r="M145" s="53"/>
      <c r="N145" s="53"/>
      <c r="O145" s="52"/>
      <c r="P145" s="52"/>
      <c r="Q145" s="53"/>
      <c r="R145" s="53"/>
      <c r="S145" s="52"/>
      <c r="T145" s="52"/>
      <c r="U145" s="53"/>
      <c r="V145" s="53"/>
      <c r="W145" s="42">
        <f t="shared" si="0"/>
        <v>0</v>
      </c>
      <c r="X145" s="54"/>
      <c r="Y145" s="3" t="str">
        <f t="shared" si="1"/>
        <v/>
      </c>
    </row>
    <row r="146" spans="1:25" x14ac:dyDescent="0.35">
      <c r="A146" s="6">
        <v>140</v>
      </c>
      <c r="B146" s="98"/>
      <c r="C146" s="52"/>
      <c r="D146" s="52"/>
      <c r="E146" s="53"/>
      <c r="F146" s="53"/>
      <c r="G146" s="52"/>
      <c r="H146" s="52"/>
      <c r="I146" s="53"/>
      <c r="J146" s="53"/>
      <c r="K146" s="52"/>
      <c r="L146" s="52"/>
      <c r="M146" s="53"/>
      <c r="N146" s="53"/>
      <c r="O146" s="52"/>
      <c r="P146" s="52"/>
      <c r="Q146" s="53"/>
      <c r="R146" s="53"/>
      <c r="S146" s="52"/>
      <c r="T146" s="52"/>
      <c r="U146" s="53"/>
      <c r="V146" s="53"/>
      <c r="W146" s="42">
        <f t="shared" si="0"/>
        <v>0</v>
      </c>
      <c r="X146" s="54"/>
      <c r="Y146" s="3" t="str">
        <f t="shared" si="1"/>
        <v/>
      </c>
    </row>
    <row r="147" spans="1:25" x14ac:dyDescent="0.35">
      <c r="A147" s="6">
        <v>141</v>
      </c>
      <c r="B147" s="99"/>
      <c r="C147" s="52"/>
      <c r="D147" s="52"/>
      <c r="E147" s="53"/>
      <c r="F147" s="53"/>
      <c r="G147" s="52"/>
      <c r="H147" s="52"/>
      <c r="I147" s="53"/>
      <c r="J147" s="53"/>
      <c r="K147" s="52"/>
      <c r="L147" s="52"/>
      <c r="M147" s="53"/>
      <c r="N147" s="53"/>
      <c r="O147" s="52"/>
      <c r="P147" s="52"/>
      <c r="Q147" s="53"/>
      <c r="R147" s="53"/>
      <c r="S147" s="52"/>
      <c r="T147" s="52"/>
      <c r="U147" s="53"/>
      <c r="V147" s="53"/>
      <c r="W147" s="42">
        <f t="shared" si="0"/>
        <v>0</v>
      </c>
      <c r="X147" s="54"/>
      <c r="Y147" s="3" t="str">
        <f t="shared" si="1"/>
        <v/>
      </c>
    </row>
    <row r="148" spans="1:25" x14ac:dyDescent="0.35">
      <c r="A148" s="6">
        <v>142</v>
      </c>
      <c r="B148" s="99"/>
      <c r="C148" s="52"/>
      <c r="D148" s="52"/>
      <c r="E148" s="53"/>
      <c r="F148" s="53"/>
      <c r="G148" s="52"/>
      <c r="H148" s="52"/>
      <c r="I148" s="53"/>
      <c r="J148" s="53"/>
      <c r="K148" s="52"/>
      <c r="L148" s="52"/>
      <c r="M148" s="53"/>
      <c r="N148" s="53"/>
      <c r="O148" s="52"/>
      <c r="P148" s="52"/>
      <c r="Q148" s="53"/>
      <c r="R148" s="53"/>
      <c r="S148" s="52"/>
      <c r="T148" s="52"/>
      <c r="U148" s="53"/>
      <c r="V148" s="53"/>
      <c r="W148" s="42">
        <f t="shared" si="0"/>
        <v>0</v>
      </c>
      <c r="X148" s="54"/>
      <c r="Y148" s="3" t="str">
        <f t="shared" si="1"/>
        <v/>
      </c>
    </row>
    <row r="149" spans="1:25" x14ac:dyDescent="0.35">
      <c r="A149" s="6">
        <v>143</v>
      </c>
      <c r="B149" s="99"/>
      <c r="C149" s="52"/>
      <c r="D149" s="52"/>
      <c r="E149" s="53"/>
      <c r="F149" s="53"/>
      <c r="G149" s="52"/>
      <c r="H149" s="52"/>
      <c r="I149" s="53"/>
      <c r="J149" s="53"/>
      <c r="K149" s="52"/>
      <c r="L149" s="52"/>
      <c r="M149" s="53"/>
      <c r="N149" s="53"/>
      <c r="O149" s="52"/>
      <c r="P149" s="52"/>
      <c r="Q149" s="53"/>
      <c r="R149" s="53"/>
      <c r="S149" s="52"/>
      <c r="T149" s="52"/>
      <c r="U149" s="53"/>
      <c r="V149" s="53"/>
      <c r="W149" s="42">
        <f t="shared" si="0"/>
        <v>0</v>
      </c>
      <c r="X149" s="54"/>
      <c r="Y149" s="3" t="str">
        <f t="shared" si="1"/>
        <v/>
      </c>
    </row>
    <row r="150" spans="1:25" x14ac:dyDescent="0.35">
      <c r="A150" s="6">
        <v>144</v>
      </c>
      <c r="B150" s="99"/>
      <c r="C150" s="52"/>
      <c r="D150" s="52"/>
      <c r="E150" s="53"/>
      <c r="F150" s="53"/>
      <c r="G150" s="52"/>
      <c r="H150" s="52"/>
      <c r="I150" s="53"/>
      <c r="J150" s="53"/>
      <c r="K150" s="52"/>
      <c r="L150" s="52"/>
      <c r="M150" s="53"/>
      <c r="N150" s="53"/>
      <c r="O150" s="52"/>
      <c r="P150" s="52"/>
      <c r="Q150" s="53"/>
      <c r="R150" s="53"/>
      <c r="S150" s="52"/>
      <c r="T150" s="52"/>
      <c r="U150" s="53"/>
      <c r="V150" s="53"/>
      <c r="W150" s="42">
        <f t="shared" si="0"/>
        <v>0</v>
      </c>
      <c r="X150" s="54"/>
      <c r="Y150" s="3" t="str">
        <f t="shared" si="1"/>
        <v/>
      </c>
    </row>
    <row r="151" spans="1:25" x14ac:dyDescent="0.35">
      <c r="A151" s="6">
        <v>145</v>
      </c>
      <c r="B151" s="99"/>
      <c r="C151" s="52"/>
      <c r="D151" s="52"/>
      <c r="E151" s="53"/>
      <c r="F151" s="53"/>
      <c r="G151" s="52"/>
      <c r="H151" s="52"/>
      <c r="I151" s="53"/>
      <c r="J151" s="53"/>
      <c r="K151" s="52"/>
      <c r="L151" s="52"/>
      <c r="M151" s="53"/>
      <c r="N151" s="53"/>
      <c r="O151" s="52"/>
      <c r="P151" s="52"/>
      <c r="Q151" s="53"/>
      <c r="R151" s="53"/>
      <c r="S151" s="52"/>
      <c r="T151" s="52"/>
      <c r="U151" s="53"/>
      <c r="V151" s="53"/>
      <c r="W151" s="42">
        <f t="shared" si="0"/>
        <v>0</v>
      </c>
      <c r="X151" s="54"/>
      <c r="Y151" s="3" t="str">
        <f t="shared" si="1"/>
        <v/>
      </c>
    </row>
    <row r="152" spans="1:25" x14ac:dyDescent="0.35">
      <c r="A152" s="6">
        <v>146</v>
      </c>
      <c r="B152" s="99"/>
      <c r="C152" s="52"/>
      <c r="D152" s="52"/>
      <c r="E152" s="53"/>
      <c r="F152" s="53"/>
      <c r="G152" s="52"/>
      <c r="H152" s="52"/>
      <c r="I152" s="53"/>
      <c r="J152" s="53"/>
      <c r="K152" s="52"/>
      <c r="L152" s="52"/>
      <c r="M152" s="53"/>
      <c r="N152" s="53"/>
      <c r="O152" s="52"/>
      <c r="P152" s="52"/>
      <c r="Q152" s="53"/>
      <c r="R152" s="53"/>
      <c r="S152" s="52"/>
      <c r="T152" s="52"/>
      <c r="U152" s="53"/>
      <c r="V152" s="53"/>
      <c r="W152" s="42">
        <f t="shared" si="0"/>
        <v>0</v>
      </c>
      <c r="X152" s="54"/>
      <c r="Y152" s="3" t="str">
        <f t="shared" si="1"/>
        <v/>
      </c>
    </row>
    <row r="153" spans="1:25" x14ac:dyDescent="0.35">
      <c r="A153" s="6">
        <v>147</v>
      </c>
      <c r="B153" s="99"/>
      <c r="C153" s="52"/>
      <c r="D153" s="52"/>
      <c r="E153" s="53"/>
      <c r="F153" s="53"/>
      <c r="G153" s="52"/>
      <c r="H153" s="52"/>
      <c r="I153" s="53"/>
      <c r="J153" s="53"/>
      <c r="K153" s="52"/>
      <c r="L153" s="52"/>
      <c r="M153" s="53"/>
      <c r="N153" s="53"/>
      <c r="O153" s="52"/>
      <c r="P153" s="52"/>
      <c r="Q153" s="53"/>
      <c r="R153" s="53"/>
      <c r="S153" s="52"/>
      <c r="T153" s="52"/>
      <c r="U153" s="53"/>
      <c r="V153" s="53"/>
      <c r="W153" s="42">
        <f t="shared" si="0"/>
        <v>0</v>
      </c>
      <c r="X153" s="54"/>
      <c r="Y153" s="3" t="str">
        <f t="shared" si="1"/>
        <v/>
      </c>
    </row>
    <row r="154" spans="1:25" x14ac:dyDescent="0.35">
      <c r="A154" s="6">
        <v>148</v>
      </c>
      <c r="B154" s="99"/>
      <c r="C154" s="52"/>
      <c r="D154" s="52"/>
      <c r="E154" s="53"/>
      <c r="F154" s="53"/>
      <c r="G154" s="52"/>
      <c r="H154" s="52"/>
      <c r="I154" s="53"/>
      <c r="J154" s="53"/>
      <c r="K154" s="52"/>
      <c r="L154" s="52"/>
      <c r="M154" s="53"/>
      <c r="N154" s="53"/>
      <c r="O154" s="52"/>
      <c r="P154" s="52"/>
      <c r="Q154" s="53"/>
      <c r="R154" s="53"/>
      <c r="S154" s="52"/>
      <c r="T154" s="52"/>
      <c r="U154" s="53"/>
      <c r="V154" s="53"/>
      <c r="W154" s="42">
        <f t="shared" si="0"/>
        <v>0</v>
      </c>
      <c r="X154" s="54"/>
      <c r="Y154" s="3" t="str">
        <f t="shared" si="1"/>
        <v/>
      </c>
    </row>
    <row r="155" spans="1:25" x14ac:dyDescent="0.35">
      <c r="A155" s="6">
        <v>149</v>
      </c>
      <c r="B155" s="99"/>
      <c r="C155" s="52"/>
      <c r="D155" s="52"/>
      <c r="E155" s="53"/>
      <c r="F155" s="53"/>
      <c r="G155" s="52"/>
      <c r="H155" s="52"/>
      <c r="I155" s="53"/>
      <c r="J155" s="53"/>
      <c r="K155" s="52"/>
      <c r="L155" s="52"/>
      <c r="M155" s="53"/>
      <c r="N155" s="53"/>
      <c r="O155" s="52"/>
      <c r="P155" s="52"/>
      <c r="Q155" s="53"/>
      <c r="R155" s="53"/>
      <c r="S155" s="52"/>
      <c r="T155" s="52"/>
      <c r="U155" s="53"/>
      <c r="V155" s="53"/>
      <c r="W155" s="42">
        <f t="shared" si="0"/>
        <v>0</v>
      </c>
      <c r="X155" s="54"/>
      <c r="Y155" s="3" t="str">
        <f t="shared" si="1"/>
        <v/>
      </c>
    </row>
    <row r="156" spans="1:25" x14ac:dyDescent="0.35">
      <c r="A156" s="6">
        <v>150</v>
      </c>
      <c r="B156" s="99"/>
      <c r="C156" s="52"/>
      <c r="D156" s="52"/>
      <c r="E156" s="53"/>
      <c r="F156" s="53"/>
      <c r="G156" s="52"/>
      <c r="H156" s="52"/>
      <c r="I156" s="53"/>
      <c r="J156" s="53"/>
      <c r="K156" s="52"/>
      <c r="L156" s="52"/>
      <c r="M156" s="53"/>
      <c r="N156" s="53"/>
      <c r="O156" s="52"/>
      <c r="P156" s="52"/>
      <c r="Q156" s="53"/>
      <c r="R156" s="53"/>
      <c r="S156" s="52"/>
      <c r="T156" s="52"/>
      <c r="U156" s="53"/>
      <c r="V156" s="53"/>
      <c r="W156" s="42">
        <f t="shared" si="0"/>
        <v>0</v>
      </c>
      <c r="X156" s="54"/>
      <c r="Y156" s="3" t="str">
        <f t="shared" si="1"/>
        <v/>
      </c>
    </row>
    <row r="157" spans="1:25" x14ac:dyDescent="0.35">
      <c r="A157" s="6">
        <v>151</v>
      </c>
      <c r="B157" s="99"/>
      <c r="C157" s="52"/>
      <c r="D157" s="52"/>
      <c r="E157" s="53"/>
      <c r="F157" s="53"/>
      <c r="G157" s="52"/>
      <c r="H157" s="52"/>
      <c r="I157" s="53"/>
      <c r="J157" s="53"/>
      <c r="K157" s="52"/>
      <c r="L157" s="52"/>
      <c r="M157" s="53"/>
      <c r="N157" s="53"/>
      <c r="O157" s="52"/>
      <c r="P157" s="52"/>
      <c r="Q157" s="53"/>
      <c r="R157" s="53"/>
      <c r="S157" s="52"/>
      <c r="T157" s="52"/>
      <c r="U157" s="53"/>
      <c r="V157" s="53"/>
      <c r="W157" s="42">
        <f t="shared" si="0"/>
        <v>0</v>
      </c>
      <c r="X157" s="54"/>
      <c r="Y157" s="3" t="str">
        <f t="shared" si="1"/>
        <v/>
      </c>
    </row>
    <row r="158" spans="1:25" x14ac:dyDescent="0.35">
      <c r="A158" s="6">
        <v>152</v>
      </c>
      <c r="B158" s="99"/>
      <c r="C158" s="52"/>
      <c r="D158" s="52"/>
      <c r="E158" s="53"/>
      <c r="F158" s="53"/>
      <c r="G158" s="52"/>
      <c r="H158" s="52"/>
      <c r="I158" s="53"/>
      <c r="J158" s="53"/>
      <c r="K158" s="52"/>
      <c r="L158" s="52"/>
      <c r="M158" s="53"/>
      <c r="N158" s="53"/>
      <c r="O158" s="52"/>
      <c r="P158" s="52"/>
      <c r="Q158" s="53"/>
      <c r="R158" s="53"/>
      <c r="S158" s="52"/>
      <c r="T158" s="52"/>
      <c r="U158" s="53"/>
      <c r="V158" s="53"/>
      <c r="W158" s="42">
        <f t="shared" si="0"/>
        <v>0</v>
      </c>
      <c r="X158" s="54"/>
      <c r="Y158" s="3" t="str">
        <f t="shared" si="1"/>
        <v/>
      </c>
    </row>
    <row r="159" spans="1:25" x14ac:dyDescent="0.35">
      <c r="A159" s="6">
        <v>153</v>
      </c>
      <c r="B159" s="99"/>
      <c r="C159" s="52"/>
      <c r="D159" s="52"/>
      <c r="E159" s="53"/>
      <c r="F159" s="53"/>
      <c r="G159" s="52"/>
      <c r="H159" s="52"/>
      <c r="I159" s="53"/>
      <c r="J159" s="53"/>
      <c r="K159" s="52"/>
      <c r="L159" s="52"/>
      <c r="M159" s="53"/>
      <c r="N159" s="53"/>
      <c r="O159" s="52"/>
      <c r="P159" s="52"/>
      <c r="Q159" s="53"/>
      <c r="R159" s="53"/>
      <c r="S159" s="52"/>
      <c r="T159" s="52"/>
      <c r="U159" s="53"/>
      <c r="V159" s="53"/>
      <c r="W159" s="42">
        <f t="shared" si="0"/>
        <v>0</v>
      </c>
      <c r="X159" s="54"/>
      <c r="Y159" s="3" t="str">
        <f t="shared" si="1"/>
        <v/>
      </c>
    </row>
    <row r="160" spans="1:25" x14ac:dyDescent="0.35">
      <c r="A160" s="6">
        <v>154</v>
      </c>
      <c r="B160" s="99"/>
      <c r="C160" s="52"/>
      <c r="D160" s="52"/>
      <c r="E160" s="53"/>
      <c r="F160" s="53"/>
      <c r="G160" s="52"/>
      <c r="H160" s="52"/>
      <c r="I160" s="53"/>
      <c r="J160" s="53"/>
      <c r="K160" s="52"/>
      <c r="L160" s="52"/>
      <c r="M160" s="53"/>
      <c r="N160" s="53"/>
      <c r="O160" s="52"/>
      <c r="P160" s="52"/>
      <c r="Q160" s="53"/>
      <c r="R160" s="53"/>
      <c r="S160" s="52"/>
      <c r="T160" s="52"/>
      <c r="U160" s="53"/>
      <c r="V160" s="53"/>
      <c r="W160" s="42">
        <f t="shared" si="0"/>
        <v>0</v>
      </c>
      <c r="X160" s="54"/>
      <c r="Y160" s="3" t="str">
        <f t="shared" si="1"/>
        <v/>
      </c>
    </row>
    <row r="161" spans="1:25" x14ac:dyDescent="0.35">
      <c r="A161" s="6">
        <v>155</v>
      </c>
      <c r="B161" s="99"/>
      <c r="C161" s="52"/>
      <c r="D161" s="52"/>
      <c r="E161" s="53"/>
      <c r="F161" s="53"/>
      <c r="G161" s="52"/>
      <c r="H161" s="52"/>
      <c r="I161" s="53"/>
      <c r="J161" s="53"/>
      <c r="K161" s="52"/>
      <c r="L161" s="52"/>
      <c r="M161" s="53"/>
      <c r="N161" s="53"/>
      <c r="O161" s="52"/>
      <c r="P161" s="52"/>
      <c r="Q161" s="53"/>
      <c r="R161" s="53"/>
      <c r="S161" s="52"/>
      <c r="T161" s="52"/>
      <c r="U161" s="53"/>
      <c r="V161" s="53"/>
      <c r="W161" s="42">
        <f t="shared" si="0"/>
        <v>0</v>
      </c>
      <c r="X161" s="54"/>
      <c r="Y161" s="3" t="str">
        <f t="shared" si="1"/>
        <v/>
      </c>
    </row>
    <row r="162" spans="1:25" x14ac:dyDescent="0.35">
      <c r="A162" s="6">
        <v>156</v>
      </c>
      <c r="B162" s="99"/>
      <c r="C162" s="52"/>
      <c r="D162" s="52"/>
      <c r="E162" s="53"/>
      <c r="F162" s="53"/>
      <c r="G162" s="52"/>
      <c r="H162" s="52"/>
      <c r="I162" s="53"/>
      <c r="J162" s="53"/>
      <c r="K162" s="52"/>
      <c r="L162" s="52"/>
      <c r="M162" s="53"/>
      <c r="N162" s="53"/>
      <c r="O162" s="52"/>
      <c r="P162" s="52"/>
      <c r="Q162" s="53"/>
      <c r="R162" s="53"/>
      <c r="S162" s="52"/>
      <c r="T162" s="52"/>
      <c r="U162" s="53"/>
      <c r="V162" s="53"/>
      <c r="W162" s="42">
        <f t="shared" si="0"/>
        <v>0</v>
      </c>
      <c r="X162" s="54"/>
      <c r="Y162" s="3" t="str">
        <f t="shared" si="1"/>
        <v/>
      </c>
    </row>
    <row r="163" spans="1:25" x14ac:dyDescent="0.35">
      <c r="A163" s="6">
        <v>157</v>
      </c>
      <c r="B163" s="99"/>
      <c r="C163" s="52"/>
      <c r="D163" s="52"/>
      <c r="E163" s="53"/>
      <c r="F163" s="53"/>
      <c r="G163" s="52"/>
      <c r="H163" s="52"/>
      <c r="I163" s="53"/>
      <c r="J163" s="53"/>
      <c r="K163" s="52"/>
      <c r="L163" s="52"/>
      <c r="M163" s="53"/>
      <c r="N163" s="53"/>
      <c r="O163" s="52"/>
      <c r="P163" s="52"/>
      <c r="Q163" s="53"/>
      <c r="R163" s="53"/>
      <c r="S163" s="52"/>
      <c r="T163" s="52"/>
      <c r="U163" s="53"/>
      <c r="V163" s="53"/>
      <c r="W163" s="42">
        <f t="shared" si="0"/>
        <v>0</v>
      </c>
      <c r="X163" s="54"/>
      <c r="Y163" s="3" t="str">
        <f t="shared" si="1"/>
        <v/>
      </c>
    </row>
    <row r="164" spans="1:25" x14ac:dyDescent="0.35">
      <c r="A164" s="6">
        <v>158</v>
      </c>
      <c r="B164" s="99"/>
      <c r="C164" s="52"/>
      <c r="D164" s="52"/>
      <c r="E164" s="53"/>
      <c r="F164" s="53"/>
      <c r="G164" s="52"/>
      <c r="H164" s="52"/>
      <c r="I164" s="53"/>
      <c r="J164" s="53"/>
      <c r="K164" s="52"/>
      <c r="L164" s="52"/>
      <c r="M164" s="53"/>
      <c r="N164" s="53"/>
      <c r="O164" s="52"/>
      <c r="P164" s="52"/>
      <c r="Q164" s="53"/>
      <c r="R164" s="53"/>
      <c r="S164" s="52"/>
      <c r="T164" s="52"/>
      <c r="U164" s="53"/>
      <c r="V164" s="53"/>
      <c r="W164" s="42">
        <f t="shared" si="0"/>
        <v>0</v>
      </c>
      <c r="X164" s="54"/>
      <c r="Y164" s="3" t="str">
        <f t="shared" si="1"/>
        <v/>
      </c>
    </row>
    <row r="165" spans="1:25" x14ac:dyDescent="0.35">
      <c r="A165" s="6">
        <v>159</v>
      </c>
      <c r="B165" s="99"/>
      <c r="C165" s="52"/>
      <c r="D165" s="52"/>
      <c r="E165" s="53"/>
      <c r="F165" s="53"/>
      <c r="G165" s="52"/>
      <c r="H165" s="52"/>
      <c r="I165" s="53"/>
      <c r="J165" s="53"/>
      <c r="K165" s="52"/>
      <c r="L165" s="52"/>
      <c r="M165" s="53"/>
      <c r="N165" s="53"/>
      <c r="O165" s="52"/>
      <c r="P165" s="52"/>
      <c r="Q165" s="53"/>
      <c r="R165" s="53"/>
      <c r="S165" s="52"/>
      <c r="T165" s="52"/>
      <c r="U165" s="53"/>
      <c r="V165" s="53"/>
      <c r="W165" s="42">
        <f t="shared" si="0"/>
        <v>0</v>
      </c>
      <c r="X165" s="54"/>
      <c r="Y165" s="3" t="str">
        <f t="shared" si="1"/>
        <v/>
      </c>
    </row>
    <row r="166" spans="1:25" x14ac:dyDescent="0.35">
      <c r="A166" s="6">
        <v>160</v>
      </c>
      <c r="B166" s="99"/>
      <c r="C166" s="52"/>
      <c r="D166" s="52"/>
      <c r="E166" s="53"/>
      <c r="F166" s="53"/>
      <c r="G166" s="52"/>
      <c r="H166" s="52"/>
      <c r="I166" s="53"/>
      <c r="J166" s="53"/>
      <c r="K166" s="52"/>
      <c r="L166" s="52"/>
      <c r="M166" s="53"/>
      <c r="N166" s="53"/>
      <c r="O166" s="52"/>
      <c r="P166" s="52"/>
      <c r="Q166" s="53"/>
      <c r="R166" s="53"/>
      <c r="S166" s="52"/>
      <c r="T166" s="52"/>
      <c r="U166" s="53"/>
      <c r="V166" s="53"/>
      <c r="W166" s="42">
        <f t="shared" si="0"/>
        <v>0</v>
      </c>
      <c r="X166" s="54"/>
      <c r="Y166" s="3" t="str">
        <f t="shared" si="1"/>
        <v/>
      </c>
    </row>
  </sheetData>
  <sheetProtection algorithmName="SHA-512" hashValue="L7TZqe6qGfge91mXiSFF3z3WVrqXh6FUeptva1gSEvMK0USnuaqg8PaAQAHQ6X+pf9jx3gf4r1jYihutqNHWkg==" saltValue="2PY5KawddYJ3G3MpkJNwoA==" spinCount="100000" sheet="1" objects="1" scenarios="1"/>
  <sortState ref="B7:AE138">
    <sortCondition ref="B7:B138"/>
  </sortState>
  <mergeCells count="14">
    <mergeCell ref="C2:V2"/>
    <mergeCell ref="X5:X6"/>
    <mergeCell ref="Y5:Y6"/>
    <mergeCell ref="B5:B6"/>
    <mergeCell ref="C5:D5"/>
    <mergeCell ref="Q5:R5"/>
    <mergeCell ref="O5:P5"/>
    <mergeCell ref="M5:N5"/>
    <mergeCell ref="K5:L5"/>
    <mergeCell ref="I5:J5"/>
    <mergeCell ref="G5:H5"/>
    <mergeCell ref="E5:F5"/>
    <mergeCell ref="U5:V5"/>
    <mergeCell ref="S5:T5"/>
  </mergeCells>
  <conditionalFormatting sqref="B7:B166">
    <cfRule type="cellIs" dxfId="2" priority="2" operator="equal">
      <formula>0</formula>
    </cfRule>
  </conditionalFormatting>
  <conditionalFormatting sqref="X7:X166">
    <cfRule type="cellIs" dxfId="1" priority="1" operator="equal">
      <formula>-1.5</formula>
    </cfRule>
  </conditionalFormatting>
  <conditionalFormatting sqref="Y7:Y166">
    <cfRule type="cellIs" dxfId="0" priority="29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Grafikoni</vt:lpstr>
      </vt:variant>
      <vt:variant>
        <vt:i4>1</vt:i4>
      </vt:variant>
    </vt:vector>
  </HeadingPairs>
  <TitlesOfParts>
    <vt:vector size="8" baseType="lpstr">
      <vt:lpstr>Group A</vt:lpstr>
      <vt:lpstr>Group B</vt:lpstr>
      <vt:lpstr>Group C</vt:lpstr>
      <vt:lpstr>scoreA</vt:lpstr>
      <vt:lpstr>scoreB</vt:lpstr>
      <vt:lpstr>scoreC</vt:lpstr>
      <vt:lpstr>results</vt:lpstr>
      <vt:lpstr>Grafico1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</dc:creator>
  <cp:lastModifiedBy>Dell Latitude 5480</cp:lastModifiedBy>
  <cp:lastPrinted>2024-09-02T07:50:45Z</cp:lastPrinted>
  <dcterms:created xsi:type="dcterms:W3CDTF">2015-01-31T21:47:49Z</dcterms:created>
  <dcterms:modified xsi:type="dcterms:W3CDTF">2024-09-16T08:07:21Z</dcterms:modified>
</cp:coreProperties>
</file>