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C:\Golf 2025\"/>
    </mc:Choice>
  </mc:AlternateContent>
  <xr:revisionPtr revIDLastSave="0" documentId="8_{FC3BE529-240C-4535-A63D-E5490B8C0918}" xr6:coauthVersionLast="47" xr6:coauthVersionMax="47" xr10:uidLastSave="{00000000-0000-0000-0000-000000000000}"/>
  <bookViews>
    <workbookView xWindow="-110" yWindow="-110" windowWidth="19420" windowHeight="10420" tabRatio="644" activeTab="1" xr2:uid="{00000000-000D-0000-FFFF-FFFF00000000}"/>
  </bookViews>
  <sheets>
    <sheet name="Group A" sheetId="17" r:id="rId1"/>
    <sheet name="Group B" sheetId="20" r:id="rId2"/>
    <sheet name="Group C" sheetId="21" r:id="rId3"/>
    <sheet name="scoreA" sheetId="15" state="hidden" r:id="rId4"/>
    <sheet name="scoreB" sheetId="19" state="hidden" r:id="rId5"/>
    <sheet name="scoreC" sheetId="22" state="hidden" r:id="rId6"/>
    <sheet name="Grafico1" sheetId="23" state="hidden" r:id="rId7"/>
    <sheet name="results" sheetId="12" r:id="rId8"/>
  </sheets>
  <definedNames>
    <definedName name="_xlnm._FilterDatabase" localSheetId="0" hidden="1">'Group A'!$F$7:$F$46</definedName>
    <definedName name="_xlnm._FilterDatabase" localSheetId="1" hidden="1">'Group B'!$F$7:$F$46</definedName>
    <definedName name="_xlnm._FilterDatabase" localSheetId="2" hidden="1">'Group C'!$F$7:$F$46</definedName>
    <definedName name="_xlnm._FilterDatabase" localSheetId="7" hidden="1">results!$D$7:$D$126</definedName>
    <definedName name="_xlnm._FilterDatabase" localSheetId="3" hidden="1">scoreA!$H$7:$H$126</definedName>
    <definedName name="_xlnm._FilterDatabase" localSheetId="4" hidden="1">scoreB!$H$7:$H$126</definedName>
    <definedName name="_xlnm._FilterDatabase" localSheetId="5" hidden="1">scoreC!$H$7:$H$126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7" i="22" l="1"/>
  <c r="V157" i="22"/>
  <c r="W157" i="22"/>
  <c r="X157" i="22"/>
  <c r="Y157" i="22"/>
  <c r="Z157" i="22"/>
  <c r="AA157" i="22"/>
  <c r="AB157" i="22"/>
  <c r="AC157" i="22"/>
  <c r="U158" i="22"/>
  <c r="V158" i="22"/>
  <c r="W158" i="22"/>
  <c r="X158" i="22"/>
  <c r="Y158" i="22"/>
  <c r="Z158" i="22"/>
  <c r="AA158" i="22"/>
  <c r="AB158" i="22"/>
  <c r="AC158" i="22"/>
  <c r="U159" i="22"/>
  <c r="V159" i="22"/>
  <c r="W159" i="22"/>
  <c r="X159" i="22"/>
  <c r="Y159" i="22"/>
  <c r="Z159" i="22"/>
  <c r="AA159" i="22"/>
  <c r="AB159" i="22"/>
  <c r="AC159" i="22"/>
  <c r="U160" i="22"/>
  <c r="V160" i="22"/>
  <c r="W160" i="22"/>
  <c r="X160" i="22"/>
  <c r="Y160" i="22"/>
  <c r="Z160" i="22"/>
  <c r="AA160" i="22"/>
  <c r="AB160" i="22"/>
  <c r="AC160" i="22"/>
  <c r="AB8" i="22" l="1"/>
  <c r="AB9" i="22"/>
  <c r="AB10" i="22"/>
  <c r="AB11" i="22"/>
  <c r="AB12" i="22"/>
  <c r="AB13" i="22"/>
  <c r="AB14" i="22"/>
  <c r="AB15" i="22"/>
  <c r="AB16" i="22"/>
  <c r="AB17" i="22"/>
  <c r="AB18" i="22"/>
  <c r="AB19" i="22"/>
  <c r="AB20" i="22"/>
  <c r="AB21" i="22"/>
  <c r="AB22" i="22"/>
  <c r="AB23" i="22"/>
  <c r="AB24" i="22"/>
  <c r="AB25" i="22"/>
  <c r="AB26" i="22"/>
  <c r="AB27" i="22"/>
  <c r="AB28" i="22"/>
  <c r="AB29" i="22"/>
  <c r="AB30" i="22"/>
  <c r="AB31" i="22"/>
  <c r="AB32" i="22"/>
  <c r="AB33" i="22"/>
  <c r="AB34" i="22"/>
  <c r="AB35" i="22"/>
  <c r="AB36" i="22"/>
  <c r="AB37" i="22"/>
  <c r="AB38" i="22"/>
  <c r="AB39" i="22"/>
  <c r="AB40" i="22"/>
  <c r="AB41" i="22"/>
  <c r="AB42" i="22"/>
  <c r="AB43" i="22"/>
  <c r="AB44" i="22"/>
  <c r="AB45" i="22"/>
  <c r="AB46" i="22"/>
  <c r="AB47" i="22"/>
  <c r="AB48" i="22"/>
  <c r="AB49" i="22"/>
  <c r="AB50" i="22"/>
  <c r="AB51" i="22"/>
  <c r="AB52" i="22"/>
  <c r="AB53" i="22"/>
  <c r="AB54" i="22"/>
  <c r="AB55" i="22"/>
  <c r="AB56" i="22"/>
  <c r="AB57" i="22"/>
  <c r="AB58" i="22"/>
  <c r="AB59" i="22"/>
  <c r="AB60" i="22"/>
  <c r="AB61" i="22"/>
  <c r="AB62" i="22"/>
  <c r="AB63" i="22"/>
  <c r="AB64" i="22"/>
  <c r="AB65" i="22"/>
  <c r="AB66" i="22"/>
  <c r="AB67" i="22"/>
  <c r="AB68" i="22"/>
  <c r="AB69" i="22"/>
  <c r="AB70" i="22"/>
  <c r="AB71" i="22"/>
  <c r="AB72" i="22"/>
  <c r="AB73" i="22"/>
  <c r="AB74" i="22"/>
  <c r="AB75" i="22"/>
  <c r="AB76" i="22"/>
  <c r="AB77" i="22"/>
  <c r="AB78" i="22"/>
  <c r="AB79" i="22"/>
  <c r="AB80" i="22"/>
  <c r="AB81" i="22"/>
  <c r="AB82" i="22"/>
  <c r="AB83" i="22"/>
  <c r="AB84" i="22"/>
  <c r="AB85" i="22"/>
  <c r="AB86" i="22"/>
  <c r="AB87" i="22"/>
  <c r="AB88" i="22"/>
  <c r="AB89" i="22"/>
  <c r="AB90" i="22"/>
  <c r="AB91" i="22"/>
  <c r="AB92" i="22"/>
  <c r="AB93" i="22"/>
  <c r="AB94" i="22"/>
  <c r="AB95" i="22"/>
  <c r="AB96" i="22"/>
  <c r="AB97" i="22"/>
  <c r="AB98" i="22"/>
  <c r="AB99" i="22"/>
  <c r="AB100" i="22"/>
  <c r="AB101" i="22"/>
  <c r="AB102" i="22"/>
  <c r="AB103" i="22"/>
  <c r="AB104" i="22"/>
  <c r="AB105" i="22"/>
  <c r="AB106" i="22"/>
  <c r="AB107" i="22"/>
  <c r="AB108" i="22"/>
  <c r="AB109" i="22"/>
  <c r="AB110" i="22"/>
  <c r="AB111" i="22"/>
  <c r="AB112" i="22"/>
  <c r="AB113" i="22"/>
  <c r="AB114" i="22"/>
  <c r="AB115" i="22"/>
  <c r="AB116" i="22"/>
  <c r="AB117" i="22"/>
  <c r="AB118" i="22"/>
  <c r="AB119" i="22"/>
  <c r="AB120" i="22"/>
  <c r="AB121" i="22"/>
  <c r="AB122" i="22"/>
  <c r="AB123" i="22"/>
  <c r="AB124" i="22"/>
  <c r="AB125" i="22"/>
  <c r="AB126" i="22"/>
  <c r="AB127" i="22"/>
  <c r="AB128" i="22"/>
  <c r="AB129" i="22"/>
  <c r="AB130" i="22"/>
  <c r="AB131" i="22"/>
  <c r="AB132" i="22"/>
  <c r="AB133" i="22"/>
  <c r="AB134" i="22"/>
  <c r="AB135" i="22"/>
  <c r="AB136" i="22"/>
  <c r="AB137" i="22"/>
  <c r="AB138" i="22"/>
  <c r="AB139" i="22"/>
  <c r="AB140" i="22"/>
  <c r="AB141" i="22"/>
  <c r="AB142" i="22"/>
  <c r="AB143" i="22"/>
  <c r="AB144" i="22"/>
  <c r="AB145" i="22"/>
  <c r="AB146" i="22"/>
  <c r="AB147" i="22"/>
  <c r="AB148" i="22"/>
  <c r="AB149" i="22"/>
  <c r="AB150" i="22"/>
  <c r="AB151" i="22"/>
  <c r="AB152" i="22"/>
  <c r="AB153" i="22"/>
  <c r="AB154" i="22"/>
  <c r="AB155" i="22"/>
  <c r="AB156" i="22"/>
  <c r="AB7" i="22"/>
  <c r="AB7" i="15"/>
  <c r="H2" i="19"/>
  <c r="H2" i="22"/>
  <c r="V33" i="12" l="1"/>
  <c r="V39" i="12"/>
  <c r="V59" i="12"/>
  <c r="V71" i="12"/>
  <c r="V90" i="12"/>
  <c r="V99" i="12"/>
  <c r="V21" i="12"/>
  <c r="V65" i="12"/>
  <c r="V84" i="12"/>
  <c r="V85" i="12"/>
  <c r="V115" i="12"/>
  <c r="V113" i="12"/>
  <c r="V44" i="12"/>
  <c r="V117" i="12"/>
  <c r="V32" i="12"/>
  <c r="V50" i="12"/>
  <c r="V20" i="12"/>
  <c r="V25" i="12"/>
  <c r="V61" i="12"/>
  <c r="V101" i="12"/>
  <c r="V10" i="12"/>
  <c r="V41" i="12"/>
  <c r="V123" i="12"/>
  <c r="V124" i="12"/>
  <c r="V125" i="12"/>
  <c r="V126" i="12"/>
  <c r="V138" i="12"/>
  <c r="V23" i="12"/>
  <c r="V38" i="12"/>
  <c r="V72" i="12"/>
  <c r="V79" i="12"/>
  <c r="V66" i="12"/>
  <c r="V35" i="12"/>
  <c r="V96" i="12"/>
  <c r="V30" i="12"/>
  <c r="V14" i="12"/>
  <c r="V114" i="12"/>
  <c r="V29" i="12"/>
  <c r="V91" i="12"/>
  <c r="V42" i="12"/>
  <c r="V78" i="12"/>
  <c r="V130" i="12"/>
  <c r="V131" i="12"/>
  <c r="V137" i="12"/>
  <c r="V106" i="12"/>
  <c r="V37" i="12"/>
  <c r="V18" i="12"/>
  <c r="V56" i="12"/>
  <c r="V48" i="12"/>
  <c r="V52" i="12"/>
  <c r="V135" i="12"/>
  <c r="V136" i="12"/>
  <c r="V112" i="12"/>
  <c r="V93" i="12"/>
  <c r="V129" i="12"/>
  <c r="V13" i="12"/>
  <c r="V16" i="12"/>
  <c r="V43" i="12"/>
  <c r="V121" i="12"/>
  <c r="V27" i="12"/>
  <c r="V102" i="12"/>
  <c r="V98" i="12"/>
  <c r="V19" i="12"/>
  <c r="V76" i="12"/>
  <c r="V100" i="12"/>
  <c r="V97" i="12"/>
  <c r="V120" i="12"/>
  <c r="V17" i="12"/>
  <c r="V36" i="12"/>
  <c r="V28" i="12"/>
  <c r="V105" i="12"/>
  <c r="V34" i="12"/>
  <c r="V57" i="12"/>
  <c r="V55" i="12"/>
  <c r="V95" i="12"/>
  <c r="V73" i="12"/>
  <c r="V74" i="12"/>
  <c r="V94" i="12"/>
  <c r="V77" i="12"/>
  <c r="V26" i="12"/>
  <c r="V12" i="12"/>
  <c r="V24" i="12"/>
  <c r="V45" i="12"/>
  <c r="V103" i="12"/>
  <c r="V54" i="12"/>
  <c r="V83" i="12"/>
  <c r="V110" i="12"/>
  <c r="V46" i="12"/>
  <c r="V92" i="12"/>
  <c r="V104" i="12"/>
  <c r="V87" i="12"/>
  <c r="V133" i="12"/>
  <c r="V80" i="12"/>
  <c r="V116" i="12"/>
  <c r="V75" i="12"/>
  <c r="V64" i="12"/>
  <c r="V11" i="12"/>
  <c r="V31" i="12"/>
  <c r="V68" i="12"/>
  <c r="V70" i="12"/>
  <c r="V134" i="12"/>
  <c r="V60" i="12"/>
  <c r="V62" i="12"/>
  <c r="V108" i="12"/>
  <c r="V15" i="12"/>
  <c r="V86" i="12"/>
  <c r="V88" i="12"/>
  <c r="V89" i="12"/>
  <c r="V69" i="12"/>
  <c r="V107" i="12"/>
  <c r="V51" i="12"/>
  <c r="V53" i="12"/>
  <c r="V127" i="12"/>
  <c r="V63" i="12"/>
  <c r="V22" i="12"/>
  <c r="V58" i="12"/>
  <c r="V49" i="12"/>
  <c r="V132" i="12"/>
  <c r="V40" i="12"/>
  <c r="V118" i="12"/>
  <c r="V47" i="12"/>
  <c r="V119" i="12"/>
  <c r="V7" i="12"/>
  <c r="V128" i="12"/>
  <c r="V81" i="12"/>
  <c r="V8" i="12"/>
  <c r="V67" i="12"/>
  <c r="V122" i="12"/>
  <c r="V82" i="12"/>
  <c r="V111" i="12"/>
  <c r="V109" i="12"/>
  <c r="V139" i="12"/>
  <c r="V140" i="12"/>
  <c r="V141" i="12"/>
  <c r="V142" i="12"/>
  <c r="V143" i="12"/>
  <c r="V144" i="12"/>
  <c r="V145" i="12"/>
  <c r="V146" i="12"/>
  <c r="V147" i="12"/>
  <c r="V148" i="12"/>
  <c r="V149" i="12"/>
  <c r="V150" i="12"/>
  <c r="V151" i="12"/>
  <c r="V152" i="12"/>
  <c r="V153" i="12"/>
  <c r="V154" i="12"/>
  <c r="V155" i="12"/>
  <c r="V156" i="12"/>
  <c r="V157" i="12"/>
  <c r="V158" i="12"/>
  <c r="V159" i="12"/>
  <c r="V160" i="12"/>
  <c r="V161" i="12"/>
  <c r="V162" i="12"/>
  <c r="V163" i="12"/>
  <c r="V164" i="12"/>
  <c r="V165" i="12"/>
  <c r="V166" i="12"/>
  <c r="V9" i="12"/>
  <c r="U156" i="15" l="1"/>
  <c r="V156" i="15"/>
  <c r="W156" i="15"/>
  <c r="X156" i="15"/>
  <c r="Y156" i="15"/>
  <c r="Z156" i="15"/>
  <c r="AA156" i="15"/>
  <c r="AB156" i="15"/>
  <c r="AC156" i="15"/>
  <c r="U157" i="15"/>
  <c r="V157" i="15"/>
  <c r="W157" i="15"/>
  <c r="X157" i="15"/>
  <c r="Y157" i="15"/>
  <c r="Z157" i="15"/>
  <c r="AA157" i="15"/>
  <c r="AB157" i="15"/>
  <c r="AC157" i="15"/>
  <c r="U158" i="15"/>
  <c r="V158" i="15"/>
  <c r="W158" i="15"/>
  <c r="X158" i="15"/>
  <c r="Y158" i="15"/>
  <c r="Z158" i="15"/>
  <c r="AA158" i="15"/>
  <c r="AB158" i="15"/>
  <c r="AC158" i="15"/>
  <c r="U159" i="15"/>
  <c r="V159" i="15"/>
  <c r="W159" i="15"/>
  <c r="X159" i="15"/>
  <c r="Y159" i="15"/>
  <c r="Z159" i="15"/>
  <c r="AA159" i="15"/>
  <c r="AB159" i="15"/>
  <c r="AC159" i="15"/>
  <c r="U160" i="15"/>
  <c r="V160" i="15"/>
  <c r="W160" i="15"/>
  <c r="X160" i="15"/>
  <c r="Y160" i="15"/>
  <c r="Z160" i="15"/>
  <c r="AA160" i="15"/>
  <c r="AB160" i="15"/>
  <c r="AC160" i="15"/>
  <c r="U158" i="19" l="1"/>
  <c r="V158" i="19"/>
  <c r="W158" i="19"/>
  <c r="X158" i="19"/>
  <c r="Y158" i="19"/>
  <c r="Z158" i="19"/>
  <c r="AA158" i="19"/>
  <c r="AB158" i="19"/>
  <c r="AC158" i="19"/>
  <c r="U159" i="19"/>
  <c r="V159" i="19"/>
  <c r="W159" i="19"/>
  <c r="X159" i="19"/>
  <c r="Y159" i="19"/>
  <c r="Z159" i="19"/>
  <c r="AA159" i="19"/>
  <c r="AB159" i="19"/>
  <c r="AC159" i="19"/>
  <c r="U160" i="19"/>
  <c r="V160" i="19"/>
  <c r="W160" i="19"/>
  <c r="X160" i="19"/>
  <c r="Y160" i="19"/>
  <c r="Z160" i="19"/>
  <c r="AA160" i="19"/>
  <c r="AB160" i="19"/>
  <c r="AC160" i="19"/>
  <c r="U156" i="19" l="1"/>
  <c r="V156" i="19"/>
  <c r="W156" i="19"/>
  <c r="X156" i="19"/>
  <c r="Y156" i="19"/>
  <c r="Z156" i="19"/>
  <c r="AA156" i="19"/>
  <c r="AB156" i="19"/>
  <c r="AC156" i="19"/>
  <c r="U157" i="19"/>
  <c r="V157" i="19"/>
  <c r="W157" i="19"/>
  <c r="X157" i="19"/>
  <c r="Y157" i="19"/>
  <c r="Z157" i="19"/>
  <c r="AA157" i="19"/>
  <c r="AB157" i="19"/>
  <c r="AC157" i="19"/>
  <c r="W47" i="12"/>
  <c r="W146" i="12"/>
  <c r="W19" i="12"/>
  <c r="W161" i="12"/>
  <c r="W162" i="12"/>
  <c r="W163" i="12"/>
  <c r="W164" i="12"/>
  <c r="W165" i="12"/>
  <c r="W166" i="12"/>
  <c r="B3" i="12"/>
  <c r="O146" i="22" l="1"/>
  <c r="O146" i="15"/>
  <c r="P146" i="22"/>
  <c r="S146" i="15"/>
  <c r="P146" i="19"/>
  <c r="H146" i="15"/>
  <c r="P146" i="15"/>
  <c r="U4" i="12"/>
  <c r="S4" i="12"/>
  <c r="Q4" i="12"/>
  <c r="O4" i="12"/>
  <c r="M4" i="12"/>
  <c r="K4" i="12"/>
  <c r="I4" i="12"/>
  <c r="G4" i="12"/>
  <c r="E4" i="12"/>
  <c r="U147" i="22"/>
  <c r="V147" i="22"/>
  <c r="W147" i="22"/>
  <c r="X147" i="22"/>
  <c r="Y147" i="22"/>
  <c r="Z147" i="22"/>
  <c r="AA147" i="22"/>
  <c r="AC147" i="22"/>
  <c r="U148" i="22"/>
  <c r="V148" i="22"/>
  <c r="W148" i="22"/>
  <c r="X148" i="22"/>
  <c r="Y148" i="22"/>
  <c r="Z148" i="22"/>
  <c r="AA148" i="22"/>
  <c r="AC148" i="22"/>
  <c r="U149" i="22"/>
  <c r="V149" i="22"/>
  <c r="W149" i="22"/>
  <c r="X149" i="22"/>
  <c r="Y149" i="22"/>
  <c r="Z149" i="22"/>
  <c r="AA149" i="22"/>
  <c r="AC149" i="22"/>
  <c r="U150" i="22"/>
  <c r="V150" i="22"/>
  <c r="W150" i="22"/>
  <c r="X150" i="22"/>
  <c r="Y150" i="22"/>
  <c r="Z150" i="22"/>
  <c r="AA150" i="22"/>
  <c r="AC150" i="22"/>
  <c r="U151" i="22"/>
  <c r="V151" i="22"/>
  <c r="W151" i="22"/>
  <c r="X151" i="22"/>
  <c r="Y151" i="22"/>
  <c r="Z151" i="22"/>
  <c r="AA151" i="22"/>
  <c r="AC151" i="22"/>
  <c r="U152" i="22"/>
  <c r="V152" i="22"/>
  <c r="W152" i="22"/>
  <c r="X152" i="22"/>
  <c r="Y152" i="22"/>
  <c r="Z152" i="22"/>
  <c r="AA152" i="22"/>
  <c r="AC152" i="22"/>
  <c r="U153" i="22"/>
  <c r="V153" i="22"/>
  <c r="W153" i="22"/>
  <c r="X153" i="22"/>
  <c r="Y153" i="22"/>
  <c r="Z153" i="22"/>
  <c r="AA153" i="22"/>
  <c r="AC153" i="22"/>
  <c r="U154" i="22"/>
  <c r="V154" i="22"/>
  <c r="W154" i="22"/>
  <c r="X154" i="22"/>
  <c r="Y154" i="22"/>
  <c r="Z154" i="22"/>
  <c r="AA154" i="22"/>
  <c r="AC154" i="22"/>
  <c r="U155" i="22"/>
  <c r="V155" i="22"/>
  <c r="W155" i="22"/>
  <c r="X155" i="22"/>
  <c r="Y155" i="22"/>
  <c r="Z155" i="22"/>
  <c r="AA155" i="22"/>
  <c r="AC155" i="22"/>
  <c r="U156" i="22"/>
  <c r="V156" i="22"/>
  <c r="W156" i="22"/>
  <c r="X156" i="22"/>
  <c r="Y156" i="22"/>
  <c r="Z156" i="22"/>
  <c r="AA156" i="22"/>
  <c r="AC156" i="22"/>
  <c r="U147" i="19"/>
  <c r="V147" i="19"/>
  <c r="W147" i="19"/>
  <c r="X147" i="19"/>
  <c r="Y147" i="19"/>
  <c r="Z147" i="19"/>
  <c r="AA147" i="19"/>
  <c r="AB147" i="19"/>
  <c r="AC147" i="19"/>
  <c r="U148" i="19"/>
  <c r="V148" i="19"/>
  <c r="W148" i="19"/>
  <c r="X148" i="19"/>
  <c r="Y148" i="19"/>
  <c r="Z148" i="19"/>
  <c r="AA148" i="19"/>
  <c r="AB148" i="19"/>
  <c r="AC148" i="19"/>
  <c r="U149" i="19"/>
  <c r="V149" i="19"/>
  <c r="W149" i="19"/>
  <c r="X149" i="19"/>
  <c r="Y149" i="19"/>
  <c r="Z149" i="19"/>
  <c r="AA149" i="19"/>
  <c r="AB149" i="19"/>
  <c r="AC149" i="19"/>
  <c r="U150" i="19"/>
  <c r="V150" i="19"/>
  <c r="W150" i="19"/>
  <c r="X150" i="19"/>
  <c r="Y150" i="19"/>
  <c r="Z150" i="19"/>
  <c r="AA150" i="19"/>
  <c r="AB150" i="19"/>
  <c r="AC150" i="19"/>
  <c r="U151" i="19"/>
  <c r="V151" i="19"/>
  <c r="W151" i="19"/>
  <c r="X151" i="19"/>
  <c r="Y151" i="19"/>
  <c r="Z151" i="19"/>
  <c r="AA151" i="19"/>
  <c r="AB151" i="19"/>
  <c r="AC151" i="19"/>
  <c r="U152" i="19"/>
  <c r="V152" i="19"/>
  <c r="W152" i="19"/>
  <c r="X152" i="19"/>
  <c r="Y152" i="19"/>
  <c r="Z152" i="19"/>
  <c r="AA152" i="19"/>
  <c r="AB152" i="19"/>
  <c r="AC152" i="19"/>
  <c r="U153" i="19"/>
  <c r="V153" i="19"/>
  <c r="W153" i="19"/>
  <c r="X153" i="19"/>
  <c r="Y153" i="19"/>
  <c r="Z153" i="19"/>
  <c r="AA153" i="19"/>
  <c r="AB153" i="19"/>
  <c r="AC153" i="19"/>
  <c r="U154" i="19"/>
  <c r="V154" i="19"/>
  <c r="W154" i="19"/>
  <c r="X154" i="19"/>
  <c r="Y154" i="19"/>
  <c r="Z154" i="19"/>
  <c r="AA154" i="19"/>
  <c r="AB154" i="19"/>
  <c r="AC154" i="19"/>
  <c r="U155" i="19"/>
  <c r="V155" i="19"/>
  <c r="W155" i="19"/>
  <c r="X155" i="19"/>
  <c r="Y155" i="19"/>
  <c r="Z155" i="19"/>
  <c r="AA155" i="19"/>
  <c r="AB155" i="19"/>
  <c r="AC155" i="19"/>
  <c r="W136" i="12"/>
  <c r="U151" i="15"/>
  <c r="V151" i="15"/>
  <c r="W151" i="15"/>
  <c r="X151" i="15"/>
  <c r="Y151" i="15"/>
  <c r="Z151" i="15"/>
  <c r="AA151" i="15"/>
  <c r="AB151" i="15"/>
  <c r="AC151" i="15"/>
  <c r="U152" i="15"/>
  <c r="V152" i="15"/>
  <c r="W152" i="15"/>
  <c r="X152" i="15"/>
  <c r="Y152" i="15"/>
  <c r="Z152" i="15"/>
  <c r="AA152" i="15"/>
  <c r="AB152" i="15"/>
  <c r="AC152" i="15"/>
  <c r="U153" i="15"/>
  <c r="V153" i="15"/>
  <c r="W153" i="15"/>
  <c r="X153" i="15"/>
  <c r="Y153" i="15"/>
  <c r="Z153" i="15"/>
  <c r="AA153" i="15"/>
  <c r="AB153" i="15"/>
  <c r="AC153" i="15"/>
  <c r="U154" i="15"/>
  <c r="V154" i="15"/>
  <c r="W154" i="15"/>
  <c r="X154" i="15"/>
  <c r="Y154" i="15"/>
  <c r="Z154" i="15"/>
  <c r="AA154" i="15"/>
  <c r="AB154" i="15"/>
  <c r="AC154" i="15"/>
  <c r="U155" i="15"/>
  <c r="V155" i="15"/>
  <c r="W155" i="15"/>
  <c r="X155" i="15"/>
  <c r="Y155" i="15"/>
  <c r="Z155" i="15"/>
  <c r="AA155" i="15"/>
  <c r="AB155" i="15"/>
  <c r="AC155" i="15"/>
  <c r="U147" i="15"/>
  <c r="V147" i="15"/>
  <c r="W147" i="15"/>
  <c r="X147" i="15"/>
  <c r="Y147" i="15"/>
  <c r="Z147" i="15"/>
  <c r="AA147" i="15"/>
  <c r="AB147" i="15"/>
  <c r="AC147" i="15"/>
  <c r="U148" i="15"/>
  <c r="V148" i="15"/>
  <c r="W148" i="15"/>
  <c r="X148" i="15"/>
  <c r="Y148" i="15"/>
  <c r="Z148" i="15"/>
  <c r="AA148" i="15"/>
  <c r="AB148" i="15"/>
  <c r="AC148" i="15"/>
  <c r="U149" i="15"/>
  <c r="V149" i="15"/>
  <c r="W149" i="15"/>
  <c r="X149" i="15"/>
  <c r="Y149" i="15"/>
  <c r="Z149" i="15"/>
  <c r="AA149" i="15"/>
  <c r="AB149" i="15"/>
  <c r="AC149" i="15"/>
  <c r="U150" i="15"/>
  <c r="V150" i="15"/>
  <c r="W150" i="15"/>
  <c r="X150" i="15"/>
  <c r="Y150" i="15"/>
  <c r="Z150" i="15"/>
  <c r="AA150" i="15"/>
  <c r="AB150" i="15"/>
  <c r="AC150" i="15"/>
  <c r="O136" i="15" l="1"/>
  <c r="O136" i="22"/>
  <c r="B2" i="12"/>
  <c r="B4" i="12" s="1"/>
  <c r="W117" i="12"/>
  <c r="F118" i="22" s="1"/>
  <c r="U8" i="19"/>
  <c r="W50" i="12"/>
  <c r="V8" i="19"/>
  <c r="W8" i="19"/>
  <c r="X8" i="19"/>
  <c r="Y8" i="19"/>
  <c r="Z8" i="19"/>
  <c r="AA8" i="19"/>
  <c r="AB8" i="19"/>
  <c r="AC8" i="19"/>
  <c r="U9" i="19"/>
  <c r="W71" i="12"/>
  <c r="V9" i="19"/>
  <c r="W9" i="19"/>
  <c r="X9" i="19"/>
  <c r="Y9" i="19"/>
  <c r="Z9" i="19"/>
  <c r="AA9" i="19"/>
  <c r="AB9" i="19"/>
  <c r="AC9" i="19"/>
  <c r="W124" i="12"/>
  <c r="W44" i="12"/>
  <c r="W25" i="12"/>
  <c r="U13" i="19"/>
  <c r="W123" i="12"/>
  <c r="O123" i="22" s="1"/>
  <c r="V13" i="19"/>
  <c r="W13" i="19"/>
  <c r="X13" i="19"/>
  <c r="Y13" i="19"/>
  <c r="Z13" i="19"/>
  <c r="AA13" i="19"/>
  <c r="AB13" i="19"/>
  <c r="AC13" i="19"/>
  <c r="W126" i="12"/>
  <c r="U15" i="19"/>
  <c r="W125" i="12"/>
  <c r="V15" i="19"/>
  <c r="W15" i="19"/>
  <c r="X15" i="19"/>
  <c r="Y15" i="19"/>
  <c r="Z15" i="19"/>
  <c r="AA15" i="19"/>
  <c r="AB15" i="19"/>
  <c r="AC15" i="19"/>
  <c r="W41" i="12"/>
  <c r="W113" i="12"/>
  <c r="U18" i="19"/>
  <c r="W39" i="12"/>
  <c r="V18" i="19"/>
  <c r="W18" i="19"/>
  <c r="X18" i="19"/>
  <c r="Y18" i="19"/>
  <c r="Z18" i="19"/>
  <c r="AA18" i="19"/>
  <c r="AB18" i="19"/>
  <c r="AC18" i="19"/>
  <c r="U19" i="19"/>
  <c r="W9" i="12"/>
  <c r="V19" i="19"/>
  <c r="W19" i="19"/>
  <c r="X19" i="19"/>
  <c r="Y19" i="19"/>
  <c r="Z19" i="19"/>
  <c r="AA19" i="19"/>
  <c r="AB19" i="19"/>
  <c r="AC19" i="19"/>
  <c r="W59" i="12"/>
  <c r="W21" i="12"/>
  <c r="U22" i="19"/>
  <c r="W61" i="12"/>
  <c r="V22" i="19"/>
  <c r="W22" i="19"/>
  <c r="X22" i="19"/>
  <c r="Y22" i="19"/>
  <c r="Z22" i="19"/>
  <c r="AA22" i="19"/>
  <c r="AB22" i="19"/>
  <c r="AC22" i="19"/>
  <c r="W99" i="12"/>
  <c r="W138" i="12"/>
  <c r="U25" i="19"/>
  <c r="W32" i="12"/>
  <c r="V25" i="19"/>
  <c r="W25" i="19"/>
  <c r="X25" i="19"/>
  <c r="Y25" i="19"/>
  <c r="Z25" i="19"/>
  <c r="AA25" i="19"/>
  <c r="AB25" i="19"/>
  <c r="AC25" i="19"/>
  <c r="W84" i="12"/>
  <c r="U27" i="19"/>
  <c r="W90" i="12"/>
  <c r="V27" i="19"/>
  <c r="W27" i="19"/>
  <c r="X27" i="19"/>
  <c r="Y27" i="19"/>
  <c r="Z27" i="19"/>
  <c r="AA27" i="19"/>
  <c r="AB27" i="19"/>
  <c r="AC27" i="19"/>
  <c r="W33" i="12"/>
  <c r="U29" i="19"/>
  <c r="W20" i="12"/>
  <c r="V29" i="19"/>
  <c r="W29" i="19"/>
  <c r="X29" i="19"/>
  <c r="Y29" i="19"/>
  <c r="Z29" i="19"/>
  <c r="AA29" i="19"/>
  <c r="AB29" i="19"/>
  <c r="AC29" i="19"/>
  <c r="U30" i="19"/>
  <c r="W115" i="12"/>
  <c r="V30" i="19"/>
  <c r="W30" i="19"/>
  <c r="X30" i="19"/>
  <c r="Y30" i="19"/>
  <c r="Z30" i="19"/>
  <c r="AA30" i="19"/>
  <c r="AB30" i="19"/>
  <c r="AC30" i="19"/>
  <c r="U31" i="19"/>
  <c r="W23" i="12"/>
  <c r="V31" i="19"/>
  <c r="W31" i="19"/>
  <c r="X31" i="19"/>
  <c r="Y31" i="19"/>
  <c r="Z31" i="19"/>
  <c r="AA31" i="19"/>
  <c r="AB31" i="19"/>
  <c r="AC31" i="19"/>
  <c r="W38" i="12"/>
  <c r="U33" i="19"/>
  <c r="W72" i="12"/>
  <c r="V33" i="19"/>
  <c r="W33" i="19"/>
  <c r="X33" i="19"/>
  <c r="Y33" i="19"/>
  <c r="Z33" i="19"/>
  <c r="AA33" i="19"/>
  <c r="AB33" i="19"/>
  <c r="AC33" i="19"/>
  <c r="W79" i="12"/>
  <c r="W66" i="12"/>
  <c r="U36" i="19"/>
  <c r="W35" i="12"/>
  <c r="V36" i="19"/>
  <c r="W36" i="19"/>
  <c r="X36" i="19"/>
  <c r="Y36" i="19"/>
  <c r="Z36" i="19"/>
  <c r="AA36" i="19"/>
  <c r="AB36" i="19"/>
  <c r="AC36" i="19"/>
  <c r="W96" i="12"/>
  <c r="U38" i="19"/>
  <c r="W30" i="12"/>
  <c r="V38" i="19"/>
  <c r="W38" i="19"/>
  <c r="X38" i="19"/>
  <c r="Y38" i="19"/>
  <c r="Z38" i="19"/>
  <c r="AA38" i="19"/>
  <c r="AB38" i="19"/>
  <c r="AC38" i="19"/>
  <c r="U39" i="19"/>
  <c r="W14" i="12"/>
  <c r="V39" i="19"/>
  <c r="W39" i="19"/>
  <c r="X39" i="19"/>
  <c r="Y39" i="19"/>
  <c r="Z39" i="19"/>
  <c r="AA39" i="19"/>
  <c r="AB39" i="19"/>
  <c r="AC39" i="19"/>
  <c r="W114" i="12"/>
  <c r="U41" i="19"/>
  <c r="W29" i="12"/>
  <c r="V41" i="19"/>
  <c r="W41" i="19"/>
  <c r="X41" i="19"/>
  <c r="Y41" i="19"/>
  <c r="Z41" i="19"/>
  <c r="AA41" i="19"/>
  <c r="AB41" i="19"/>
  <c r="AC41" i="19"/>
  <c r="W91" i="12"/>
  <c r="W42" i="12"/>
  <c r="W78" i="12"/>
  <c r="U45" i="19"/>
  <c r="W130" i="12"/>
  <c r="T130" i="22" s="1"/>
  <c r="V45" i="19"/>
  <c r="W45" i="19"/>
  <c r="X45" i="19"/>
  <c r="Y45" i="19"/>
  <c r="Z45" i="19"/>
  <c r="AA45" i="19"/>
  <c r="AB45" i="19"/>
  <c r="AC45" i="19"/>
  <c r="U46" i="19"/>
  <c r="W131" i="12"/>
  <c r="V46" i="19"/>
  <c r="W46" i="19"/>
  <c r="X46" i="19"/>
  <c r="Y46" i="19"/>
  <c r="Z46" i="19"/>
  <c r="AA46" i="19"/>
  <c r="AB46" i="19"/>
  <c r="AC46" i="19"/>
  <c r="U47" i="19"/>
  <c r="W137" i="12"/>
  <c r="G137" i="15" s="1"/>
  <c r="V47" i="19"/>
  <c r="W47" i="19"/>
  <c r="X47" i="19"/>
  <c r="Y47" i="19"/>
  <c r="Z47" i="19"/>
  <c r="AA47" i="19"/>
  <c r="AB47" i="19"/>
  <c r="AC47" i="19"/>
  <c r="U48" i="19"/>
  <c r="W106" i="12"/>
  <c r="V48" i="19"/>
  <c r="W48" i="19"/>
  <c r="X48" i="19"/>
  <c r="Y48" i="19"/>
  <c r="Z48" i="19"/>
  <c r="AA48" i="19"/>
  <c r="AB48" i="19"/>
  <c r="AC48" i="19"/>
  <c r="U49" i="19"/>
  <c r="W37" i="12"/>
  <c r="V49" i="19"/>
  <c r="W49" i="19"/>
  <c r="X49" i="19"/>
  <c r="Y49" i="19"/>
  <c r="Z49" i="19"/>
  <c r="AA49" i="19"/>
  <c r="AB49" i="19"/>
  <c r="AC49" i="19"/>
  <c r="U50" i="19"/>
  <c r="W18" i="12"/>
  <c r="V50" i="19"/>
  <c r="W50" i="19"/>
  <c r="X50" i="19"/>
  <c r="Y50" i="19"/>
  <c r="Z50" i="19"/>
  <c r="AA50" i="19"/>
  <c r="AB50" i="19"/>
  <c r="AC50" i="19"/>
  <c r="U51" i="19"/>
  <c r="W56" i="12"/>
  <c r="G50" i="22" s="1"/>
  <c r="V51" i="19"/>
  <c r="W51" i="19"/>
  <c r="X51" i="19"/>
  <c r="Y51" i="19"/>
  <c r="Z51" i="19"/>
  <c r="AA51" i="19"/>
  <c r="AB51" i="19"/>
  <c r="AC51" i="19"/>
  <c r="W48" i="12"/>
  <c r="U53" i="19"/>
  <c r="W52" i="12"/>
  <c r="T52" i="15" s="1"/>
  <c r="V53" i="19"/>
  <c r="W53" i="19"/>
  <c r="X53" i="19"/>
  <c r="Y53" i="19"/>
  <c r="Z53" i="19"/>
  <c r="AA53" i="19"/>
  <c r="AB53" i="19"/>
  <c r="AC53" i="19"/>
  <c r="U54" i="19"/>
  <c r="W135" i="12"/>
  <c r="V54" i="19"/>
  <c r="W54" i="19"/>
  <c r="X54" i="19"/>
  <c r="Y54" i="19"/>
  <c r="Z54" i="19"/>
  <c r="AA54" i="19"/>
  <c r="AB54" i="19"/>
  <c r="AC54" i="19"/>
  <c r="W112" i="12"/>
  <c r="W93" i="12"/>
  <c r="U57" i="19"/>
  <c r="W129" i="12"/>
  <c r="O129" i="15" s="1"/>
  <c r="V57" i="19"/>
  <c r="W57" i="19"/>
  <c r="X57" i="19"/>
  <c r="Y57" i="19"/>
  <c r="Z57" i="19"/>
  <c r="AA57" i="19"/>
  <c r="AB57" i="19"/>
  <c r="AC57" i="19"/>
  <c r="U58" i="19"/>
  <c r="W13" i="12"/>
  <c r="V58" i="19"/>
  <c r="W58" i="19"/>
  <c r="X58" i="19"/>
  <c r="Y58" i="19"/>
  <c r="Z58" i="19"/>
  <c r="AA58" i="19"/>
  <c r="AB58" i="19"/>
  <c r="AC58" i="19"/>
  <c r="W16" i="12"/>
  <c r="U60" i="19"/>
  <c r="W43" i="12"/>
  <c r="V60" i="19"/>
  <c r="W60" i="19"/>
  <c r="X60" i="19"/>
  <c r="Y60" i="19"/>
  <c r="Z60" i="19"/>
  <c r="AA60" i="19"/>
  <c r="AB60" i="19"/>
  <c r="AC60" i="19"/>
  <c r="U61" i="19"/>
  <c r="W121" i="12"/>
  <c r="V61" i="19"/>
  <c r="W61" i="19"/>
  <c r="X61" i="19"/>
  <c r="Y61" i="19"/>
  <c r="Z61" i="19"/>
  <c r="AA61" i="19"/>
  <c r="AB61" i="19"/>
  <c r="AC61" i="19"/>
  <c r="U62" i="19"/>
  <c r="W27" i="12"/>
  <c r="V62" i="19"/>
  <c r="W62" i="19"/>
  <c r="X62" i="19"/>
  <c r="Y62" i="19"/>
  <c r="Z62" i="19"/>
  <c r="AA62" i="19"/>
  <c r="AB62" i="19"/>
  <c r="AC62" i="19"/>
  <c r="U63" i="19"/>
  <c r="W102" i="12"/>
  <c r="V63" i="19"/>
  <c r="W63" i="19"/>
  <c r="X63" i="19"/>
  <c r="Y63" i="19"/>
  <c r="Z63" i="19"/>
  <c r="AA63" i="19"/>
  <c r="AB63" i="19"/>
  <c r="AC63" i="19"/>
  <c r="W98" i="12"/>
  <c r="W97" i="12"/>
  <c r="U66" i="19"/>
  <c r="W120" i="12"/>
  <c r="G120" i="22" s="1"/>
  <c r="V66" i="19"/>
  <c r="W66" i="19"/>
  <c r="X66" i="19"/>
  <c r="Y66" i="19"/>
  <c r="Z66" i="19"/>
  <c r="AA66" i="19"/>
  <c r="AB66" i="19"/>
  <c r="AC66" i="19"/>
  <c r="W17" i="12"/>
  <c r="W36" i="12"/>
  <c r="U69" i="19"/>
  <c r="W28" i="12"/>
  <c r="S15" i="19" s="1"/>
  <c r="V69" i="19"/>
  <c r="W69" i="19"/>
  <c r="X69" i="19"/>
  <c r="Y69" i="19"/>
  <c r="Z69" i="19"/>
  <c r="AA69" i="19"/>
  <c r="AB69" i="19"/>
  <c r="AC69" i="19"/>
  <c r="U70" i="19"/>
  <c r="W105" i="12"/>
  <c r="V70" i="19"/>
  <c r="W70" i="19"/>
  <c r="X70" i="19"/>
  <c r="Y70" i="19"/>
  <c r="Z70" i="19"/>
  <c r="AA70" i="19"/>
  <c r="AB70" i="19"/>
  <c r="AC70" i="19"/>
  <c r="U71" i="19"/>
  <c r="W34" i="12"/>
  <c r="V71" i="19"/>
  <c r="W71" i="19"/>
  <c r="X71" i="19"/>
  <c r="Y71" i="19"/>
  <c r="Z71" i="19"/>
  <c r="AA71" i="19"/>
  <c r="AB71" i="19"/>
  <c r="AC71" i="19"/>
  <c r="W57" i="12"/>
  <c r="W55" i="12"/>
  <c r="W95" i="12"/>
  <c r="U75" i="19"/>
  <c r="W74" i="12"/>
  <c r="V75" i="19"/>
  <c r="W75" i="19"/>
  <c r="X75" i="19"/>
  <c r="Y75" i="19"/>
  <c r="Z75" i="19"/>
  <c r="AA75" i="19"/>
  <c r="AB75" i="19"/>
  <c r="AC75" i="19"/>
  <c r="U76" i="19"/>
  <c r="W94" i="12"/>
  <c r="V76" i="19"/>
  <c r="W76" i="19"/>
  <c r="X76" i="19"/>
  <c r="Y76" i="19"/>
  <c r="Z76" i="19"/>
  <c r="AA76" i="19"/>
  <c r="AB76" i="19"/>
  <c r="AC76" i="19"/>
  <c r="W77" i="12"/>
  <c r="U78" i="19"/>
  <c r="W24" i="12"/>
  <c r="V78" i="19"/>
  <c r="W78" i="19"/>
  <c r="X78" i="19"/>
  <c r="Y78" i="19"/>
  <c r="Z78" i="19"/>
  <c r="AA78" i="19"/>
  <c r="AB78" i="19"/>
  <c r="AC78" i="19"/>
  <c r="W45" i="12"/>
  <c r="F43" i="22" s="1"/>
  <c r="W103" i="12"/>
  <c r="W54" i="12"/>
  <c r="U82" i="19"/>
  <c r="W83" i="12"/>
  <c r="V82" i="19"/>
  <c r="W82" i="19"/>
  <c r="X82" i="19"/>
  <c r="Y82" i="19"/>
  <c r="Z82" i="19"/>
  <c r="AA82" i="19"/>
  <c r="AB82" i="19"/>
  <c r="AC82" i="19"/>
  <c r="U83" i="19"/>
  <c r="W110" i="12"/>
  <c r="V83" i="19"/>
  <c r="W83" i="19"/>
  <c r="X83" i="19"/>
  <c r="Y83" i="19"/>
  <c r="Z83" i="19"/>
  <c r="AA83" i="19"/>
  <c r="AB83" i="19"/>
  <c r="AC83" i="19"/>
  <c r="W46" i="12"/>
  <c r="W92" i="12"/>
  <c r="W104" i="12"/>
  <c r="T45" i="19" s="1"/>
  <c r="W87" i="12"/>
  <c r="U88" i="19"/>
  <c r="W133" i="12"/>
  <c r="V88" i="19"/>
  <c r="W88" i="19"/>
  <c r="X88" i="19"/>
  <c r="Y88" i="19"/>
  <c r="Z88" i="19"/>
  <c r="AA88" i="19"/>
  <c r="AB88" i="19"/>
  <c r="AC88" i="19"/>
  <c r="W116" i="12"/>
  <c r="W75" i="12"/>
  <c r="U91" i="19"/>
  <c r="W64" i="12"/>
  <c r="V91" i="19"/>
  <c r="W91" i="19"/>
  <c r="X91" i="19"/>
  <c r="Y91" i="19"/>
  <c r="Z91" i="19"/>
  <c r="AA91" i="19"/>
  <c r="AB91" i="19"/>
  <c r="AC91" i="19"/>
  <c r="W11" i="12"/>
  <c r="U93" i="19"/>
  <c r="W31" i="12"/>
  <c r="V93" i="19"/>
  <c r="W93" i="19"/>
  <c r="X93" i="19"/>
  <c r="Y93" i="19"/>
  <c r="Z93" i="19"/>
  <c r="AA93" i="19"/>
  <c r="AB93" i="19"/>
  <c r="AC93" i="19"/>
  <c r="U94" i="19"/>
  <c r="W68" i="12"/>
  <c r="V94" i="19"/>
  <c r="W94" i="19"/>
  <c r="X94" i="19"/>
  <c r="Y94" i="19"/>
  <c r="Z94" i="19"/>
  <c r="AA94" i="19"/>
  <c r="AB94" i="19"/>
  <c r="AC94" i="19"/>
  <c r="U95" i="19"/>
  <c r="W70" i="12"/>
  <c r="V95" i="19"/>
  <c r="W95" i="19"/>
  <c r="X95" i="19"/>
  <c r="Y95" i="19"/>
  <c r="Z95" i="19"/>
  <c r="AA95" i="19"/>
  <c r="AB95" i="19"/>
  <c r="AC95" i="19"/>
  <c r="W134" i="12"/>
  <c r="W60" i="12"/>
  <c r="U98" i="19"/>
  <c r="W62" i="12"/>
  <c r="V98" i="19"/>
  <c r="W98" i="19"/>
  <c r="X98" i="19"/>
  <c r="Y98" i="19"/>
  <c r="Z98" i="19"/>
  <c r="AA98" i="19"/>
  <c r="AB98" i="19"/>
  <c r="AC98" i="19"/>
  <c r="W15" i="12"/>
  <c r="W86" i="12"/>
  <c r="W88" i="12"/>
  <c r="W89" i="12"/>
  <c r="U103" i="19"/>
  <c r="W69" i="12"/>
  <c r="V103" i="19"/>
  <c r="W103" i="19"/>
  <c r="X103" i="19"/>
  <c r="Y103" i="19"/>
  <c r="Z103" i="19"/>
  <c r="AA103" i="19"/>
  <c r="AB103" i="19"/>
  <c r="AC103" i="19"/>
  <c r="W107" i="12"/>
  <c r="W51" i="12"/>
  <c r="U106" i="19"/>
  <c r="W53" i="12"/>
  <c r="V106" i="19"/>
  <c r="W106" i="19"/>
  <c r="X106" i="19"/>
  <c r="Y106" i="19"/>
  <c r="Z106" i="19"/>
  <c r="AA106" i="19"/>
  <c r="AB106" i="19"/>
  <c r="AC106" i="19"/>
  <c r="W127" i="12"/>
  <c r="W63" i="12"/>
  <c r="W22" i="12"/>
  <c r="W58" i="12"/>
  <c r="O105" i="15" s="1"/>
  <c r="U111" i="19"/>
  <c r="W49" i="12"/>
  <c r="V111" i="19"/>
  <c r="W111" i="19"/>
  <c r="X111" i="19"/>
  <c r="Y111" i="19"/>
  <c r="Z111" i="19"/>
  <c r="AA111" i="19"/>
  <c r="AB111" i="19"/>
  <c r="AC111" i="19"/>
  <c r="W132" i="12"/>
  <c r="U113" i="19"/>
  <c r="W40" i="12"/>
  <c r="V113" i="19"/>
  <c r="W113" i="19"/>
  <c r="X113" i="19"/>
  <c r="Y113" i="19"/>
  <c r="Z113" i="19"/>
  <c r="AA113" i="19"/>
  <c r="AB113" i="19"/>
  <c r="AC113" i="19"/>
  <c r="W118" i="12"/>
  <c r="W119" i="12"/>
  <c r="W7" i="12"/>
  <c r="W81" i="12"/>
  <c r="W8" i="12"/>
  <c r="W122" i="12"/>
  <c r="U120" i="19"/>
  <c r="W111" i="12"/>
  <c r="V120" i="19"/>
  <c r="W120" i="19"/>
  <c r="X120" i="19"/>
  <c r="Y120" i="19"/>
  <c r="Z120" i="19"/>
  <c r="AA120" i="19"/>
  <c r="AB120" i="19"/>
  <c r="AC120" i="19"/>
  <c r="U121" i="19"/>
  <c r="W109" i="12"/>
  <c r="V121" i="19"/>
  <c r="W121" i="19"/>
  <c r="X121" i="19"/>
  <c r="Y121" i="19"/>
  <c r="Z121" i="19"/>
  <c r="AA121" i="19"/>
  <c r="AB121" i="19"/>
  <c r="AC121" i="19"/>
  <c r="U122" i="19"/>
  <c r="W139" i="12"/>
  <c r="V122" i="19"/>
  <c r="W122" i="19"/>
  <c r="X122" i="19"/>
  <c r="Y122" i="19"/>
  <c r="Z122" i="19"/>
  <c r="AA122" i="19"/>
  <c r="AB122" i="19"/>
  <c r="AC122" i="19"/>
  <c r="W140" i="12"/>
  <c r="T140" i="22" s="1"/>
  <c r="U124" i="19"/>
  <c r="W141" i="12"/>
  <c r="V124" i="19"/>
  <c r="W124" i="19"/>
  <c r="X124" i="19"/>
  <c r="Y124" i="19"/>
  <c r="Z124" i="19"/>
  <c r="AA124" i="19"/>
  <c r="AB124" i="19"/>
  <c r="AC124" i="19"/>
  <c r="U125" i="19"/>
  <c r="W143" i="12"/>
  <c r="V125" i="19"/>
  <c r="W125" i="19"/>
  <c r="X125" i="19"/>
  <c r="Y125" i="19"/>
  <c r="Z125" i="19"/>
  <c r="AA125" i="19"/>
  <c r="AB125" i="19"/>
  <c r="AC125" i="19"/>
  <c r="U126" i="19"/>
  <c r="W144" i="12"/>
  <c r="T144" i="22" s="1"/>
  <c r="V126" i="19"/>
  <c r="W126" i="19"/>
  <c r="X126" i="19"/>
  <c r="Y126" i="19"/>
  <c r="Z126" i="19"/>
  <c r="AA126" i="19"/>
  <c r="AB126" i="19"/>
  <c r="AC126" i="19"/>
  <c r="W145" i="12"/>
  <c r="W147" i="12"/>
  <c r="U129" i="19"/>
  <c r="W148" i="12"/>
  <c r="V129" i="19"/>
  <c r="W129" i="19"/>
  <c r="X129" i="19"/>
  <c r="Y129" i="19"/>
  <c r="Z129" i="19"/>
  <c r="AA129" i="19"/>
  <c r="AB129" i="19"/>
  <c r="AC129" i="19"/>
  <c r="W149" i="12"/>
  <c r="U131" i="19"/>
  <c r="W150" i="12"/>
  <c r="V131" i="19"/>
  <c r="W131" i="19"/>
  <c r="X131" i="19"/>
  <c r="Y131" i="19"/>
  <c r="Z131" i="19"/>
  <c r="AA131" i="19"/>
  <c r="AB131" i="19"/>
  <c r="AC131" i="19"/>
  <c r="W151" i="12"/>
  <c r="U133" i="19"/>
  <c r="W154" i="12"/>
  <c r="V133" i="19"/>
  <c r="W133" i="19"/>
  <c r="X133" i="19"/>
  <c r="Y133" i="19"/>
  <c r="Z133" i="19"/>
  <c r="AA133" i="19"/>
  <c r="AB133" i="19"/>
  <c r="AC133" i="19"/>
  <c r="W156" i="12"/>
  <c r="U135" i="19"/>
  <c r="W157" i="12"/>
  <c r="V135" i="19"/>
  <c r="W135" i="19"/>
  <c r="X135" i="19"/>
  <c r="Y135" i="19"/>
  <c r="Z135" i="19"/>
  <c r="AA135" i="19"/>
  <c r="AB135" i="19"/>
  <c r="AC135" i="19"/>
  <c r="U136" i="19"/>
  <c r="W159" i="12"/>
  <c r="V136" i="19"/>
  <c r="W136" i="19"/>
  <c r="X136" i="19"/>
  <c r="Y136" i="19"/>
  <c r="Z136" i="19"/>
  <c r="AA136" i="19"/>
  <c r="AB136" i="19"/>
  <c r="AC136" i="19"/>
  <c r="U137" i="19"/>
  <c r="W160" i="12"/>
  <c r="V137" i="19"/>
  <c r="W137" i="19"/>
  <c r="X137" i="19"/>
  <c r="Y137" i="19"/>
  <c r="Z137" i="19"/>
  <c r="AA137" i="19"/>
  <c r="AB137" i="19"/>
  <c r="AC137" i="19"/>
  <c r="W76" i="12"/>
  <c r="W142" i="12"/>
  <c r="W12" i="12"/>
  <c r="W128" i="12"/>
  <c r="T128" i="15" s="1"/>
  <c r="W85" i="12"/>
  <c r="W158" i="12"/>
  <c r="W65" i="12"/>
  <c r="H39" i="22" s="1"/>
  <c r="W100" i="12"/>
  <c r="W108" i="12"/>
  <c r="AC146" i="19"/>
  <c r="AB146" i="19"/>
  <c r="AA146" i="19"/>
  <c r="Z146" i="19"/>
  <c r="Y146" i="19"/>
  <c r="X146" i="19"/>
  <c r="W146" i="19"/>
  <c r="V146" i="19"/>
  <c r="U146" i="19"/>
  <c r="AC145" i="19"/>
  <c r="AB145" i="19"/>
  <c r="AA145" i="19"/>
  <c r="Z145" i="19"/>
  <c r="Y145" i="19"/>
  <c r="X145" i="19"/>
  <c r="W145" i="19"/>
  <c r="V145" i="19"/>
  <c r="U145" i="19"/>
  <c r="AC144" i="19"/>
  <c r="AB144" i="19"/>
  <c r="AA144" i="19"/>
  <c r="Z144" i="19"/>
  <c r="Y144" i="19"/>
  <c r="X144" i="19"/>
  <c r="W144" i="19"/>
  <c r="V144" i="19"/>
  <c r="U144" i="19"/>
  <c r="AC143" i="19"/>
  <c r="AB143" i="19"/>
  <c r="AA143" i="19"/>
  <c r="Z143" i="19"/>
  <c r="Y143" i="19"/>
  <c r="X143" i="19"/>
  <c r="W143" i="19"/>
  <c r="V143" i="19"/>
  <c r="U143" i="19"/>
  <c r="AC142" i="19"/>
  <c r="AB142" i="19"/>
  <c r="AA142" i="19"/>
  <c r="Z142" i="19"/>
  <c r="Y142" i="19"/>
  <c r="X142" i="19"/>
  <c r="W142" i="19"/>
  <c r="V142" i="19"/>
  <c r="U142" i="19"/>
  <c r="AC141" i="19"/>
  <c r="AB141" i="19"/>
  <c r="AA141" i="19"/>
  <c r="Z141" i="19"/>
  <c r="Y141" i="19"/>
  <c r="X141" i="19"/>
  <c r="W141" i="19"/>
  <c r="V141" i="19"/>
  <c r="U141" i="19"/>
  <c r="AC140" i="19"/>
  <c r="AB140" i="19"/>
  <c r="AA140" i="19"/>
  <c r="Z140" i="19"/>
  <c r="Y140" i="19"/>
  <c r="X140" i="19"/>
  <c r="W140" i="19"/>
  <c r="V140" i="19"/>
  <c r="U140" i="19"/>
  <c r="AC139" i="19"/>
  <c r="AB139" i="19"/>
  <c r="AA139" i="19"/>
  <c r="Z139" i="19"/>
  <c r="Y139" i="19"/>
  <c r="X139" i="19"/>
  <c r="W139" i="19"/>
  <c r="V139" i="19"/>
  <c r="U139" i="19"/>
  <c r="AC138" i="19"/>
  <c r="AB138" i="19"/>
  <c r="AA138" i="19"/>
  <c r="Z138" i="19"/>
  <c r="Y138" i="19"/>
  <c r="X138" i="19"/>
  <c r="W138" i="19"/>
  <c r="V138" i="19"/>
  <c r="U138" i="19"/>
  <c r="AC134" i="19"/>
  <c r="AB134" i="19"/>
  <c r="AA134" i="19"/>
  <c r="Z134" i="19"/>
  <c r="Y134" i="19"/>
  <c r="X134" i="19"/>
  <c r="W134" i="19"/>
  <c r="V134" i="19"/>
  <c r="U134" i="19"/>
  <c r="AC132" i="19"/>
  <c r="AB132" i="19"/>
  <c r="AA132" i="19"/>
  <c r="Z132" i="19"/>
  <c r="Y132" i="19"/>
  <c r="X132" i="19"/>
  <c r="W132" i="19"/>
  <c r="V132" i="19"/>
  <c r="U132" i="19"/>
  <c r="AC130" i="19"/>
  <c r="AB130" i="19"/>
  <c r="AA130" i="19"/>
  <c r="Z130" i="19"/>
  <c r="Y130" i="19"/>
  <c r="X130" i="19"/>
  <c r="W130" i="19"/>
  <c r="V130" i="19"/>
  <c r="U130" i="19"/>
  <c r="AC128" i="19"/>
  <c r="AB128" i="19"/>
  <c r="AA128" i="19"/>
  <c r="Z128" i="19"/>
  <c r="Y128" i="19"/>
  <c r="X128" i="19"/>
  <c r="W128" i="19"/>
  <c r="V128" i="19"/>
  <c r="U128" i="19"/>
  <c r="AC127" i="19"/>
  <c r="AB127" i="19"/>
  <c r="AA127" i="19"/>
  <c r="Z127" i="19"/>
  <c r="Y127" i="19"/>
  <c r="X127" i="19"/>
  <c r="W127" i="19"/>
  <c r="V127" i="19"/>
  <c r="U127" i="19"/>
  <c r="AC123" i="19"/>
  <c r="AB123" i="19"/>
  <c r="AA123" i="19"/>
  <c r="Z123" i="19"/>
  <c r="Y123" i="19"/>
  <c r="X123" i="19"/>
  <c r="W123" i="19"/>
  <c r="V123" i="19"/>
  <c r="U123" i="19"/>
  <c r="AC119" i="19"/>
  <c r="AB119" i="19"/>
  <c r="AA119" i="19"/>
  <c r="Z119" i="19"/>
  <c r="Y119" i="19"/>
  <c r="X119" i="19"/>
  <c r="W119" i="19"/>
  <c r="V119" i="19"/>
  <c r="U119" i="19"/>
  <c r="AC118" i="19"/>
  <c r="AB118" i="19"/>
  <c r="AA118" i="19"/>
  <c r="Z118" i="19"/>
  <c r="Y118" i="19"/>
  <c r="X118" i="19"/>
  <c r="W118" i="19"/>
  <c r="V118" i="19"/>
  <c r="U118" i="19"/>
  <c r="AC117" i="19"/>
  <c r="AB117" i="19"/>
  <c r="AA117" i="19"/>
  <c r="Z117" i="19"/>
  <c r="Y117" i="19"/>
  <c r="X117" i="19"/>
  <c r="W117" i="19"/>
  <c r="V117" i="19"/>
  <c r="U117" i="19"/>
  <c r="AC116" i="19"/>
  <c r="AB116" i="19"/>
  <c r="AA116" i="19"/>
  <c r="Z116" i="19"/>
  <c r="Y116" i="19"/>
  <c r="X116" i="19"/>
  <c r="W116" i="19"/>
  <c r="V116" i="19"/>
  <c r="U116" i="19"/>
  <c r="AC115" i="19"/>
  <c r="AB115" i="19"/>
  <c r="AA115" i="19"/>
  <c r="Z115" i="19"/>
  <c r="Y115" i="19"/>
  <c r="X115" i="19"/>
  <c r="W115" i="19"/>
  <c r="V115" i="19"/>
  <c r="U115" i="19"/>
  <c r="AC114" i="19"/>
  <c r="AB114" i="19"/>
  <c r="AA114" i="19"/>
  <c r="Z114" i="19"/>
  <c r="Y114" i="19"/>
  <c r="X114" i="19"/>
  <c r="W114" i="19"/>
  <c r="V114" i="19"/>
  <c r="U114" i="19"/>
  <c r="AC112" i="19"/>
  <c r="AB112" i="19"/>
  <c r="AA112" i="19"/>
  <c r="Z112" i="19"/>
  <c r="Y112" i="19"/>
  <c r="X112" i="19"/>
  <c r="W112" i="19"/>
  <c r="V112" i="19"/>
  <c r="U112" i="19"/>
  <c r="AC110" i="19"/>
  <c r="AB110" i="19"/>
  <c r="AA110" i="19"/>
  <c r="Z110" i="19"/>
  <c r="Y110" i="19"/>
  <c r="X110" i="19"/>
  <c r="W110" i="19"/>
  <c r="V110" i="19"/>
  <c r="U110" i="19"/>
  <c r="AC109" i="19"/>
  <c r="AB109" i="19"/>
  <c r="AA109" i="19"/>
  <c r="Z109" i="19"/>
  <c r="Y109" i="19"/>
  <c r="X109" i="19"/>
  <c r="W109" i="19"/>
  <c r="V109" i="19"/>
  <c r="U109" i="19"/>
  <c r="AC108" i="19"/>
  <c r="AB108" i="19"/>
  <c r="AA108" i="19"/>
  <c r="Z108" i="19"/>
  <c r="Y108" i="19"/>
  <c r="X108" i="19"/>
  <c r="W108" i="19"/>
  <c r="V108" i="19"/>
  <c r="U108" i="19"/>
  <c r="AC107" i="19"/>
  <c r="AB107" i="19"/>
  <c r="AA107" i="19"/>
  <c r="Z107" i="19"/>
  <c r="Y107" i="19"/>
  <c r="X107" i="19"/>
  <c r="W107" i="19"/>
  <c r="V107" i="19"/>
  <c r="U107" i="19"/>
  <c r="AC105" i="19"/>
  <c r="AB105" i="19"/>
  <c r="AA105" i="19"/>
  <c r="Z105" i="19"/>
  <c r="Y105" i="19"/>
  <c r="X105" i="19"/>
  <c r="W105" i="19"/>
  <c r="V105" i="19"/>
  <c r="U105" i="19"/>
  <c r="AC104" i="19"/>
  <c r="AB104" i="19"/>
  <c r="AA104" i="19"/>
  <c r="Z104" i="19"/>
  <c r="Y104" i="19"/>
  <c r="X104" i="19"/>
  <c r="W104" i="19"/>
  <c r="V104" i="19"/>
  <c r="U104" i="19"/>
  <c r="AC102" i="19"/>
  <c r="AB102" i="19"/>
  <c r="AA102" i="19"/>
  <c r="Z102" i="19"/>
  <c r="Y102" i="19"/>
  <c r="X102" i="19"/>
  <c r="W102" i="19"/>
  <c r="V102" i="19"/>
  <c r="U102" i="19"/>
  <c r="AC101" i="19"/>
  <c r="AB101" i="19"/>
  <c r="AA101" i="19"/>
  <c r="Z101" i="19"/>
  <c r="Y101" i="19"/>
  <c r="X101" i="19"/>
  <c r="W101" i="19"/>
  <c r="V101" i="19"/>
  <c r="U101" i="19"/>
  <c r="AC100" i="19"/>
  <c r="AB100" i="19"/>
  <c r="AA100" i="19"/>
  <c r="Z100" i="19"/>
  <c r="Y100" i="19"/>
  <c r="X100" i="19"/>
  <c r="W100" i="19"/>
  <c r="V100" i="19"/>
  <c r="U100" i="19"/>
  <c r="AC99" i="19"/>
  <c r="AB99" i="19"/>
  <c r="AA99" i="19"/>
  <c r="Z99" i="19"/>
  <c r="Y99" i="19"/>
  <c r="X99" i="19"/>
  <c r="W99" i="19"/>
  <c r="V99" i="19"/>
  <c r="U99" i="19"/>
  <c r="AC97" i="19"/>
  <c r="AB97" i="19"/>
  <c r="AA97" i="19"/>
  <c r="Z97" i="19"/>
  <c r="Y97" i="19"/>
  <c r="X97" i="19"/>
  <c r="W97" i="19"/>
  <c r="V97" i="19"/>
  <c r="U97" i="19"/>
  <c r="AC96" i="19"/>
  <c r="AB96" i="19"/>
  <c r="AA96" i="19"/>
  <c r="Z96" i="19"/>
  <c r="Y96" i="19"/>
  <c r="X96" i="19"/>
  <c r="W96" i="19"/>
  <c r="V96" i="19"/>
  <c r="U96" i="19"/>
  <c r="AC92" i="19"/>
  <c r="AB92" i="19"/>
  <c r="AA92" i="19"/>
  <c r="Z92" i="19"/>
  <c r="Y92" i="19"/>
  <c r="X92" i="19"/>
  <c r="W92" i="19"/>
  <c r="V92" i="19"/>
  <c r="U92" i="19"/>
  <c r="AC90" i="19"/>
  <c r="AB90" i="19"/>
  <c r="AA90" i="19"/>
  <c r="Z90" i="19"/>
  <c r="Y90" i="19"/>
  <c r="X90" i="19"/>
  <c r="W90" i="19"/>
  <c r="V90" i="19"/>
  <c r="U90" i="19"/>
  <c r="AC89" i="19"/>
  <c r="AB89" i="19"/>
  <c r="AA89" i="19"/>
  <c r="Z89" i="19"/>
  <c r="Y89" i="19"/>
  <c r="X89" i="19"/>
  <c r="W89" i="19"/>
  <c r="V89" i="19"/>
  <c r="U89" i="19"/>
  <c r="AC87" i="19"/>
  <c r="AB87" i="19"/>
  <c r="AA87" i="19"/>
  <c r="Z87" i="19"/>
  <c r="Y87" i="19"/>
  <c r="X87" i="19"/>
  <c r="W87" i="19"/>
  <c r="V87" i="19"/>
  <c r="U87" i="19"/>
  <c r="AC86" i="19"/>
  <c r="AB86" i="19"/>
  <c r="AA86" i="19"/>
  <c r="Z86" i="19"/>
  <c r="Y86" i="19"/>
  <c r="X86" i="19"/>
  <c r="W86" i="19"/>
  <c r="V86" i="19"/>
  <c r="U86" i="19"/>
  <c r="AC85" i="19"/>
  <c r="AB85" i="19"/>
  <c r="AA85" i="19"/>
  <c r="Z85" i="19"/>
  <c r="Y85" i="19"/>
  <c r="X85" i="19"/>
  <c r="W85" i="19"/>
  <c r="V85" i="19"/>
  <c r="U85" i="19"/>
  <c r="AC84" i="19"/>
  <c r="AB84" i="19"/>
  <c r="AA84" i="19"/>
  <c r="Z84" i="19"/>
  <c r="Y84" i="19"/>
  <c r="X84" i="19"/>
  <c r="W84" i="19"/>
  <c r="V84" i="19"/>
  <c r="U84" i="19"/>
  <c r="AC81" i="19"/>
  <c r="AB81" i="19"/>
  <c r="AA81" i="19"/>
  <c r="Z81" i="19"/>
  <c r="Y81" i="19"/>
  <c r="X81" i="19"/>
  <c r="W81" i="19"/>
  <c r="V81" i="19"/>
  <c r="U81" i="19"/>
  <c r="AC80" i="19"/>
  <c r="AB80" i="19"/>
  <c r="AA80" i="19"/>
  <c r="Z80" i="19"/>
  <c r="Y80" i="19"/>
  <c r="X80" i="19"/>
  <c r="W80" i="19"/>
  <c r="V80" i="19"/>
  <c r="U80" i="19"/>
  <c r="AC79" i="19"/>
  <c r="AB79" i="19"/>
  <c r="AA79" i="19"/>
  <c r="Z79" i="19"/>
  <c r="Y79" i="19"/>
  <c r="X79" i="19"/>
  <c r="W79" i="19"/>
  <c r="V79" i="19"/>
  <c r="U79" i="19"/>
  <c r="AC77" i="19"/>
  <c r="AB77" i="19"/>
  <c r="AA77" i="19"/>
  <c r="Z77" i="19"/>
  <c r="Y77" i="19"/>
  <c r="X77" i="19"/>
  <c r="W77" i="19"/>
  <c r="V77" i="19"/>
  <c r="U77" i="19"/>
  <c r="AC74" i="19"/>
  <c r="AB74" i="19"/>
  <c r="AA74" i="19"/>
  <c r="Z74" i="19"/>
  <c r="Y74" i="19"/>
  <c r="X74" i="19"/>
  <c r="W74" i="19"/>
  <c r="V74" i="19"/>
  <c r="U74" i="19"/>
  <c r="AC73" i="19"/>
  <c r="AB73" i="19"/>
  <c r="AA73" i="19"/>
  <c r="Z73" i="19"/>
  <c r="Y73" i="19"/>
  <c r="X73" i="19"/>
  <c r="W73" i="19"/>
  <c r="V73" i="19"/>
  <c r="U73" i="19"/>
  <c r="AC72" i="19"/>
  <c r="AB72" i="19"/>
  <c r="AA72" i="19"/>
  <c r="Z72" i="19"/>
  <c r="Y72" i="19"/>
  <c r="X72" i="19"/>
  <c r="W72" i="19"/>
  <c r="V72" i="19"/>
  <c r="U72" i="19"/>
  <c r="AC68" i="19"/>
  <c r="AB68" i="19"/>
  <c r="AA68" i="19"/>
  <c r="Z68" i="19"/>
  <c r="Y68" i="19"/>
  <c r="X68" i="19"/>
  <c r="W68" i="19"/>
  <c r="V68" i="19"/>
  <c r="U68" i="19"/>
  <c r="AC67" i="19"/>
  <c r="AB67" i="19"/>
  <c r="AA67" i="19"/>
  <c r="Z67" i="19"/>
  <c r="Y67" i="19"/>
  <c r="X67" i="19"/>
  <c r="W67" i="19"/>
  <c r="V67" i="19"/>
  <c r="U67" i="19"/>
  <c r="AC65" i="19"/>
  <c r="AB65" i="19"/>
  <c r="AA65" i="19"/>
  <c r="Z65" i="19"/>
  <c r="Y65" i="19"/>
  <c r="X65" i="19"/>
  <c r="W65" i="19"/>
  <c r="V65" i="19"/>
  <c r="U65" i="19"/>
  <c r="AC64" i="19"/>
  <c r="AB64" i="19"/>
  <c r="AA64" i="19"/>
  <c r="Z64" i="19"/>
  <c r="Y64" i="19"/>
  <c r="X64" i="19"/>
  <c r="W64" i="19"/>
  <c r="V64" i="19"/>
  <c r="U64" i="19"/>
  <c r="AC59" i="19"/>
  <c r="AB59" i="19"/>
  <c r="AA59" i="19"/>
  <c r="Z59" i="19"/>
  <c r="Y59" i="19"/>
  <c r="X59" i="19"/>
  <c r="W59" i="19"/>
  <c r="V59" i="19"/>
  <c r="U59" i="19"/>
  <c r="AC56" i="19"/>
  <c r="AB56" i="19"/>
  <c r="AA56" i="19"/>
  <c r="Z56" i="19"/>
  <c r="Y56" i="19"/>
  <c r="X56" i="19"/>
  <c r="W56" i="19"/>
  <c r="V56" i="19"/>
  <c r="U56" i="19"/>
  <c r="AC55" i="19"/>
  <c r="AB55" i="19"/>
  <c r="AA55" i="19"/>
  <c r="Z55" i="19"/>
  <c r="Y55" i="19"/>
  <c r="X55" i="19"/>
  <c r="W55" i="19"/>
  <c r="V55" i="19"/>
  <c r="U55" i="19"/>
  <c r="AC52" i="19"/>
  <c r="AB52" i="19"/>
  <c r="AA52" i="19"/>
  <c r="Z52" i="19"/>
  <c r="Y52" i="19"/>
  <c r="X52" i="19"/>
  <c r="W52" i="19"/>
  <c r="V52" i="19"/>
  <c r="U52" i="19"/>
  <c r="AC44" i="19"/>
  <c r="AB44" i="19"/>
  <c r="AA44" i="19"/>
  <c r="Z44" i="19"/>
  <c r="Y44" i="19"/>
  <c r="X44" i="19"/>
  <c r="W44" i="19"/>
  <c r="V44" i="19"/>
  <c r="U44" i="19"/>
  <c r="AC43" i="19"/>
  <c r="AB43" i="19"/>
  <c r="AA43" i="19"/>
  <c r="Z43" i="19"/>
  <c r="Y43" i="19"/>
  <c r="X43" i="19"/>
  <c r="W43" i="19"/>
  <c r="V43" i="19"/>
  <c r="U43" i="19"/>
  <c r="AC42" i="19"/>
  <c r="AB42" i="19"/>
  <c r="AA42" i="19"/>
  <c r="Z42" i="19"/>
  <c r="Y42" i="19"/>
  <c r="X42" i="19"/>
  <c r="W42" i="19"/>
  <c r="V42" i="19"/>
  <c r="U42" i="19"/>
  <c r="AC40" i="19"/>
  <c r="AB40" i="19"/>
  <c r="AA40" i="19"/>
  <c r="Z40" i="19"/>
  <c r="Y40" i="19"/>
  <c r="X40" i="19"/>
  <c r="W40" i="19"/>
  <c r="V40" i="19"/>
  <c r="U40" i="19"/>
  <c r="AC37" i="19"/>
  <c r="AB37" i="19"/>
  <c r="AA37" i="19"/>
  <c r="Z37" i="19"/>
  <c r="Y37" i="19"/>
  <c r="X37" i="19"/>
  <c r="W37" i="19"/>
  <c r="V37" i="19"/>
  <c r="U37" i="19"/>
  <c r="AC35" i="19"/>
  <c r="AB35" i="19"/>
  <c r="AA35" i="19"/>
  <c r="Z35" i="19"/>
  <c r="Y35" i="19"/>
  <c r="X35" i="19"/>
  <c r="W35" i="19"/>
  <c r="V35" i="19"/>
  <c r="U35" i="19"/>
  <c r="AC34" i="19"/>
  <c r="AB34" i="19"/>
  <c r="AA34" i="19"/>
  <c r="Z34" i="19"/>
  <c r="Y34" i="19"/>
  <c r="X34" i="19"/>
  <c r="W34" i="19"/>
  <c r="V34" i="19"/>
  <c r="U34" i="19"/>
  <c r="AC32" i="19"/>
  <c r="AB32" i="19"/>
  <c r="AA32" i="19"/>
  <c r="Z32" i="19"/>
  <c r="Y32" i="19"/>
  <c r="X32" i="19"/>
  <c r="W32" i="19"/>
  <c r="V32" i="19"/>
  <c r="U32" i="19"/>
  <c r="AC28" i="19"/>
  <c r="AB28" i="19"/>
  <c r="AA28" i="19"/>
  <c r="Z28" i="19"/>
  <c r="Y28" i="19"/>
  <c r="X28" i="19"/>
  <c r="W28" i="19"/>
  <c r="V28" i="19"/>
  <c r="U28" i="19"/>
  <c r="AC26" i="19"/>
  <c r="AB26" i="19"/>
  <c r="AA26" i="19"/>
  <c r="Z26" i="19"/>
  <c r="Y26" i="19"/>
  <c r="X26" i="19"/>
  <c r="W26" i="19"/>
  <c r="V26" i="19"/>
  <c r="U26" i="19"/>
  <c r="AC24" i="19"/>
  <c r="AB24" i="19"/>
  <c r="AA24" i="19"/>
  <c r="Z24" i="19"/>
  <c r="Y24" i="19"/>
  <c r="X24" i="19"/>
  <c r="W24" i="19"/>
  <c r="V24" i="19"/>
  <c r="U24" i="19"/>
  <c r="AC23" i="19"/>
  <c r="AB23" i="19"/>
  <c r="AA23" i="19"/>
  <c r="Z23" i="19"/>
  <c r="Y23" i="19"/>
  <c r="X23" i="19"/>
  <c r="W23" i="19"/>
  <c r="V23" i="19"/>
  <c r="U23" i="19"/>
  <c r="AC21" i="19"/>
  <c r="AB21" i="19"/>
  <c r="AA21" i="19"/>
  <c r="Z21" i="19"/>
  <c r="Y21" i="19"/>
  <c r="X21" i="19"/>
  <c r="W21" i="19"/>
  <c r="V21" i="19"/>
  <c r="U21" i="19"/>
  <c r="AC20" i="19"/>
  <c r="AB20" i="19"/>
  <c r="AA20" i="19"/>
  <c r="Z20" i="19"/>
  <c r="Y20" i="19"/>
  <c r="X20" i="19"/>
  <c r="W20" i="19"/>
  <c r="V20" i="19"/>
  <c r="U20" i="19"/>
  <c r="AC17" i="19"/>
  <c r="AB17" i="19"/>
  <c r="AA17" i="19"/>
  <c r="Z17" i="19"/>
  <c r="Y17" i="19"/>
  <c r="X17" i="19"/>
  <c r="W17" i="19"/>
  <c r="V17" i="19"/>
  <c r="U17" i="19"/>
  <c r="AC16" i="19"/>
  <c r="AB16" i="19"/>
  <c r="AA16" i="19"/>
  <c r="Z16" i="19"/>
  <c r="Y16" i="19"/>
  <c r="X16" i="19"/>
  <c r="W16" i="19"/>
  <c r="V16" i="19"/>
  <c r="U16" i="19"/>
  <c r="AC14" i="19"/>
  <c r="AB14" i="19"/>
  <c r="AA14" i="19"/>
  <c r="Z14" i="19"/>
  <c r="Y14" i="19"/>
  <c r="X14" i="19"/>
  <c r="W14" i="19"/>
  <c r="V14" i="19"/>
  <c r="U14" i="19"/>
  <c r="AC12" i="19"/>
  <c r="AB12" i="19"/>
  <c r="AA12" i="19"/>
  <c r="Z12" i="19"/>
  <c r="Y12" i="19"/>
  <c r="X12" i="19"/>
  <c r="W12" i="19"/>
  <c r="V12" i="19"/>
  <c r="U12" i="19"/>
  <c r="AC11" i="19"/>
  <c r="AB11" i="19"/>
  <c r="AA11" i="19"/>
  <c r="Z11" i="19"/>
  <c r="Y11" i="19"/>
  <c r="X11" i="19"/>
  <c r="W11" i="19"/>
  <c r="V11" i="19"/>
  <c r="U11" i="19"/>
  <c r="AC10" i="19"/>
  <c r="AB10" i="19"/>
  <c r="AA10" i="19"/>
  <c r="Z10" i="19"/>
  <c r="Y10" i="19"/>
  <c r="X10" i="19"/>
  <c r="W10" i="19"/>
  <c r="V10" i="19"/>
  <c r="U10" i="19"/>
  <c r="AC7" i="19"/>
  <c r="AB7" i="19"/>
  <c r="AA7" i="19"/>
  <c r="Z7" i="19"/>
  <c r="Y7" i="19"/>
  <c r="X7" i="19"/>
  <c r="W7" i="19"/>
  <c r="V7" i="19"/>
  <c r="U7" i="19"/>
  <c r="U134" i="22"/>
  <c r="V134" i="22"/>
  <c r="W134" i="22"/>
  <c r="X134" i="22"/>
  <c r="Y134" i="22"/>
  <c r="Z134" i="22"/>
  <c r="AC134" i="22"/>
  <c r="AA134" i="22"/>
  <c r="U132" i="22"/>
  <c r="V132" i="22"/>
  <c r="W132" i="22"/>
  <c r="X132" i="22"/>
  <c r="Y132" i="22"/>
  <c r="Z132" i="22"/>
  <c r="AC132" i="22"/>
  <c r="AA132" i="22"/>
  <c r="U130" i="22"/>
  <c r="V130" i="22"/>
  <c r="W130" i="22"/>
  <c r="X130" i="22"/>
  <c r="Y130" i="22"/>
  <c r="Z130" i="22"/>
  <c r="AC130" i="22"/>
  <c r="AA130" i="22"/>
  <c r="U128" i="22"/>
  <c r="V128" i="22"/>
  <c r="W128" i="22"/>
  <c r="X128" i="22"/>
  <c r="Y128" i="22"/>
  <c r="Z128" i="22"/>
  <c r="AC128" i="22"/>
  <c r="AA128" i="22"/>
  <c r="U127" i="22"/>
  <c r="V127" i="22"/>
  <c r="W127" i="22"/>
  <c r="X127" i="22"/>
  <c r="Y127" i="22"/>
  <c r="Z127" i="22"/>
  <c r="AC127" i="22"/>
  <c r="AA127" i="22"/>
  <c r="U123" i="22"/>
  <c r="V123" i="22"/>
  <c r="W123" i="22"/>
  <c r="X123" i="22"/>
  <c r="Y123" i="22"/>
  <c r="Z123" i="22"/>
  <c r="AC123" i="22"/>
  <c r="AA123" i="22"/>
  <c r="U119" i="22"/>
  <c r="V119" i="22"/>
  <c r="W119" i="22"/>
  <c r="X119" i="22"/>
  <c r="Y119" i="22"/>
  <c r="Z119" i="22"/>
  <c r="AC119" i="22"/>
  <c r="AA119" i="22"/>
  <c r="U118" i="22"/>
  <c r="V118" i="22"/>
  <c r="W118" i="22"/>
  <c r="X118" i="22"/>
  <c r="Y118" i="22"/>
  <c r="Z118" i="22"/>
  <c r="AC118" i="22"/>
  <c r="AA118" i="22"/>
  <c r="U114" i="22"/>
  <c r="V114" i="22"/>
  <c r="W114" i="22"/>
  <c r="X114" i="22"/>
  <c r="Y114" i="22"/>
  <c r="Z114" i="22"/>
  <c r="AC114" i="22"/>
  <c r="AA114" i="22"/>
  <c r="U112" i="22"/>
  <c r="V112" i="22"/>
  <c r="W112" i="22"/>
  <c r="X112" i="22"/>
  <c r="Y112" i="22"/>
  <c r="Z112" i="22"/>
  <c r="AC112" i="22"/>
  <c r="AA112" i="22"/>
  <c r="U110" i="22"/>
  <c r="V110" i="22"/>
  <c r="W110" i="22"/>
  <c r="X110" i="22"/>
  <c r="Y110" i="22"/>
  <c r="Z110" i="22"/>
  <c r="AC110" i="22"/>
  <c r="AA110" i="22"/>
  <c r="U109" i="22"/>
  <c r="V109" i="22"/>
  <c r="W109" i="22"/>
  <c r="X109" i="22"/>
  <c r="Y109" i="22"/>
  <c r="Z109" i="22"/>
  <c r="AC109" i="22"/>
  <c r="AA109" i="22"/>
  <c r="U105" i="22"/>
  <c r="V105" i="22"/>
  <c r="W105" i="22"/>
  <c r="X105" i="22"/>
  <c r="Y105" i="22"/>
  <c r="Z105" i="22"/>
  <c r="AC105" i="22"/>
  <c r="AA105" i="22"/>
  <c r="U104" i="22"/>
  <c r="V104" i="22"/>
  <c r="W104" i="22"/>
  <c r="X104" i="22"/>
  <c r="Y104" i="22"/>
  <c r="Z104" i="22"/>
  <c r="AC104" i="22"/>
  <c r="AA104" i="22"/>
  <c r="U99" i="22"/>
  <c r="V99" i="22"/>
  <c r="W99" i="22"/>
  <c r="X99" i="22"/>
  <c r="Y99" i="22"/>
  <c r="Z99" i="22"/>
  <c r="AC99" i="22"/>
  <c r="AA99" i="22"/>
  <c r="U96" i="22"/>
  <c r="V96" i="22"/>
  <c r="W96" i="22"/>
  <c r="X96" i="22"/>
  <c r="Y96" i="22"/>
  <c r="Z96" i="22"/>
  <c r="AC96" i="22"/>
  <c r="AA96" i="22"/>
  <c r="U86" i="22"/>
  <c r="V86" i="22"/>
  <c r="W86" i="22"/>
  <c r="X86" i="22"/>
  <c r="Y86" i="22"/>
  <c r="Z86" i="22"/>
  <c r="AC86" i="22"/>
  <c r="AA86" i="22"/>
  <c r="U85" i="22"/>
  <c r="V85" i="22"/>
  <c r="W85" i="22"/>
  <c r="X85" i="22"/>
  <c r="Y85" i="22"/>
  <c r="Z85" i="22"/>
  <c r="AC85" i="22"/>
  <c r="AA85" i="22"/>
  <c r="U79" i="22"/>
  <c r="V79" i="22"/>
  <c r="W79" i="22"/>
  <c r="X79" i="22"/>
  <c r="Y79" i="22"/>
  <c r="Z79" i="22"/>
  <c r="AC79" i="22"/>
  <c r="AA79" i="22"/>
  <c r="AA77" i="22"/>
  <c r="U77" i="22"/>
  <c r="V77" i="22"/>
  <c r="W77" i="22"/>
  <c r="X77" i="22"/>
  <c r="Y77" i="22"/>
  <c r="Z77" i="22"/>
  <c r="AC77" i="22"/>
  <c r="U72" i="22"/>
  <c r="V72" i="22"/>
  <c r="W72" i="22"/>
  <c r="X72" i="22"/>
  <c r="Y72" i="22"/>
  <c r="Z72" i="22"/>
  <c r="AC72" i="22"/>
  <c r="AA72" i="22"/>
  <c r="U67" i="22"/>
  <c r="V67" i="22"/>
  <c r="W67" i="22"/>
  <c r="X67" i="22"/>
  <c r="Y67" i="22"/>
  <c r="Z67" i="22"/>
  <c r="AC67" i="22"/>
  <c r="AA67" i="22"/>
  <c r="U65" i="22"/>
  <c r="V65" i="22"/>
  <c r="W65" i="22"/>
  <c r="X65" i="22"/>
  <c r="Y65" i="22"/>
  <c r="Z65" i="22"/>
  <c r="AC65" i="22"/>
  <c r="AA65" i="22"/>
  <c r="U64" i="22"/>
  <c r="V64" i="22"/>
  <c r="W64" i="22"/>
  <c r="X64" i="22"/>
  <c r="Y64" i="22"/>
  <c r="Z64" i="22"/>
  <c r="AC64" i="22"/>
  <c r="AA64" i="22"/>
  <c r="U52" i="22"/>
  <c r="V52" i="22"/>
  <c r="W52" i="22"/>
  <c r="X52" i="22"/>
  <c r="Y52" i="22"/>
  <c r="Z52" i="22"/>
  <c r="AC52" i="22"/>
  <c r="AA52" i="22"/>
  <c r="K52" i="22"/>
  <c r="U40" i="22"/>
  <c r="V40" i="22"/>
  <c r="W40" i="22"/>
  <c r="X40" i="22"/>
  <c r="Y40" i="22"/>
  <c r="Z40" i="22"/>
  <c r="AC40" i="22"/>
  <c r="AA40" i="22"/>
  <c r="U37" i="22"/>
  <c r="V37" i="22"/>
  <c r="W37" i="22"/>
  <c r="X37" i="22"/>
  <c r="Y37" i="22"/>
  <c r="Z37" i="22"/>
  <c r="AC37" i="22"/>
  <c r="AA37" i="22"/>
  <c r="U32" i="22"/>
  <c r="V32" i="22"/>
  <c r="W32" i="22"/>
  <c r="X32" i="22"/>
  <c r="Y32" i="22"/>
  <c r="Z32" i="22"/>
  <c r="AC32" i="22"/>
  <c r="AA32" i="22"/>
  <c r="U28" i="22"/>
  <c r="V28" i="22"/>
  <c r="W28" i="22"/>
  <c r="X28" i="22"/>
  <c r="Y28" i="22"/>
  <c r="Z28" i="22"/>
  <c r="AC28" i="22"/>
  <c r="AA28" i="22"/>
  <c r="U26" i="22"/>
  <c r="V26" i="22"/>
  <c r="W26" i="22"/>
  <c r="X26" i="22"/>
  <c r="Y26" i="22"/>
  <c r="Z26" i="22"/>
  <c r="AC26" i="22"/>
  <c r="AA26" i="22"/>
  <c r="U20" i="22"/>
  <c r="V20" i="22"/>
  <c r="W20" i="22"/>
  <c r="X20" i="22"/>
  <c r="Y20" i="22"/>
  <c r="Z20" i="22"/>
  <c r="AC20" i="22"/>
  <c r="AA20" i="22"/>
  <c r="U17" i="22"/>
  <c r="V17" i="22"/>
  <c r="W17" i="22"/>
  <c r="X17" i="22"/>
  <c r="Y17" i="22"/>
  <c r="Z17" i="22"/>
  <c r="AC17" i="22"/>
  <c r="AA17" i="22"/>
  <c r="U16" i="22"/>
  <c r="V16" i="22"/>
  <c r="W16" i="22"/>
  <c r="X16" i="22"/>
  <c r="Y16" i="22"/>
  <c r="Z16" i="22"/>
  <c r="AC16" i="22"/>
  <c r="AA16" i="22"/>
  <c r="U14" i="22"/>
  <c r="V14" i="22"/>
  <c r="W14" i="22"/>
  <c r="X14" i="22"/>
  <c r="Y14" i="22"/>
  <c r="Z14" i="22"/>
  <c r="AC14" i="22"/>
  <c r="AA14" i="22"/>
  <c r="U10" i="22"/>
  <c r="V10" i="22"/>
  <c r="W10" i="22"/>
  <c r="X10" i="22"/>
  <c r="Y10" i="22"/>
  <c r="Z10" i="22"/>
  <c r="AC10" i="22"/>
  <c r="AA10" i="22"/>
  <c r="U7" i="22"/>
  <c r="V7" i="22"/>
  <c r="W7" i="22"/>
  <c r="X7" i="22"/>
  <c r="Y7" i="22"/>
  <c r="Z7" i="22"/>
  <c r="AC7" i="22"/>
  <c r="AA7" i="22"/>
  <c r="AC146" i="22"/>
  <c r="AA146" i="22"/>
  <c r="Z146" i="22"/>
  <c r="Y146" i="22"/>
  <c r="X146" i="22"/>
  <c r="W146" i="22"/>
  <c r="V146" i="22"/>
  <c r="U146" i="22"/>
  <c r="AC145" i="22"/>
  <c r="AA145" i="22"/>
  <c r="Z145" i="22"/>
  <c r="Y145" i="22"/>
  <c r="X145" i="22"/>
  <c r="W145" i="22"/>
  <c r="V145" i="22"/>
  <c r="U145" i="22"/>
  <c r="AC144" i="22"/>
  <c r="AA144" i="22"/>
  <c r="Z144" i="22"/>
  <c r="Y144" i="22"/>
  <c r="X144" i="22"/>
  <c r="W144" i="22"/>
  <c r="V144" i="22"/>
  <c r="U144" i="22"/>
  <c r="AC143" i="22"/>
  <c r="AA143" i="22"/>
  <c r="Z143" i="22"/>
  <c r="Y143" i="22"/>
  <c r="X143" i="22"/>
  <c r="W143" i="22"/>
  <c r="V143" i="22"/>
  <c r="U143" i="22"/>
  <c r="AC142" i="22"/>
  <c r="AA142" i="22"/>
  <c r="Z142" i="22"/>
  <c r="Y142" i="22"/>
  <c r="X142" i="22"/>
  <c r="W142" i="22"/>
  <c r="V142" i="22"/>
  <c r="U142" i="22"/>
  <c r="AC141" i="22"/>
  <c r="AA141" i="22"/>
  <c r="Z141" i="22"/>
  <c r="Y141" i="22"/>
  <c r="X141" i="22"/>
  <c r="W141" i="22"/>
  <c r="V141" i="22"/>
  <c r="U141" i="22"/>
  <c r="AC140" i="22"/>
  <c r="AA140" i="22"/>
  <c r="Z140" i="22"/>
  <c r="Y140" i="22"/>
  <c r="X140" i="22"/>
  <c r="W140" i="22"/>
  <c r="V140" i="22"/>
  <c r="U140" i="22"/>
  <c r="AC139" i="22"/>
  <c r="AA139" i="22"/>
  <c r="Z139" i="22"/>
  <c r="Y139" i="22"/>
  <c r="X139" i="22"/>
  <c r="W139" i="22"/>
  <c r="V139" i="22"/>
  <c r="U139" i="22"/>
  <c r="AC138" i="22"/>
  <c r="AA138" i="22"/>
  <c r="Z138" i="22"/>
  <c r="Y138" i="22"/>
  <c r="X138" i="22"/>
  <c r="W138" i="22"/>
  <c r="V138" i="22"/>
  <c r="U138" i="22"/>
  <c r="AC137" i="22"/>
  <c r="AA137" i="22"/>
  <c r="Z137" i="22"/>
  <c r="Y137" i="22"/>
  <c r="X137" i="22"/>
  <c r="W137" i="22"/>
  <c r="V137" i="22"/>
  <c r="U137" i="22"/>
  <c r="AC136" i="22"/>
  <c r="AA136" i="22"/>
  <c r="Z136" i="22"/>
  <c r="Y136" i="22"/>
  <c r="X136" i="22"/>
  <c r="W136" i="22"/>
  <c r="V136" i="22"/>
  <c r="U136" i="22"/>
  <c r="AC135" i="22"/>
  <c r="AA135" i="22"/>
  <c r="Z135" i="22"/>
  <c r="Y135" i="22"/>
  <c r="X135" i="22"/>
  <c r="W135" i="22"/>
  <c r="V135" i="22"/>
  <c r="U135" i="22"/>
  <c r="AC133" i="22"/>
  <c r="AA133" i="22"/>
  <c r="Z133" i="22"/>
  <c r="Y133" i="22"/>
  <c r="X133" i="22"/>
  <c r="W133" i="22"/>
  <c r="V133" i="22"/>
  <c r="U133" i="22"/>
  <c r="AC131" i="22"/>
  <c r="AA131" i="22"/>
  <c r="Z131" i="22"/>
  <c r="Y131" i="22"/>
  <c r="X131" i="22"/>
  <c r="W131" i="22"/>
  <c r="V131" i="22"/>
  <c r="U131" i="22"/>
  <c r="AC129" i="22"/>
  <c r="AA129" i="22"/>
  <c r="Z129" i="22"/>
  <c r="Y129" i="22"/>
  <c r="X129" i="22"/>
  <c r="W129" i="22"/>
  <c r="V129" i="22"/>
  <c r="U129" i="22"/>
  <c r="AC126" i="22"/>
  <c r="AA126" i="22"/>
  <c r="Z126" i="22"/>
  <c r="Y126" i="22"/>
  <c r="X126" i="22"/>
  <c r="W126" i="22"/>
  <c r="V126" i="22"/>
  <c r="U126" i="22"/>
  <c r="AC125" i="22"/>
  <c r="AA125" i="22"/>
  <c r="Z125" i="22"/>
  <c r="Y125" i="22"/>
  <c r="X125" i="22"/>
  <c r="W125" i="22"/>
  <c r="V125" i="22"/>
  <c r="U125" i="22"/>
  <c r="AC124" i="22"/>
  <c r="AA124" i="22"/>
  <c r="Z124" i="22"/>
  <c r="Y124" i="22"/>
  <c r="X124" i="22"/>
  <c r="W124" i="22"/>
  <c r="V124" i="22"/>
  <c r="U124" i="22"/>
  <c r="AC122" i="22"/>
  <c r="AA122" i="22"/>
  <c r="Z122" i="22"/>
  <c r="Y122" i="22"/>
  <c r="X122" i="22"/>
  <c r="W122" i="22"/>
  <c r="V122" i="22"/>
  <c r="U122" i="22"/>
  <c r="AC121" i="22"/>
  <c r="AA121" i="22"/>
  <c r="Z121" i="22"/>
  <c r="Y121" i="22"/>
  <c r="X121" i="22"/>
  <c r="W121" i="22"/>
  <c r="V121" i="22"/>
  <c r="U121" i="22"/>
  <c r="AC120" i="22"/>
  <c r="AA120" i="22"/>
  <c r="Z120" i="22"/>
  <c r="Y120" i="22"/>
  <c r="X120" i="22"/>
  <c r="W120" i="22"/>
  <c r="V120" i="22"/>
  <c r="U120" i="22"/>
  <c r="AC117" i="22"/>
  <c r="AA117" i="22"/>
  <c r="Z117" i="22"/>
  <c r="Y117" i="22"/>
  <c r="X117" i="22"/>
  <c r="W117" i="22"/>
  <c r="V117" i="22"/>
  <c r="U117" i="22"/>
  <c r="AC116" i="22"/>
  <c r="AA116" i="22"/>
  <c r="Z116" i="22"/>
  <c r="Y116" i="22"/>
  <c r="X116" i="22"/>
  <c r="W116" i="22"/>
  <c r="V116" i="22"/>
  <c r="U116" i="22"/>
  <c r="AC115" i="22"/>
  <c r="AA115" i="22"/>
  <c r="Z115" i="22"/>
  <c r="Y115" i="22"/>
  <c r="X115" i="22"/>
  <c r="W115" i="22"/>
  <c r="V115" i="22"/>
  <c r="U115" i="22"/>
  <c r="AC113" i="22"/>
  <c r="AA113" i="22"/>
  <c r="Z113" i="22"/>
  <c r="Y113" i="22"/>
  <c r="X113" i="22"/>
  <c r="W113" i="22"/>
  <c r="V113" i="22"/>
  <c r="U113" i="22"/>
  <c r="AC111" i="22"/>
  <c r="AA111" i="22"/>
  <c r="Z111" i="22"/>
  <c r="Y111" i="22"/>
  <c r="X111" i="22"/>
  <c r="W111" i="22"/>
  <c r="V111" i="22"/>
  <c r="U111" i="22"/>
  <c r="AC108" i="22"/>
  <c r="AA108" i="22"/>
  <c r="Z108" i="22"/>
  <c r="Y108" i="22"/>
  <c r="X108" i="22"/>
  <c r="W108" i="22"/>
  <c r="V108" i="22"/>
  <c r="U108" i="22"/>
  <c r="AC107" i="22"/>
  <c r="AA107" i="22"/>
  <c r="Z107" i="22"/>
  <c r="Y107" i="22"/>
  <c r="X107" i="22"/>
  <c r="W107" i="22"/>
  <c r="V107" i="22"/>
  <c r="U107" i="22"/>
  <c r="AC106" i="22"/>
  <c r="AA106" i="22"/>
  <c r="Z106" i="22"/>
  <c r="Y106" i="22"/>
  <c r="X106" i="22"/>
  <c r="W106" i="22"/>
  <c r="V106" i="22"/>
  <c r="U106" i="22"/>
  <c r="AC103" i="22"/>
  <c r="AA103" i="22"/>
  <c r="Z103" i="22"/>
  <c r="Y103" i="22"/>
  <c r="X103" i="22"/>
  <c r="W103" i="22"/>
  <c r="V103" i="22"/>
  <c r="U103" i="22"/>
  <c r="AC102" i="22"/>
  <c r="AA102" i="22"/>
  <c r="Z102" i="22"/>
  <c r="Y102" i="22"/>
  <c r="X102" i="22"/>
  <c r="W102" i="22"/>
  <c r="V102" i="22"/>
  <c r="U102" i="22"/>
  <c r="AC101" i="22"/>
  <c r="AA101" i="22"/>
  <c r="Z101" i="22"/>
  <c r="Y101" i="22"/>
  <c r="X101" i="22"/>
  <c r="W101" i="22"/>
  <c r="V101" i="22"/>
  <c r="U101" i="22"/>
  <c r="AC100" i="22"/>
  <c r="AA100" i="22"/>
  <c r="Z100" i="22"/>
  <c r="Y100" i="22"/>
  <c r="X100" i="22"/>
  <c r="W100" i="22"/>
  <c r="V100" i="22"/>
  <c r="U100" i="22"/>
  <c r="AC98" i="22"/>
  <c r="AA98" i="22"/>
  <c r="Z98" i="22"/>
  <c r="Y98" i="22"/>
  <c r="X98" i="22"/>
  <c r="W98" i="22"/>
  <c r="V98" i="22"/>
  <c r="U98" i="22"/>
  <c r="AC97" i="22"/>
  <c r="AA97" i="22"/>
  <c r="Z97" i="22"/>
  <c r="Y97" i="22"/>
  <c r="X97" i="22"/>
  <c r="W97" i="22"/>
  <c r="V97" i="22"/>
  <c r="U97" i="22"/>
  <c r="AC95" i="22"/>
  <c r="AA95" i="22"/>
  <c r="Z95" i="22"/>
  <c r="Y95" i="22"/>
  <c r="X95" i="22"/>
  <c r="W95" i="22"/>
  <c r="V95" i="22"/>
  <c r="U95" i="22"/>
  <c r="AC94" i="22"/>
  <c r="AA94" i="22"/>
  <c r="Z94" i="22"/>
  <c r="Y94" i="22"/>
  <c r="X94" i="22"/>
  <c r="W94" i="22"/>
  <c r="V94" i="22"/>
  <c r="U94" i="22"/>
  <c r="AC93" i="22"/>
  <c r="AA93" i="22"/>
  <c r="Z93" i="22"/>
  <c r="Y93" i="22"/>
  <c r="X93" i="22"/>
  <c r="W93" i="22"/>
  <c r="V93" i="22"/>
  <c r="U93" i="22"/>
  <c r="AC92" i="22"/>
  <c r="AA92" i="22"/>
  <c r="Z92" i="22"/>
  <c r="Y92" i="22"/>
  <c r="X92" i="22"/>
  <c r="W92" i="22"/>
  <c r="V92" i="22"/>
  <c r="U92" i="22"/>
  <c r="AC91" i="22"/>
  <c r="AA91" i="22"/>
  <c r="Z91" i="22"/>
  <c r="Y91" i="22"/>
  <c r="X91" i="22"/>
  <c r="W91" i="22"/>
  <c r="V91" i="22"/>
  <c r="U91" i="22"/>
  <c r="AC90" i="22"/>
  <c r="AA90" i="22"/>
  <c r="Z90" i="22"/>
  <c r="Y90" i="22"/>
  <c r="X90" i="22"/>
  <c r="W90" i="22"/>
  <c r="V90" i="22"/>
  <c r="U90" i="22"/>
  <c r="AC89" i="22"/>
  <c r="AA89" i="22"/>
  <c r="Z89" i="22"/>
  <c r="Y89" i="22"/>
  <c r="X89" i="22"/>
  <c r="W89" i="22"/>
  <c r="V89" i="22"/>
  <c r="U89" i="22"/>
  <c r="AC88" i="22"/>
  <c r="AA88" i="22"/>
  <c r="Z88" i="22"/>
  <c r="Y88" i="22"/>
  <c r="X88" i="22"/>
  <c r="W88" i="22"/>
  <c r="V88" i="22"/>
  <c r="U88" i="22"/>
  <c r="AC87" i="22"/>
  <c r="AA87" i="22"/>
  <c r="Z87" i="22"/>
  <c r="Y87" i="22"/>
  <c r="X87" i="22"/>
  <c r="W87" i="22"/>
  <c r="V87" i="22"/>
  <c r="U87" i="22"/>
  <c r="AC84" i="22"/>
  <c r="AA84" i="22"/>
  <c r="Z84" i="22"/>
  <c r="Y84" i="22"/>
  <c r="X84" i="22"/>
  <c r="W84" i="22"/>
  <c r="V84" i="22"/>
  <c r="U84" i="22"/>
  <c r="AC83" i="22"/>
  <c r="AA83" i="22"/>
  <c r="Z83" i="22"/>
  <c r="Y83" i="22"/>
  <c r="X83" i="22"/>
  <c r="W83" i="22"/>
  <c r="V83" i="22"/>
  <c r="U83" i="22"/>
  <c r="AC82" i="22"/>
  <c r="AA82" i="22"/>
  <c r="Z82" i="22"/>
  <c r="Y82" i="22"/>
  <c r="X82" i="22"/>
  <c r="W82" i="22"/>
  <c r="V82" i="22"/>
  <c r="U82" i="22"/>
  <c r="AC81" i="22"/>
  <c r="AA81" i="22"/>
  <c r="Z81" i="22"/>
  <c r="Y81" i="22"/>
  <c r="X81" i="22"/>
  <c r="W81" i="22"/>
  <c r="V81" i="22"/>
  <c r="U81" i="22"/>
  <c r="AC80" i="22"/>
  <c r="AA80" i="22"/>
  <c r="Z80" i="22"/>
  <c r="Y80" i="22"/>
  <c r="X80" i="22"/>
  <c r="W80" i="22"/>
  <c r="V80" i="22"/>
  <c r="U80" i="22"/>
  <c r="AC78" i="22"/>
  <c r="AA78" i="22"/>
  <c r="Z78" i="22"/>
  <c r="Y78" i="22"/>
  <c r="X78" i="22"/>
  <c r="W78" i="22"/>
  <c r="V78" i="22"/>
  <c r="U78" i="22"/>
  <c r="AC76" i="22"/>
  <c r="AA76" i="22"/>
  <c r="Z76" i="22"/>
  <c r="Y76" i="22"/>
  <c r="X76" i="22"/>
  <c r="W76" i="22"/>
  <c r="V76" i="22"/>
  <c r="U76" i="22"/>
  <c r="AC75" i="22"/>
  <c r="AA75" i="22"/>
  <c r="Z75" i="22"/>
  <c r="Y75" i="22"/>
  <c r="X75" i="22"/>
  <c r="W75" i="22"/>
  <c r="V75" i="22"/>
  <c r="U75" i="22"/>
  <c r="AC74" i="22"/>
  <c r="AA74" i="22"/>
  <c r="Z74" i="22"/>
  <c r="Y74" i="22"/>
  <c r="X74" i="22"/>
  <c r="W74" i="22"/>
  <c r="V74" i="22"/>
  <c r="U74" i="22"/>
  <c r="AC73" i="22"/>
  <c r="AA73" i="22"/>
  <c r="Z73" i="22"/>
  <c r="Y73" i="22"/>
  <c r="X73" i="22"/>
  <c r="W73" i="22"/>
  <c r="V73" i="22"/>
  <c r="U73" i="22"/>
  <c r="AC71" i="22"/>
  <c r="AA71" i="22"/>
  <c r="Z71" i="22"/>
  <c r="Y71" i="22"/>
  <c r="X71" i="22"/>
  <c r="W71" i="22"/>
  <c r="V71" i="22"/>
  <c r="U71" i="22"/>
  <c r="AC70" i="22"/>
  <c r="AA70" i="22"/>
  <c r="Z70" i="22"/>
  <c r="Y70" i="22"/>
  <c r="X70" i="22"/>
  <c r="W70" i="22"/>
  <c r="V70" i="22"/>
  <c r="U70" i="22"/>
  <c r="AC69" i="22"/>
  <c r="AA69" i="22"/>
  <c r="Z69" i="22"/>
  <c r="Y69" i="22"/>
  <c r="X69" i="22"/>
  <c r="W69" i="22"/>
  <c r="V69" i="22"/>
  <c r="U69" i="22"/>
  <c r="AC68" i="22"/>
  <c r="AA68" i="22"/>
  <c r="Z68" i="22"/>
  <c r="Y68" i="22"/>
  <c r="X68" i="22"/>
  <c r="W68" i="22"/>
  <c r="V68" i="22"/>
  <c r="U68" i="22"/>
  <c r="AC66" i="22"/>
  <c r="AA66" i="22"/>
  <c r="Z66" i="22"/>
  <c r="Y66" i="22"/>
  <c r="X66" i="22"/>
  <c r="W66" i="22"/>
  <c r="V66" i="22"/>
  <c r="U66" i="22"/>
  <c r="AC63" i="22"/>
  <c r="AA63" i="22"/>
  <c r="Z63" i="22"/>
  <c r="Y63" i="22"/>
  <c r="X63" i="22"/>
  <c r="W63" i="22"/>
  <c r="V63" i="22"/>
  <c r="U63" i="22"/>
  <c r="AC62" i="22"/>
  <c r="AA62" i="22"/>
  <c r="Z62" i="22"/>
  <c r="Y62" i="22"/>
  <c r="X62" i="22"/>
  <c r="W62" i="22"/>
  <c r="V62" i="22"/>
  <c r="U62" i="22"/>
  <c r="AC61" i="22"/>
  <c r="AA61" i="22"/>
  <c r="Z61" i="22"/>
  <c r="Y61" i="22"/>
  <c r="X61" i="22"/>
  <c r="W61" i="22"/>
  <c r="V61" i="22"/>
  <c r="U61" i="22"/>
  <c r="AC60" i="22"/>
  <c r="AA60" i="22"/>
  <c r="Z60" i="22"/>
  <c r="Y60" i="22"/>
  <c r="X60" i="22"/>
  <c r="W60" i="22"/>
  <c r="V60" i="22"/>
  <c r="U60" i="22"/>
  <c r="AC59" i="22"/>
  <c r="AA59" i="22"/>
  <c r="Z59" i="22"/>
  <c r="Y59" i="22"/>
  <c r="X59" i="22"/>
  <c r="W59" i="22"/>
  <c r="V59" i="22"/>
  <c r="U59" i="22"/>
  <c r="AC58" i="22"/>
  <c r="AA58" i="22"/>
  <c r="Z58" i="22"/>
  <c r="Y58" i="22"/>
  <c r="X58" i="22"/>
  <c r="W58" i="22"/>
  <c r="V58" i="22"/>
  <c r="U58" i="22"/>
  <c r="AC57" i="22"/>
  <c r="AA57" i="22"/>
  <c r="Z57" i="22"/>
  <c r="Y57" i="22"/>
  <c r="X57" i="22"/>
  <c r="W57" i="22"/>
  <c r="V57" i="22"/>
  <c r="U57" i="22"/>
  <c r="AC56" i="22"/>
  <c r="AA56" i="22"/>
  <c r="Z56" i="22"/>
  <c r="Y56" i="22"/>
  <c r="X56" i="22"/>
  <c r="W56" i="22"/>
  <c r="V56" i="22"/>
  <c r="U56" i="22"/>
  <c r="AC55" i="22"/>
  <c r="AA55" i="22"/>
  <c r="Z55" i="22"/>
  <c r="Y55" i="22"/>
  <c r="X55" i="22"/>
  <c r="W55" i="22"/>
  <c r="V55" i="22"/>
  <c r="U55" i="22"/>
  <c r="AC54" i="22"/>
  <c r="AA54" i="22"/>
  <c r="Z54" i="22"/>
  <c r="Y54" i="22"/>
  <c r="X54" i="22"/>
  <c r="W54" i="22"/>
  <c r="V54" i="22"/>
  <c r="U54" i="22"/>
  <c r="AC53" i="22"/>
  <c r="AA53" i="22"/>
  <c r="Z53" i="22"/>
  <c r="Y53" i="22"/>
  <c r="X53" i="22"/>
  <c r="W53" i="22"/>
  <c r="V53" i="22"/>
  <c r="U53" i="22"/>
  <c r="AC51" i="22"/>
  <c r="AA51" i="22"/>
  <c r="Z51" i="22"/>
  <c r="Y51" i="22"/>
  <c r="X51" i="22"/>
  <c r="W51" i="22"/>
  <c r="V51" i="22"/>
  <c r="U51" i="22"/>
  <c r="AC50" i="22"/>
  <c r="AA50" i="22"/>
  <c r="Z50" i="22"/>
  <c r="Y50" i="22"/>
  <c r="X50" i="22"/>
  <c r="W50" i="22"/>
  <c r="V50" i="22"/>
  <c r="U50" i="22"/>
  <c r="AC49" i="22"/>
  <c r="AA49" i="22"/>
  <c r="Z49" i="22"/>
  <c r="Y49" i="22"/>
  <c r="X49" i="22"/>
  <c r="W49" i="22"/>
  <c r="V49" i="22"/>
  <c r="U49" i="22"/>
  <c r="AC48" i="22"/>
  <c r="AA48" i="22"/>
  <c r="Z48" i="22"/>
  <c r="Y48" i="22"/>
  <c r="X48" i="22"/>
  <c r="W48" i="22"/>
  <c r="V48" i="22"/>
  <c r="U48" i="22"/>
  <c r="AC47" i="22"/>
  <c r="AA47" i="22"/>
  <c r="Z47" i="22"/>
  <c r="Y47" i="22"/>
  <c r="X47" i="22"/>
  <c r="W47" i="22"/>
  <c r="V47" i="22"/>
  <c r="U47" i="22"/>
  <c r="AC46" i="22"/>
  <c r="AA46" i="22"/>
  <c r="Z46" i="22"/>
  <c r="Y46" i="22"/>
  <c r="X46" i="22"/>
  <c r="W46" i="22"/>
  <c r="V46" i="22"/>
  <c r="U46" i="22"/>
  <c r="AC45" i="22"/>
  <c r="AA45" i="22"/>
  <c r="Z45" i="22"/>
  <c r="Y45" i="22"/>
  <c r="X45" i="22"/>
  <c r="W45" i="22"/>
  <c r="V45" i="22"/>
  <c r="U45" i="22"/>
  <c r="AC44" i="22"/>
  <c r="AA44" i="22"/>
  <c r="Z44" i="22"/>
  <c r="Y44" i="22"/>
  <c r="X44" i="22"/>
  <c r="W44" i="22"/>
  <c r="V44" i="22"/>
  <c r="U44" i="22"/>
  <c r="AC43" i="22"/>
  <c r="AA43" i="22"/>
  <c r="Z43" i="22"/>
  <c r="Y43" i="22"/>
  <c r="X43" i="22"/>
  <c r="W43" i="22"/>
  <c r="V43" i="22"/>
  <c r="U43" i="22"/>
  <c r="AC42" i="22"/>
  <c r="AA42" i="22"/>
  <c r="Z42" i="22"/>
  <c r="Y42" i="22"/>
  <c r="X42" i="22"/>
  <c r="W42" i="22"/>
  <c r="V42" i="22"/>
  <c r="U42" i="22"/>
  <c r="AC41" i="22"/>
  <c r="AA41" i="22"/>
  <c r="Z41" i="22"/>
  <c r="Y41" i="22"/>
  <c r="X41" i="22"/>
  <c r="W41" i="22"/>
  <c r="V41" i="22"/>
  <c r="U41" i="22"/>
  <c r="AC39" i="22"/>
  <c r="AA39" i="22"/>
  <c r="Z39" i="22"/>
  <c r="Y39" i="22"/>
  <c r="X39" i="22"/>
  <c r="W39" i="22"/>
  <c r="V39" i="22"/>
  <c r="U39" i="22"/>
  <c r="AC38" i="22"/>
  <c r="AA38" i="22"/>
  <c r="Z38" i="22"/>
  <c r="Y38" i="22"/>
  <c r="X38" i="22"/>
  <c r="W38" i="22"/>
  <c r="V38" i="22"/>
  <c r="U38" i="22"/>
  <c r="AC36" i="22"/>
  <c r="AA36" i="22"/>
  <c r="Z36" i="22"/>
  <c r="Y36" i="22"/>
  <c r="X36" i="22"/>
  <c r="W36" i="22"/>
  <c r="V36" i="22"/>
  <c r="U36" i="22"/>
  <c r="AC35" i="22"/>
  <c r="AA35" i="22"/>
  <c r="Z35" i="22"/>
  <c r="Y35" i="22"/>
  <c r="X35" i="22"/>
  <c r="W35" i="22"/>
  <c r="V35" i="22"/>
  <c r="U35" i="22"/>
  <c r="AC34" i="22"/>
  <c r="AA34" i="22"/>
  <c r="Z34" i="22"/>
  <c r="Y34" i="22"/>
  <c r="X34" i="22"/>
  <c r="W34" i="22"/>
  <c r="V34" i="22"/>
  <c r="U34" i="22"/>
  <c r="AC33" i="22"/>
  <c r="AA33" i="22"/>
  <c r="Z33" i="22"/>
  <c r="Y33" i="22"/>
  <c r="X33" i="22"/>
  <c r="W33" i="22"/>
  <c r="V33" i="22"/>
  <c r="U33" i="22"/>
  <c r="AC31" i="22"/>
  <c r="AA31" i="22"/>
  <c r="Z31" i="22"/>
  <c r="Y31" i="22"/>
  <c r="X31" i="22"/>
  <c r="W31" i="22"/>
  <c r="V31" i="22"/>
  <c r="U31" i="22"/>
  <c r="AC30" i="22"/>
  <c r="AA30" i="22"/>
  <c r="Z30" i="22"/>
  <c r="Y30" i="22"/>
  <c r="X30" i="22"/>
  <c r="W30" i="22"/>
  <c r="V30" i="22"/>
  <c r="U30" i="22"/>
  <c r="AC29" i="22"/>
  <c r="AA29" i="22"/>
  <c r="Z29" i="22"/>
  <c r="Y29" i="22"/>
  <c r="X29" i="22"/>
  <c r="W29" i="22"/>
  <c r="V29" i="22"/>
  <c r="U29" i="22"/>
  <c r="AC27" i="22"/>
  <c r="AA27" i="22"/>
  <c r="Z27" i="22"/>
  <c r="Y27" i="22"/>
  <c r="X27" i="22"/>
  <c r="W27" i="22"/>
  <c r="V27" i="22"/>
  <c r="U27" i="22"/>
  <c r="AC25" i="22"/>
  <c r="AA25" i="22"/>
  <c r="Z25" i="22"/>
  <c r="Y25" i="22"/>
  <c r="X25" i="22"/>
  <c r="W25" i="22"/>
  <c r="V25" i="22"/>
  <c r="U25" i="22"/>
  <c r="AC24" i="22"/>
  <c r="AA24" i="22"/>
  <c r="Z24" i="22"/>
  <c r="Y24" i="22"/>
  <c r="X24" i="22"/>
  <c r="W24" i="22"/>
  <c r="V24" i="22"/>
  <c r="U24" i="22"/>
  <c r="AC23" i="22"/>
  <c r="AA23" i="22"/>
  <c r="Z23" i="22"/>
  <c r="Y23" i="22"/>
  <c r="X23" i="22"/>
  <c r="W23" i="22"/>
  <c r="V23" i="22"/>
  <c r="U23" i="22"/>
  <c r="AC22" i="22"/>
  <c r="AA22" i="22"/>
  <c r="Z22" i="22"/>
  <c r="Y22" i="22"/>
  <c r="X22" i="22"/>
  <c r="W22" i="22"/>
  <c r="V22" i="22"/>
  <c r="U22" i="22"/>
  <c r="AC21" i="22"/>
  <c r="AA21" i="22"/>
  <c r="Z21" i="22"/>
  <c r="Y21" i="22"/>
  <c r="X21" i="22"/>
  <c r="W21" i="22"/>
  <c r="V21" i="22"/>
  <c r="U21" i="22"/>
  <c r="AC19" i="22"/>
  <c r="AA19" i="22"/>
  <c r="Z19" i="22"/>
  <c r="Y19" i="22"/>
  <c r="X19" i="22"/>
  <c r="W19" i="22"/>
  <c r="V19" i="22"/>
  <c r="U19" i="22"/>
  <c r="AC18" i="22"/>
  <c r="AA18" i="22"/>
  <c r="Z18" i="22"/>
  <c r="Y18" i="22"/>
  <c r="X18" i="22"/>
  <c r="W18" i="22"/>
  <c r="V18" i="22"/>
  <c r="U18" i="22"/>
  <c r="AC15" i="22"/>
  <c r="AA15" i="22"/>
  <c r="Z15" i="22"/>
  <c r="Y15" i="22"/>
  <c r="X15" i="22"/>
  <c r="W15" i="22"/>
  <c r="V15" i="22"/>
  <c r="U15" i="22"/>
  <c r="AC13" i="22"/>
  <c r="AA13" i="22"/>
  <c r="Z13" i="22"/>
  <c r="Y13" i="22"/>
  <c r="X13" i="22"/>
  <c r="W13" i="22"/>
  <c r="V13" i="22"/>
  <c r="U13" i="22"/>
  <c r="AC12" i="22"/>
  <c r="AA12" i="22"/>
  <c r="Z12" i="22"/>
  <c r="Y12" i="22"/>
  <c r="X12" i="22"/>
  <c r="W12" i="22"/>
  <c r="V12" i="22"/>
  <c r="U12" i="22"/>
  <c r="AC11" i="22"/>
  <c r="AA11" i="22"/>
  <c r="Z11" i="22"/>
  <c r="Y11" i="22"/>
  <c r="X11" i="22"/>
  <c r="W11" i="22"/>
  <c r="V11" i="22"/>
  <c r="U11" i="22"/>
  <c r="AC9" i="22"/>
  <c r="AA9" i="22"/>
  <c r="Z9" i="22"/>
  <c r="Y9" i="22"/>
  <c r="X9" i="22"/>
  <c r="W9" i="22"/>
  <c r="V9" i="22"/>
  <c r="U9" i="22"/>
  <c r="AC8" i="22"/>
  <c r="AA8" i="22"/>
  <c r="Z8" i="22"/>
  <c r="Y8" i="22"/>
  <c r="X8" i="22"/>
  <c r="W8" i="22"/>
  <c r="V8" i="22"/>
  <c r="U8" i="22"/>
  <c r="F146" i="22"/>
  <c r="Q146" i="22" s="1"/>
  <c r="U11" i="15"/>
  <c r="V11" i="15"/>
  <c r="W11" i="15"/>
  <c r="X11" i="15"/>
  <c r="Y11" i="15"/>
  <c r="Z11" i="15"/>
  <c r="AA11" i="15"/>
  <c r="AB11" i="15"/>
  <c r="AC11" i="15"/>
  <c r="U12" i="15"/>
  <c r="V12" i="15"/>
  <c r="W12" i="15"/>
  <c r="X12" i="15"/>
  <c r="Y12" i="15"/>
  <c r="Z12" i="15"/>
  <c r="AA12" i="15"/>
  <c r="AB12" i="15"/>
  <c r="AC12" i="15"/>
  <c r="U21" i="15"/>
  <c r="V21" i="15"/>
  <c r="W21" i="15"/>
  <c r="X21" i="15"/>
  <c r="Y21" i="15"/>
  <c r="Z21" i="15"/>
  <c r="AA21" i="15"/>
  <c r="AB21" i="15"/>
  <c r="AC21" i="15"/>
  <c r="U23" i="15"/>
  <c r="V23" i="15"/>
  <c r="W23" i="15"/>
  <c r="X23" i="15"/>
  <c r="Y23" i="15"/>
  <c r="Z23" i="15"/>
  <c r="AA23" i="15"/>
  <c r="AB23" i="15"/>
  <c r="AC23" i="15"/>
  <c r="U24" i="15"/>
  <c r="V24" i="15"/>
  <c r="W24" i="15"/>
  <c r="X24" i="15"/>
  <c r="Y24" i="15"/>
  <c r="Z24" i="15"/>
  <c r="AA24" i="15"/>
  <c r="AB24" i="15"/>
  <c r="AC24" i="15"/>
  <c r="U34" i="15"/>
  <c r="V34" i="15"/>
  <c r="W34" i="15"/>
  <c r="X34" i="15"/>
  <c r="Y34" i="15"/>
  <c r="Z34" i="15"/>
  <c r="AA34" i="15"/>
  <c r="AB34" i="15"/>
  <c r="AC34" i="15"/>
  <c r="U35" i="15"/>
  <c r="V35" i="15"/>
  <c r="W35" i="15"/>
  <c r="X35" i="15"/>
  <c r="Y35" i="15"/>
  <c r="Z35" i="15"/>
  <c r="AA35" i="15"/>
  <c r="AB35" i="15"/>
  <c r="AC35" i="15"/>
  <c r="U42" i="15"/>
  <c r="V42" i="15"/>
  <c r="W42" i="15"/>
  <c r="X42" i="15"/>
  <c r="Y42" i="15"/>
  <c r="Z42" i="15"/>
  <c r="AA42" i="15"/>
  <c r="AB42" i="15"/>
  <c r="AC42" i="15"/>
  <c r="U43" i="15"/>
  <c r="V43" i="15"/>
  <c r="W43" i="15"/>
  <c r="X43" i="15"/>
  <c r="Y43" i="15"/>
  <c r="Z43" i="15"/>
  <c r="AA43" i="15"/>
  <c r="AB43" i="15"/>
  <c r="AC43" i="15"/>
  <c r="U44" i="15"/>
  <c r="V44" i="15"/>
  <c r="W44" i="15"/>
  <c r="X44" i="15"/>
  <c r="Y44" i="15"/>
  <c r="Z44" i="15"/>
  <c r="AA44" i="15"/>
  <c r="AB44" i="15"/>
  <c r="AC44" i="15"/>
  <c r="U55" i="15"/>
  <c r="V55" i="15"/>
  <c r="W55" i="15"/>
  <c r="X55" i="15"/>
  <c r="Y55" i="15"/>
  <c r="Z55" i="15"/>
  <c r="AA55" i="15"/>
  <c r="AB55" i="15"/>
  <c r="AC55" i="15"/>
  <c r="U56" i="15"/>
  <c r="V56" i="15"/>
  <c r="W56" i="15"/>
  <c r="X56" i="15"/>
  <c r="Y56" i="15"/>
  <c r="Z56" i="15"/>
  <c r="AA56" i="15"/>
  <c r="AB56" i="15"/>
  <c r="AC56" i="15"/>
  <c r="U59" i="15"/>
  <c r="V59" i="15"/>
  <c r="W59" i="15"/>
  <c r="X59" i="15"/>
  <c r="Y59" i="15"/>
  <c r="Z59" i="15"/>
  <c r="AA59" i="15"/>
  <c r="AB59" i="15"/>
  <c r="AC59" i="15"/>
  <c r="U68" i="15"/>
  <c r="V68" i="15"/>
  <c r="W68" i="15"/>
  <c r="X68" i="15"/>
  <c r="Y68" i="15"/>
  <c r="Z68" i="15"/>
  <c r="AA68" i="15"/>
  <c r="AB68" i="15"/>
  <c r="AC68" i="15"/>
  <c r="U73" i="15"/>
  <c r="V73" i="15"/>
  <c r="W73" i="15"/>
  <c r="X73" i="15"/>
  <c r="Y73" i="15"/>
  <c r="Z73" i="15"/>
  <c r="AA73" i="15"/>
  <c r="AB73" i="15"/>
  <c r="AC73" i="15"/>
  <c r="U74" i="15"/>
  <c r="V74" i="15"/>
  <c r="W74" i="15"/>
  <c r="X74" i="15"/>
  <c r="Y74" i="15"/>
  <c r="Z74" i="15"/>
  <c r="AA74" i="15"/>
  <c r="AB74" i="15"/>
  <c r="AC74" i="15"/>
  <c r="U80" i="15"/>
  <c r="V80" i="15"/>
  <c r="W80" i="15"/>
  <c r="X80" i="15"/>
  <c r="Y80" i="15"/>
  <c r="Z80" i="15"/>
  <c r="AA80" i="15"/>
  <c r="AB80" i="15"/>
  <c r="AC80" i="15"/>
  <c r="U81" i="15"/>
  <c r="V81" i="15"/>
  <c r="W81" i="15"/>
  <c r="X81" i="15"/>
  <c r="Y81" i="15"/>
  <c r="Z81" i="15"/>
  <c r="AA81" i="15"/>
  <c r="AB81" i="15"/>
  <c r="AC81" i="15"/>
  <c r="U84" i="15"/>
  <c r="V84" i="15"/>
  <c r="W84" i="15"/>
  <c r="X84" i="15"/>
  <c r="Y84" i="15"/>
  <c r="Z84" i="15"/>
  <c r="AA84" i="15"/>
  <c r="AB84" i="15"/>
  <c r="AC84" i="15"/>
  <c r="U87" i="15"/>
  <c r="V87" i="15"/>
  <c r="W87" i="15"/>
  <c r="X87" i="15"/>
  <c r="Y87" i="15"/>
  <c r="Z87" i="15"/>
  <c r="AA87" i="15"/>
  <c r="AB87" i="15"/>
  <c r="AC87" i="15"/>
  <c r="U89" i="15"/>
  <c r="V89" i="15"/>
  <c r="W89" i="15"/>
  <c r="X89" i="15"/>
  <c r="Y89" i="15"/>
  <c r="Z89" i="15"/>
  <c r="AA89" i="15"/>
  <c r="AB89" i="15"/>
  <c r="AC89" i="15"/>
  <c r="U90" i="15"/>
  <c r="V90" i="15"/>
  <c r="W90" i="15"/>
  <c r="X90" i="15"/>
  <c r="Y90" i="15"/>
  <c r="Z90" i="15"/>
  <c r="AA90" i="15"/>
  <c r="AB90" i="15"/>
  <c r="AC90" i="15"/>
  <c r="U92" i="15"/>
  <c r="V92" i="15"/>
  <c r="W92" i="15"/>
  <c r="X92" i="15"/>
  <c r="Y92" i="15"/>
  <c r="Z92" i="15"/>
  <c r="AA92" i="15"/>
  <c r="AB92" i="15"/>
  <c r="AC92" i="15"/>
  <c r="U97" i="15"/>
  <c r="V97" i="15"/>
  <c r="W97" i="15"/>
  <c r="X97" i="15"/>
  <c r="Y97" i="15"/>
  <c r="Z97" i="15"/>
  <c r="AA97" i="15"/>
  <c r="AB97" i="15"/>
  <c r="AC97" i="15"/>
  <c r="U100" i="15"/>
  <c r="V100" i="15"/>
  <c r="W100" i="15"/>
  <c r="X100" i="15"/>
  <c r="Y100" i="15"/>
  <c r="Z100" i="15"/>
  <c r="AA100" i="15"/>
  <c r="AB100" i="15"/>
  <c r="AC100" i="15"/>
  <c r="U101" i="15"/>
  <c r="V101" i="15"/>
  <c r="W101" i="15"/>
  <c r="X101" i="15"/>
  <c r="Y101" i="15"/>
  <c r="Z101" i="15"/>
  <c r="AA101" i="15"/>
  <c r="AB101" i="15"/>
  <c r="AC101" i="15"/>
  <c r="U102" i="15"/>
  <c r="V102" i="15"/>
  <c r="W102" i="15"/>
  <c r="X102" i="15"/>
  <c r="Y102" i="15"/>
  <c r="Z102" i="15"/>
  <c r="AA102" i="15"/>
  <c r="AB102" i="15"/>
  <c r="AC102" i="15"/>
  <c r="U107" i="15"/>
  <c r="V107" i="15"/>
  <c r="W107" i="15"/>
  <c r="X107" i="15"/>
  <c r="Y107" i="15"/>
  <c r="Z107" i="15"/>
  <c r="AA107" i="15"/>
  <c r="AB107" i="15"/>
  <c r="AC107" i="15"/>
  <c r="U108" i="15"/>
  <c r="V108" i="15"/>
  <c r="W108" i="15"/>
  <c r="X108" i="15"/>
  <c r="Y108" i="15"/>
  <c r="Z108" i="15"/>
  <c r="AA108" i="15"/>
  <c r="AB108" i="15"/>
  <c r="AC108" i="15"/>
  <c r="U115" i="15"/>
  <c r="V115" i="15"/>
  <c r="W115" i="15"/>
  <c r="X115" i="15"/>
  <c r="Y115" i="15"/>
  <c r="Z115" i="15"/>
  <c r="AA115" i="15"/>
  <c r="AB115" i="15"/>
  <c r="AC115" i="15"/>
  <c r="U116" i="15"/>
  <c r="V116" i="15"/>
  <c r="W116" i="15"/>
  <c r="X116" i="15"/>
  <c r="Y116" i="15"/>
  <c r="Z116" i="15"/>
  <c r="AA116" i="15"/>
  <c r="AB116" i="15"/>
  <c r="AC116" i="15"/>
  <c r="U117" i="15"/>
  <c r="V117" i="15"/>
  <c r="W117" i="15"/>
  <c r="X117" i="15"/>
  <c r="Y117" i="15"/>
  <c r="Z117" i="15"/>
  <c r="AA117" i="15"/>
  <c r="AB117" i="15"/>
  <c r="AC117" i="15"/>
  <c r="F128" i="15"/>
  <c r="Q128" i="15" s="1"/>
  <c r="AB138" i="15"/>
  <c r="AB139" i="15"/>
  <c r="F146" i="15"/>
  <c r="Q146" i="15" s="1"/>
  <c r="J146" i="15"/>
  <c r="K146" i="15"/>
  <c r="T128" i="19"/>
  <c r="U60" i="15"/>
  <c r="V60" i="15"/>
  <c r="W60" i="15"/>
  <c r="X60" i="15"/>
  <c r="Y60" i="15"/>
  <c r="Z60" i="15"/>
  <c r="AA60" i="15"/>
  <c r="AB60" i="15"/>
  <c r="AC60" i="15"/>
  <c r="U61" i="15"/>
  <c r="V61" i="15"/>
  <c r="W61" i="15"/>
  <c r="X61" i="15"/>
  <c r="Y61" i="15"/>
  <c r="Z61" i="15"/>
  <c r="AA61" i="15"/>
  <c r="AB61" i="15"/>
  <c r="AC61" i="15"/>
  <c r="U62" i="15"/>
  <c r="V62" i="15"/>
  <c r="W62" i="15"/>
  <c r="X62" i="15"/>
  <c r="Y62" i="15"/>
  <c r="Z62" i="15"/>
  <c r="AA62" i="15"/>
  <c r="AB62" i="15"/>
  <c r="AC62" i="15"/>
  <c r="U63" i="15"/>
  <c r="V63" i="15"/>
  <c r="W63" i="15"/>
  <c r="X63" i="15"/>
  <c r="Y63" i="15"/>
  <c r="Z63" i="15"/>
  <c r="AA63" i="15"/>
  <c r="AB63" i="15"/>
  <c r="AC63" i="15"/>
  <c r="U64" i="15"/>
  <c r="V64" i="15"/>
  <c r="W64" i="15"/>
  <c r="X64" i="15"/>
  <c r="Y64" i="15"/>
  <c r="Z64" i="15"/>
  <c r="AA64" i="15"/>
  <c r="AB64" i="15"/>
  <c r="AC64" i="15"/>
  <c r="U65" i="15"/>
  <c r="V65" i="15"/>
  <c r="W65" i="15"/>
  <c r="X65" i="15"/>
  <c r="Y65" i="15"/>
  <c r="Z65" i="15"/>
  <c r="AA65" i="15"/>
  <c r="AB65" i="15"/>
  <c r="AC65" i="15"/>
  <c r="U66" i="15"/>
  <c r="V66" i="15"/>
  <c r="W66" i="15"/>
  <c r="X66" i="15"/>
  <c r="Y66" i="15"/>
  <c r="Z66" i="15"/>
  <c r="AA66" i="15"/>
  <c r="AB66" i="15"/>
  <c r="AC66" i="15"/>
  <c r="U67" i="15"/>
  <c r="V67" i="15"/>
  <c r="W67" i="15"/>
  <c r="X67" i="15"/>
  <c r="Y67" i="15"/>
  <c r="Z67" i="15"/>
  <c r="AA67" i="15"/>
  <c r="AB67" i="15"/>
  <c r="AC67" i="15"/>
  <c r="U69" i="15"/>
  <c r="V69" i="15"/>
  <c r="W69" i="15"/>
  <c r="X69" i="15"/>
  <c r="Y69" i="15"/>
  <c r="Z69" i="15"/>
  <c r="AA69" i="15"/>
  <c r="AB69" i="15"/>
  <c r="AC69" i="15"/>
  <c r="U70" i="15"/>
  <c r="V70" i="15"/>
  <c r="W70" i="15"/>
  <c r="X70" i="15"/>
  <c r="Y70" i="15"/>
  <c r="Z70" i="15"/>
  <c r="AA70" i="15"/>
  <c r="AB70" i="15"/>
  <c r="AC70" i="15"/>
  <c r="U71" i="15"/>
  <c r="V71" i="15"/>
  <c r="W71" i="15"/>
  <c r="X71" i="15"/>
  <c r="Y71" i="15"/>
  <c r="Z71" i="15"/>
  <c r="AA71" i="15"/>
  <c r="AB71" i="15"/>
  <c r="AC71" i="15"/>
  <c r="U72" i="15"/>
  <c r="V72" i="15"/>
  <c r="W72" i="15"/>
  <c r="X72" i="15"/>
  <c r="Y72" i="15"/>
  <c r="Z72" i="15"/>
  <c r="AA72" i="15"/>
  <c r="AB72" i="15"/>
  <c r="AC72" i="15"/>
  <c r="U75" i="15"/>
  <c r="V75" i="15"/>
  <c r="W75" i="15"/>
  <c r="X75" i="15"/>
  <c r="Y75" i="15"/>
  <c r="Z75" i="15"/>
  <c r="AA75" i="15"/>
  <c r="AB75" i="15"/>
  <c r="AC75" i="15"/>
  <c r="U76" i="15"/>
  <c r="V76" i="15"/>
  <c r="W76" i="15"/>
  <c r="X76" i="15"/>
  <c r="Y76" i="15"/>
  <c r="Z76" i="15"/>
  <c r="AA76" i="15"/>
  <c r="AB76" i="15"/>
  <c r="AC76" i="15"/>
  <c r="U77" i="15"/>
  <c r="V77" i="15"/>
  <c r="W77" i="15"/>
  <c r="X77" i="15"/>
  <c r="Y77" i="15"/>
  <c r="Z77" i="15"/>
  <c r="AA77" i="15"/>
  <c r="AB77" i="15"/>
  <c r="AC77" i="15"/>
  <c r="U78" i="15"/>
  <c r="V78" i="15"/>
  <c r="W78" i="15"/>
  <c r="X78" i="15"/>
  <c r="Y78" i="15"/>
  <c r="Z78" i="15"/>
  <c r="AA78" i="15"/>
  <c r="AB78" i="15"/>
  <c r="AC78" i="15"/>
  <c r="U79" i="15"/>
  <c r="V79" i="15"/>
  <c r="W79" i="15"/>
  <c r="X79" i="15"/>
  <c r="Y79" i="15"/>
  <c r="Z79" i="15"/>
  <c r="AA79" i="15"/>
  <c r="AB79" i="15"/>
  <c r="AC79" i="15"/>
  <c r="U82" i="15"/>
  <c r="V82" i="15"/>
  <c r="W82" i="15"/>
  <c r="X82" i="15"/>
  <c r="Y82" i="15"/>
  <c r="Z82" i="15"/>
  <c r="AA82" i="15"/>
  <c r="AB82" i="15"/>
  <c r="AC82" i="15"/>
  <c r="U83" i="15"/>
  <c r="V83" i="15"/>
  <c r="W83" i="15"/>
  <c r="X83" i="15"/>
  <c r="Y83" i="15"/>
  <c r="Z83" i="15"/>
  <c r="AA83" i="15"/>
  <c r="AB83" i="15"/>
  <c r="AC83" i="15"/>
  <c r="U85" i="15"/>
  <c r="V85" i="15"/>
  <c r="W85" i="15"/>
  <c r="X85" i="15"/>
  <c r="Y85" i="15"/>
  <c r="Z85" i="15"/>
  <c r="AA85" i="15"/>
  <c r="AB85" i="15"/>
  <c r="AC85" i="15"/>
  <c r="U86" i="15"/>
  <c r="V86" i="15"/>
  <c r="W86" i="15"/>
  <c r="X86" i="15"/>
  <c r="Y86" i="15"/>
  <c r="Z86" i="15"/>
  <c r="AA86" i="15"/>
  <c r="AB86" i="15"/>
  <c r="AC86" i="15"/>
  <c r="U88" i="15"/>
  <c r="V88" i="15"/>
  <c r="W88" i="15"/>
  <c r="X88" i="15"/>
  <c r="Y88" i="15"/>
  <c r="Z88" i="15"/>
  <c r="AA88" i="15"/>
  <c r="AB88" i="15"/>
  <c r="AC88" i="15"/>
  <c r="U91" i="15"/>
  <c r="V91" i="15"/>
  <c r="W91" i="15"/>
  <c r="X91" i="15"/>
  <c r="Y91" i="15"/>
  <c r="Z91" i="15"/>
  <c r="AA91" i="15"/>
  <c r="AB91" i="15"/>
  <c r="AC91" i="15"/>
  <c r="U93" i="15"/>
  <c r="V93" i="15"/>
  <c r="W93" i="15"/>
  <c r="X93" i="15"/>
  <c r="Y93" i="15"/>
  <c r="Z93" i="15"/>
  <c r="AA93" i="15"/>
  <c r="AB93" i="15"/>
  <c r="AC93" i="15"/>
  <c r="U94" i="15"/>
  <c r="V94" i="15"/>
  <c r="W94" i="15"/>
  <c r="X94" i="15"/>
  <c r="Y94" i="15"/>
  <c r="Z94" i="15"/>
  <c r="AA94" i="15"/>
  <c r="AB94" i="15"/>
  <c r="AC94" i="15"/>
  <c r="U95" i="15"/>
  <c r="V95" i="15"/>
  <c r="W95" i="15"/>
  <c r="X95" i="15"/>
  <c r="Y95" i="15"/>
  <c r="Z95" i="15"/>
  <c r="AA95" i="15"/>
  <c r="AB95" i="15"/>
  <c r="AC95" i="15"/>
  <c r="U96" i="15"/>
  <c r="V96" i="15"/>
  <c r="W96" i="15"/>
  <c r="X96" i="15"/>
  <c r="Y96" i="15"/>
  <c r="Z96" i="15"/>
  <c r="AA96" i="15"/>
  <c r="AB96" i="15"/>
  <c r="AC96" i="15"/>
  <c r="U98" i="15"/>
  <c r="V98" i="15"/>
  <c r="W98" i="15"/>
  <c r="X98" i="15"/>
  <c r="Y98" i="15"/>
  <c r="Z98" i="15"/>
  <c r="AA98" i="15"/>
  <c r="AB98" i="15"/>
  <c r="AC98" i="15"/>
  <c r="U99" i="15"/>
  <c r="V99" i="15"/>
  <c r="W99" i="15"/>
  <c r="X99" i="15"/>
  <c r="Y99" i="15"/>
  <c r="Z99" i="15"/>
  <c r="AA99" i="15"/>
  <c r="AB99" i="15"/>
  <c r="AC99" i="15"/>
  <c r="U103" i="15"/>
  <c r="V103" i="15"/>
  <c r="W103" i="15"/>
  <c r="X103" i="15"/>
  <c r="Y103" i="15"/>
  <c r="Z103" i="15"/>
  <c r="AA103" i="15"/>
  <c r="AB103" i="15"/>
  <c r="AC103" i="15"/>
  <c r="U104" i="15"/>
  <c r="V104" i="15"/>
  <c r="W104" i="15"/>
  <c r="X104" i="15"/>
  <c r="Y104" i="15"/>
  <c r="Z104" i="15"/>
  <c r="AA104" i="15"/>
  <c r="AB104" i="15"/>
  <c r="AC104" i="15"/>
  <c r="U105" i="15"/>
  <c r="V105" i="15"/>
  <c r="W105" i="15"/>
  <c r="X105" i="15"/>
  <c r="Y105" i="15"/>
  <c r="Z105" i="15"/>
  <c r="AA105" i="15"/>
  <c r="AB105" i="15"/>
  <c r="AC105" i="15"/>
  <c r="U106" i="15"/>
  <c r="V106" i="15"/>
  <c r="W106" i="15"/>
  <c r="X106" i="15"/>
  <c r="Y106" i="15"/>
  <c r="Z106" i="15"/>
  <c r="AA106" i="15"/>
  <c r="AB106" i="15"/>
  <c r="AC106" i="15"/>
  <c r="U109" i="15"/>
  <c r="V109" i="15"/>
  <c r="W109" i="15"/>
  <c r="X109" i="15"/>
  <c r="Y109" i="15"/>
  <c r="Z109" i="15"/>
  <c r="AA109" i="15"/>
  <c r="AB109" i="15"/>
  <c r="AC109" i="15"/>
  <c r="U110" i="15"/>
  <c r="V110" i="15"/>
  <c r="W110" i="15"/>
  <c r="X110" i="15"/>
  <c r="Y110" i="15"/>
  <c r="Z110" i="15"/>
  <c r="AA110" i="15"/>
  <c r="AB110" i="15"/>
  <c r="AC110" i="15"/>
  <c r="U111" i="15"/>
  <c r="V111" i="15"/>
  <c r="W111" i="15"/>
  <c r="X111" i="15"/>
  <c r="Y111" i="15"/>
  <c r="Z111" i="15"/>
  <c r="AA111" i="15"/>
  <c r="AB111" i="15"/>
  <c r="AC111" i="15"/>
  <c r="U112" i="15"/>
  <c r="V112" i="15"/>
  <c r="W112" i="15"/>
  <c r="X112" i="15"/>
  <c r="Y112" i="15"/>
  <c r="Z112" i="15"/>
  <c r="AA112" i="15"/>
  <c r="AB112" i="15"/>
  <c r="AC112" i="15"/>
  <c r="U113" i="15"/>
  <c r="V113" i="15"/>
  <c r="W113" i="15"/>
  <c r="X113" i="15"/>
  <c r="Y113" i="15"/>
  <c r="Z113" i="15"/>
  <c r="AA113" i="15"/>
  <c r="AB113" i="15"/>
  <c r="AC113" i="15"/>
  <c r="U114" i="15"/>
  <c r="V114" i="15"/>
  <c r="W114" i="15"/>
  <c r="X114" i="15"/>
  <c r="Y114" i="15"/>
  <c r="Z114" i="15"/>
  <c r="AA114" i="15"/>
  <c r="AB114" i="15"/>
  <c r="AC114" i="15"/>
  <c r="U118" i="15"/>
  <c r="V118" i="15"/>
  <c r="W118" i="15"/>
  <c r="X118" i="15"/>
  <c r="Y118" i="15"/>
  <c r="Z118" i="15"/>
  <c r="AA118" i="15"/>
  <c r="AB118" i="15"/>
  <c r="AC118" i="15"/>
  <c r="U119" i="15"/>
  <c r="V119" i="15"/>
  <c r="W119" i="15"/>
  <c r="X119" i="15"/>
  <c r="Y119" i="15"/>
  <c r="Z119" i="15"/>
  <c r="AA119" i="15"/>
  <c r="AB119" i="15"/>
  <c r="AC119" i="15"/>
  <c r="U120" i="15"/>
  <c r="V120" i="15"/>
  <c r="W120" i="15"/>
  <c r="X120" i="15"/>
  <c r="Y120" i="15"/>
  <c r="Z120" i="15"/>
  <c r="AA120" i="15"/>
  <c r="AB120" i="15"/>
  <c r="AC120" i="15"/>
  <c r="U121" i="15"/>
  <c r="V121" i="15"/>
  <c r="W121" i="15"/>
  <c r="X121" i="15"/>
  <c r="Y121" i="15"/>
  <c r="Z121" i="15"/>
  <c r="AA121" i="15"/>
  <c r="AB121" i="15"/>
  <c r="AC121" i="15"/>
  <c r="U122" i="15"/>
  <c r="V122" i="15"/>
  <c r="W122" i="15"/>
  <c r="X122" i="15"/>
  <c r="Y122" i="15"/>
  <c r="Z122" i="15"/>
  <c r="AA122" i="15"/>
  <c r="AB122" i="15"/>
  <c r="AC122" i="15"/>
  <c r="U123" i="15"/>
  <c r="V123" i="15"/>
  <c r="W123" i="15"/>
  <c r="X123" i="15"/>
  <c r="Y123" i="15"/>
  <c r="Z123" i="15"/>
  <c r="AA123" i="15"/>
  <c r="AB123" i="15"/>
  <c r="AC123" i="15"/>
  <c r="U124" i="15"/>
  <c r="V124" i="15"/>
  <c r="W124" i="15"/>
  <c r="X124" i="15"/>
  <c r="Y124" i="15"/>
  <c r="Z124" i="15"/>
  <c r="AA124" i="15"/>
  <c r="AB124" i="15"/>
  <c r="AC124" i="15"/>
  <c r="U125" i="15"/>
  <c r="V125" i="15"/>
  <c r="W125" i="15"/>
  <c r="X125" i="15"/>
  <c r="Y125" i="15"/>
  <c r="Z125" i="15"/>
  <c r="AA125" i="15"/>
  <c r="AB125" i="15"/>
  <c r="AC125" i="15"/>
  <c r="U126" i="15"/>
  <c r="V126" i="15"/>
  <c r="W126" i="15"/>
  <c r="X126" i="15"/>
  <c r="Y126" i="15"/>
  <c r="Z126" i="15"/>
  <c r="AA126" i="15"/>
  <c r="AB126" i="15"/>
  <c r="AC126" i="15"/>
  <c r="U127" i="15"/>
  <c r="V127" i="15"/>
  <c r="W127" i="15"/>
  <c r="X127" i="15"/>
  <c r="Y127" i="15"/>
  <c r="Z127" i="15"/>
  <c r="AA127" i="15"/>
  <c r="AB127" i="15"/>
  <c r="AC127" i="15"/>
  <c r="U128" i="15"/>
  <c r="V128" i="15"/>
  <c r="W128" i="15"/>
  <c r="X128" i="15"/>
  <c r="Y128" i="15"/>
  <c r="Z128" i="15"/>
  <c r="AA128" i="15"/>
  <c r="AB128" i="15"/>
  <c r="AC128" i="15"/>
  <c r="U129" i="15"/>
  <c r="V129" i="15"/>
  <c r="W129" i="15"/>
  <c r="X129" i="15"/>
  <c r="Y129" i="15"/>
  <c r="Z129" i="15"/>
  <c r="AA129" i="15"/>
  <c r="AB129" i="15"/>
  <c r="AC129" i="15"/>
  <c r="U130" i="15"/>
  <c r="V130" i="15"/>
  <c r="W130" i="15"/>
  <c r="X130" i="15"/>
  <c r="Y130" i="15"/>
  <c r="Z130" i="15"/>
  <c r="AA130" i="15"/>
  <c r="AB130" i="15"/>
  <c r="AC130" i="15"/>
  <c r="U131" i="15"/>
  <c r="V131" i="15"/>
  <c r="W131" i="15"/>
  <c r="J131" i="15" s="1"/>
  <c r="X131" i="15"/>
  <c r="Y131" i="15"/>
  <c r="Z131" i="15"/>
  <c r="AA131" i="15"/>
  <c r="AB131" i="15"/>
  <c r="AC131" i="15"/>
  <c r="U132" i="15"/>
  <c r="V132" i="15"/>
  <c r="W132" i="15"/>
  <c r="X132" i="15"/>
  <c r="Y132" i="15"/>
  <c r="Z132" i="15"/>
  <c r="AA132" i="15"/>
  <c r="AB132" i="15"/>
  <c r="AC132" i="15"/>
  <c r="U133" i="15"/>
  <c r="V133" i="15"/>
  <c r="W133" i="15"/>
  <c r="X133" i="15"/>
  <c r="Y133" i="15"/>
  <c r="Z133" i="15"/>
  <c r="AA133" i="15"/>
  <c r="AB133" i="15"/>
  <c r="AC133" i="15"/>
  <c r="U134" i="15"/>
  <c r="V134" i="15"/>
  <c r="W134" i="15"/>
  <c r="X134" i="15"/>
  <c r="Y134" i="15"/>
  <c r="Z134" i="15"/>
  <c r="AA134" i="15"/>
  <c r="AB134" i="15"/>
  <c r="AC134" i="15"/>
  <c r="U135" i="15"/>
  <c r="V135" i="15"/>
  <c r="W135" i="15"/>
  <c r="X135" i="15"/>
  <c r="Y135" i="15"/>
  <c r="Z135" i="15"/>
  <c r="AA135" i="15"/>
  <c r="AB135" i="15"/>
  <c r="AC135" i="15"/>
  <c r="U136" i="15"/>
  <c r="V136" i="15"/>
  <c r="W136" i="15"/>
  <c r="X136" i="15"/>
  <c r="Y136" i="15"/>
  <c r="Z136" i="15"/>
  <c r="AA136" i="15"/>
  <c r="AB136" i="15"/>
  <c r="AC136" i="15"/>
  <c r="U137" i="15"/>
  <c r="V137" i="15"/>
  <c r="W137" i="15"/>
  <c r="X137" i="15"/>
  <c r="Y137" i="15"/>
  <c r="Z137" i="15"/>
  <c r="AA137" i="15"/>
  <c r="AB137" i="15"/>
  <c r="AC137" i="15"/>
  <c r="U138" i="15"/>
  <c r="V138" i="15"/>
  <c r="W138" i="15"/>
  <c r="X138" i="15"/>
  <c r="Y138" i="15"/>
  <c r="Z138" i="15"/>
  <c r="AA138" i="15"/>
  <c r="AC138" i="15"/>
  <c r="U139" i="15"/>
  <c r="V139" i="15"/>
  <c r="W139" i="15"/>
  <c r="X139" i="15"/>
  <c r="Y139" i="15"/>
  <c r="Z139" i="15"/>
  <c r="AA139" i="15"/>
  <c r="AC139" i="15"/>
  <c r="U140" i="15"/>
  <c r="V140" i="15"/>
  <c r="W140" i="15"/>
  <c r="X140" i="15"/>
  <c r="Y140" i="15"/>
  <c r="Z140" i="15"/>
  <c r="AA140" i="15"/>
  <c r="AB140" i="15"/>
  <c r="AC140" i="15"/>
  <c r="U141" i="15"/>
  <c r="V141" i="15"/>
  <c r="W141" i="15"/>
  <c r="X141" i="15"/>
  <c r="Y141" i="15"/>
  <c r="Z141" i="15"/>
  <c r="AA141" i="15"/>
  <c r="AB141" i="15"/>
  <c r="AC141" i="15"/>
  <c r="U142" i="15"/>
  <c r="V142" i="15"/>
  <c r="W142" i="15"/>
  <c r="X142" i="15"/>
  <c r="Y142" i="15"/>
  <c r="Z142" i="15"/>
  <c r="AA142" i="15"/>
  <c r="AB142" i="15"/>
  <c r="AC142" i="15"/>
  <c r="U143" i="15"/>
  <c r="V143" i="15"/>
  <c r="W143" i="15"/>
  <c r="X143" i="15"/>
  <c r="Y143" i="15"/>
  <c r="Z143" i="15"/>
  <c r="AA143" i="15"/>
  <c r="AB143" i="15"/>
  <c r="AC143" i="15"/>
  <c r="U144" i="15"/>
  <c r="V144" i="15"/>
  <c r="W144" i="15"/>
  <c r="X144" i="15"/>
  <c r="Y144" i="15"/>
  <c r="Z144" i="15"/>
  <c r="AA144" i="15"/>
  <c r="AB144" i="15"/>
  <c r="AC144" i="15"/>
  <c r="U145" i="15"/>
  <c r="V145" i="15"/>
  <c r="W145" i="15"/>
  <c r="X145" i="15"/>
  <c r="Y145" i="15"/>
  <c r="Z145" i="15"/>
  <c r="AA145" i="15"/>
  <c r="AB145" i="15"/>
  <c r="AC145" i="15"/>
  <c r="U146" i="15"/>
  <c r="V146" i="15"/>
  <c r="W146" i="15"/>
  <c r="X146" i="15"/>
  <c r="Y146" i="15"/>
  <c r="Z146" i="15"/>
  <c r="AA146" i="15"/>
  <c r="AB146" i="15"/>
  <c r="AC146" i="15"/>
  <c r="U8" i="15"/>
  <c r="V8" i="15"/>
  <c r="W8" i="15"/>
  <c r="X8" i="15"/>
  <c r="Y8" i="15"/>
  <c r="Z8" i="15"/>
  <c r="AA8" i="15"/>
  <c r="AB8" i="15"/>
  <c r="AC8" i="15"/>
  <c r="U9" i="15"/>
  <c r="V9" i="15"/>
  <c r="W9" i="15"/>
  <c r="X9" i="15"/>
  <c r="Y9" i="15"/>
  <c r="Z9" i="15"/>
  <c r="AA9" i="15"/>
  <c r="AB9" i="15"/>
  <c r="AC9" i="15"/>
  <c r="U10" i="15"/>
  <c r="V10" i="15"/>
  <c r="W10" i="15"/>
  <c r="X10" i="15"/>
  <c r="Y10" i="15"/>
  <c r="Z10" i="15"/>
  <c r="AA10" i="15"/>
  <c r="AB10" i="15"/>
  <c r="AC10" i="15"/>
  <c r="U13" i="15"/>
  <c r="V13" i="15"/>
  <c r="W13" i="15"/>
  <c r="X13" i="15"/>
  <c r="Y13" i="15"/>
  <c r="Z13" i="15"/>
  <c r="AA13" i="15"/>
  <c r="AB13" i="15"/>
  <c r="AC13" i="15"/>
  <c r="U14" i="15"/>
  <c r="V14" i="15"/>
  <c r="W14" i="15"/>
  <c r="X14" i="15"/>
  <c r="Y14" i="15"/>
  <c r="Z14" i="15"/>
  <c r="AA14" i="15"/>
  <c r="AB14" i="15"/>
  <c r="AC14" i="15"/>
  <c r="U15" i="15"/>
  <c r="V15" i="15"/>
  <c r="W15" i="15"/>
  <c r="X15" i="15"/>
  <c r="Y15" i="15"/>
  <c r="Z15" i="15"/>
  <c r="AA15" i="15"/>
  <c r="AB15" i="15"/>
  <c r="AC15" i="15"/>
  <c r="U16" i="15"/>
  <c r="V16" i="15"/>
  <c r="W16" i="15"/>
  <c r="X16" i="15"/>
  <c r="Y16" i="15"/>
  <c r="Z16" i="15"/>
  <c r="AA16" i="15"/>
  <c r="AB16" i="15"/>
  <c r="AC16" i="15"/>
  <c r="U17" i="15"/>
  <c r="V17" i="15"/>
  <c r="W17" i="15"/>
  <c r="X17" i="15"/>
  <c r="Y17" i="15"/>
  <c r="Z17" i="15"/>
  <c r="AA17" i="15"/>
  <c r="AB17" i="15"/>
  <c r="AC17" i="15"/>
  <c r="U18" i="15"/>
  <c r="V18" i="15"/>
  <c r="W18" i="15"/>
  <c r="X18" i="15"/>
  <c r="Y18" i="15"/>
  <c r="Z18" i="15"/>
  <c r="AA18" i="15"/>
  <c r="AB18" i="15"/>
  <c r="AC18" i="15"/>
  <c r="U19" i="15"/>
  <c r="V19" i="15"/>
  <c r="W19" i="15"/>
  <c r="X19" i="15"/>
  <c r="Y19" i="15"/>
  <c r="Z19" i="15"/>
  <c r="AA19" i="15"/>
  <c r="AB19" i="15"/>
  <c r="AC19" i="15"/>
  <c r="U20" i="15"/>
  <c r="V20" i="15"/>
  <c r="W20" i="15"/>
  <c r="X20" i="15"/>
  <c r="Y20" i="15"/>
  <c r="Z20" i="15"/>
  <c r="AA20" i="15"/>
  <c r="AB20" i="15"/>
  <c r="AC20" i="15"/>
  <c r="U22" i="15"/>
  <c r="V22" i="15"/>
  <c r="W22" i="15"/>
  <c r="X22" i="15"/>
  <c r="Y22" i="15"/>
  <c r="Z22" i="15"/>
  <c r="AA22" i="15"/>
  <c r="AB22" i="15"/>
  <c r="AC22" i="15"/>
  <c r="U25" i="15"/>
  <c r="V25" i="15"/>
  <c r="W25" i="15"/>
  <c r="X25" i="15"/>
  <c r="Y25" i="15"/>
  <c r="Z25" i="15"/>
  <c r="AA25" i="15"/>
  <c r="AB25" i="15"/>
  <c r="AC25" i="15"/>
  <c r="U26" i="15"/>
  <c r="V26" i="15"/>
  <c r="W26" i="15"/>
  <c r="X26" i="15"/>
  <c r="Y26" i="15"/>
  <c r="Z26" i="15"/>
  <c r="AA26" i="15"/>
  <c r="AB26" i="15"/>
  <c r="AC26" i="15"/>
  <c r="U27" i="15"/>
  <c r="V27" i="15"/>
  <c r="W27" i="15"/>
  <c r="X27" i="15"/>
  <c r="Y27" i="15"/>
  <c r="Z27" i="15"/>
  <c r="AA27" i="15"/>
  <c r="AB27" i="15"/>
  <c r="AC27" i="15"/>
  <c r="U28" i="15"/>
  <c r="V28" i="15"/>
  <c r="W28" i="15"/>
  <c r="X28" i="15"/>
  <c r="Y28" i="15"/>
  <c r="Z28" i="15"/>
  <c r="AA28" i="15"/>
  <c r="AB28" i="15"/>
  <c r="AC28" i="15"/>
  <c r="U29" i="15"/>
  <c r="V29" i="15"/>
  <c r="W29" i="15"/>
  <c r="X29" i="15"/>
  <c r="Y29" i="15"/>
  <c r="Z29" i="15"/>
  <c r="AA29" i="15"/>
  <c r="AB29" i="15"/>
  <c r="AC29" i="15"/>
  <c r="U30" i="15"/>
  <c r="V30" i="15"/>
  <c r="W30" i="15"/>
  <c r="X30" i="15"/>
  <c r="Y30" i="15"/>
  <c r="Z30" i="15"/>
  <c r="AA30" i="15"/>
  <c r="AB30" i="15"/>
  <c r="AC30" i="15"/>
  <c r="U31" i="15"/>
  <c r="V31" i="15"/>
  <c r="W31" i="15"/>
  <c r="X31" i="15"/>
  <c r="Y31" i="15"/>
  <c r="Z31" i="15"/>
  <c r="AA31" i="15"/>
  <c r="AB31" i="15"/>
  <c r="AC31" i="15"/>
  <c r="U32" i="15"/>
  <c r="V32" i="15"/>
  <c r="W32" i="15"/>
  <c r="X32" i="15"/>
  <c r="Y32" i="15"/>
  <c r="Z32" i="15"/>
  <c r="AA32" i="15"/>
  <c r="AB32" i="15"/>
  <c r="AC32" i="15"/>
  <c r="U33" i="15"/>
  <c r="V33" i="15"/>
  <c r="W33" i="15"/>
  <c r="X33" i="15"/>
  <c r="Y33" i="15"/>
  <c r="Z33" i="15"/>
  <c r="AA33" i="15"/>
  <c r="AB33" i="15"/>
  <c r="AC33" i="15"/>
  <c r="U36" i="15"/>
  <c r="V36" i="15"/>
  <c r="W36" i="15"/>
  <c r="X36" i="15"/>
  <c r="Y36" i="15"/>
  <c r="Z36" i="15"/>
  <c r="AA36" i="15"/>
  <c r="AB36" i="15"/>
  <c r="AC36" i="15"/>
  <c r="U37" i="15"/>
  <c r="V37" i="15"/>
  <c r="W37" i="15"/>
  <c r="X37" i="15"/>
  <c r="Y37" i="15"/>
  <c r="Z37" i="15"/>
  <c r="AA37" i="15"/>
  <c r="AB37" i="15"/>
  <c r="AC37" i="15"/>
  <c r="U38" i="15"/>
  <c r="V38" i="15"/>
  <c r="W38" i="15"/>
  <c r="X38" i="15"/>
  <c r="Y38" i="15"/>
  <c r="Z38" i="15"/>
  <c r="AA38" i="15"/>
  <c r="AB38" i="15"/>
  <c r="AC38" i="15"/>
  <c r="U39" i="15"/>
  <c r="V39" i="15"/>
  <c r="W39" i="15"/>
  <c r="X39" i="15"/>
  <c r="Y39" i="15"/>
  <c r="Z39" i="15"/>
  <c r="AA39" i="15"/>
  <c r="AB39" i="15"/>
  <c r="AC39" i="15"/>
  <c r="U40" i="15"/>
  <c r="V40" i="15"/>
  <c r="W40" i="15"/>
  <c r="X40" i="15"/>
  <c r="Y40" i="15"/>
  <c r="Z40" i="15"/>
  <c r="AA40" i="15"/>
  <c r="AB40" i="15"/>
  <c r="AC40" i="15"/>
  <c r="U41" i="15"/>
  <c r="V41" i="15"/>
  <c r="W41" i="15"/>
  <c r="X41" i="15"/>
  <c r="Y41" i="15"/>
  <c r="Z41" i="15"/>
  <c r="AA41" i="15"/>
  <c r="AB41" i="15"/>
  <c r="AC41" i="15"/>
  <c r="U45" i="15"/>
  <c r="V45" i="15"/>
  <c r="W45" i="15"/>
  <c r="X45" i="15"/>
  <c r="Y45" i="15"/>
  <c r="Z45" i="15"/>
  <c r="AA45" i="15"/>
  <c r="AB45" i="15"/>
  <c r="AC45" i="15"/>
  <c r="U46" i="15"/>
  <c r="V46" i="15"/>
  <c r="W46" i="15"/>
  <c r="X46" i="15"/>
  <c r="Y46" i="15"/>
  <c r="Z46" i="15"/>
  <c r="AA46" i="15"/>
  <c r="AB46" i="15"/>
  <c r="AC46" i="15"/>
  <c r="U47" i="15"/>
  <c r="V47" i="15"/>
  <c r="W47" i="15"/>
  <c r="X47" i="15"/>
  <c r="Y47" i="15"/>
  <c r="Z47" i="15"/>
  <c r="AA47" i="15"/>
  <c r="AB47" i="15"/>
  <c r="AC47" i="15"/>
  <c r="U48" i="15"/>
  <c r="V48" i="15"/>
  <c r="W48" i="15"/>
  <c r="X48" i="15"/>
  <c r="Y48" i="15"/>
  <c r="Z48" i="15"/>
  <c r="AA48" i="15"/>
  <c r="AB48" i="15"/>
  <c r="AC48" i="15"/>
  <c r="U49" i="15"/>
  <c r="V49" i="15"/>
  <c r="W49" i="15"/>
  <c r="X49" i="15"/>
  <c r="Y49" i="15"/>
  <c r="Z49" i="15"/>
  <c r="AA49" i="15"/>
  <c r="AB49" i="15"/>
  <c r="AC49" i="15"/>
  <c r="U50" i="15"/>
  <c r="V50" i="15"/>
  <c r="W50" i="15"/>
  <c r="X50" i="15"/>
  <c r="Y50" i="15"/>
  <c r="Z50" i="15"/>
  <c r="AA50" i="15"/>
  <c r="AB50" i="15"/>
  <c r="AC50" i="15"/>
  <c r="U51" i="15"/>
  <c r="V51" i="15"/>
  <c r="W51" i="15"/>
  <c r="X51" i="15"/>
  <c r="Y51" i="15"/>
  <c r="Z51" i="15"/>
  <c r="AA51" i="15"/>
  <c r="AB51" i="15"/>
  <c r="AC51" i="15"/>
  <c r="U52" i="15"/>
  <c r="V52" i="15"/>
  <c r="W52" i="15"/>
  <c r="X52" i="15"/>
  <c r="Y52" i="15"/>
  <c r="Z52" i="15"/>
  <c r="AA52" i="15"/>
  <c r="AB52" i="15"/>
  <c r="AC52" i="15"/>
  <c r="U53" i="15"/>
  <c r="V53" i="15"/>
  <c r="W53" i="15"/>
  <c r="X53" i="15"/>
  <c r="Y53" i="15"/>
  <c r="Z53" i="15"/>
  <c r="AA53" i="15"/>
  <c r="AB53" i="15"/>
  <c r="AC53" i="15"/>
  <c r="U54" i="15"/>
  <c r="V54" i="15"/>
  <c r="W54" i="15"/>
  <c r="X54" i="15"/>
  <c r="Y54" i="15"/>
  <c r="Z54" i="15"/>
  <c r="AA54" i="15"/>
  <c r="AB54" i="15"/>
  <c r="AC54" i="15"/>
  <c r="U57" i="15"/>
  <c r="V57" i="15"/>
  <c r="W57" i="15"/>
  <c r="X57" i="15"/>
  <c r="Y57" i="15"/>
  <c r="Z57" i="15"/>
  <c r="AA57" i="15"/>
  <c r="AB57" i="15"/>
  <c r="AC57" i="15"/>
  <c r="U58" i="15"/>
  <c r="V58" i="15"/>
  <c r="W58" i="15"/>
  <c r="X58" i="15"/>
  <c r="Y58" i="15"/>
  <c r="Z58" i="15"/>
  <c r="AA58" i="15"/>
  <c r="AB58" i="15"/>
  <c r="AC58" i="15"/>
  <c r="AC7" i="15"/>
  <c r="AA7" i="15"/>
  <c r="Z7" i="15"/>
  <c r="Y7" i="15"/>
  <c r="X7" i="15"/>
  <c r="W7" i="15"/>
  <c r="V7" i="15"/>
  <c r="U7" i="15"/>
  <c r="G110" i="15"/>
  <c r="G118" i="15"/>
  <c r="S146" i="22"/>
  <c r="G126" i="22"/>
  <c r="W26" i="12"/>
  <c r="W73" i="12"/>
  <c r="W152" i="12"/>
  <c r="W10" i="12"/>
  <c r="W82" i="12"/>
  <c r="W80" i="12"/>
  <c r="W67" i="12"/>
  <c r="W155" i="12"/>
  <c r="W101" i="12"/>
  <c r="O111" i="15" s="1"/>
  <c r="W153" i="12"/>
  <c r="D2" i="12"/>
  <c r="C2" i="21"/>
  <c r="C2" i="20"/>
  <c r="C2" i="17"/>
  <c r="T128" i="22"/>
  <c r="T8" i="15"/>
  <c r="T146" i="22"/>
  <c r="T146" i="15"/>
  <c r="O108" i="15" l="1"/>
  <c r="J118" i="15"/>
  <c r="T118" i="15"/>
  <c r="T118" i="22"/>
  <c r="N118" i="15"/>
  <c r="O109" i="15"/>
  <c r="O116" i="15"/>
  <c r="O117" i="15"/>
  <c r="O114" i="22"/>
  <c r="G110" i="22"/>
  <c r="F79" i="22"/>
  <c r="O118" i="15"/>
  <c r="O115" i="22"/>
  <c r="O102" i="22"/>
  <c r="S120" i="22"/>
  <c r="O98" i="15"/>
  <c r="O89" i="15"/>
  <c r="O112" i="15"/>
  <c r="O42" i="15"/>
  <c r="S113" i="19"/>
  <c r="O81" i="22"/>
  <c r="O94" i="22"/>
  <c r="O65" i="15"/>
  <c r="T43" i="22"/>
  <c r="O16" i="22"/>
  <c r="T110" i="15"/>
  <c r="S52" i="22"/>
  <c r="O62" i="15"/>
  <c r="O21" i="15"/>
  <c r="O62" i="22"/>
  <c r="O74" i="22"/>
  <c r="O88" i="22"/>
  <c r="O76" i="15"/>
  <c r="O60" i="15"/>
  <c r="O103" i="22"/>
  <c r="O79" i="22"/>
  <c r="O67" i="15"/>
  <c r="O71" i="22"/>
  <c r="T52" i="22"/>
  <c r="G52" i="15"/>
  <c r="G52" i="22"/>
  <c r="O73" i="22"/>
  <c r="O93" i="22"/>
  <c r="O96" i="22"/>
  <c r="O85" i="15"/>
  <c r="O83" i="15"/>
  <c r="T120" i="22"/>
  <c r="T130" i="15"/>
  <c r="O38" i="22"/>
  <c r="O34" i="22"/>
  <c r="T15" i="22"/>
  <c r="O60" i="22"/>
  <c r="O52" i="22"/>
  <c r="O63" i="22"/>
  <c r="O23" i="15"/>
  <c r="G34" i="22"/>
  <c r="O14" i="22"/>
  <c r="O54" i="22"/>
  <c r="T85" i="22"/>
  <c r="I128" i="15"/>
  <c r="I85" i="15"/>
  <c r="S128" i="19"/>
  <c r="F128" i="22"/>
  <c r="S140" i="19"/>
  <c r="G113" i="22"/>
  <c r="I128" i="19"/>
  <c r="T113" i="15"/>
  <c r="T113" i="22"/>
  <c r="S140" i="22"/>
  <c r="F140" i="22"/>
  <c r="Q140" i="22" s="1"/>
  <c r="T137" i="15"/>
  <c r="T140" i="15"/>
  <c r="O66" i="15"/>
  <c r="O59" i="15"/>
  <c r="O13" i="15"/>
  <c r="O44" i="22"/>
  <c r="O46" i="22"/>
  <c r="O10" i="22"/>
  <c r="N50" i="22"/>
  <c r="O15" i="22"/>
  <c r="P44" i="15"/>
  <c r="O28" i="15"/>
  <c r="O36" i="22"/>
  <c r="O25" i="15"/>
  <c r="T137" i="22"/>
  <c r="O50" i="22"/>
  <c r="O33" i="22"/>
  <c r="H19" i="22"/>
  <c r="O29" i="15"/>
  <c r="O14" i="15"/>
  <c r="O9" i="15"/>
  <c r="O155" i="15"/>
  <c r="O155" i="22"/>
  <c r="O151" i="15"/>
  <c r="O151" i="22"/>
  <c r="O148" i="15"/>
  <c r="O148" i="22"/>
  <c r="O144" i="22"/>
  <c r="O144" i="15"/>
  <c r="O141" i="22"/>
  <c r="O141" i="15"/>
  <c r="O152" i="22"/>
  <c r="O152" i="15"/>
  <c r="G158" i="22"/>
  <c r="K158" i="22"/>
  <c r="O158" i="22"/>
  <c r="T158" i="22"/>
  <c r="J158" i="22"/>
  <c r="H158" i="22"/>
  <c r="L158" i="22"/>
  <c r="P158" i="22"/>
  <c r="F158" i="22"/>
  <c r="Q158" i="22" s="1"/>
  <c r="R158" i="22" s="1"/>
  <c r="S158" i="22"/>
  <c r="I158" i="22"/>
  <c r="M158" i="22"/>
  <c r="N158" i="22"/>
  <c r="O158" i="15"/>
  <c r="F142" i="22"/>
  <c r="Q142" i="22" s="1"/>
  <c r="O142" i="22"/>
  <c r="O142" i="15"/>
  <c r="H159" i="22"/>
  <c r="L159" i="22"/>
  <c r="P159" i="22"/>
  <c r="T159" i="22"/>
  <c r="K159" i="22"/>
  <c r="I159" i="22"/>
  <c r="M159" i="22"/>
  <c r="S159" i="22"/>
  <c r="F159" i="22"/>
  <c r="Q159" i="22" s="1"/>
  <c r="R159" i="22" s="1"/>
  <c r="G159" i="22"/>
  <c r="J159" i="22"/>
  <c r="N159" i="22"/>
  <c r="O159" i="22"/>
  <c r="O159" i="15"/>
  <c r="O156" i="15"/>
  <c r="O156" i="22"/>
  <c r="O150" i="15"/>
  <c r="O150" i="22"/>
  <c r="O153" i="22"/>
  <c r="O153" i="15"/>
  <c r="O154" i="15"/>
  <c r="O154" i="22"/>
  <c r="O147" i="15"/>
  <c r="O147" i="22"/>
  <c r="O143" i="15"/>
  <c r="O143" i="22"/>
  <c r="F140" i="15"/>
  <c r="Q140" i="15" s="1"/>
  <c r="O140" i="22"/>
  <c r="O140" i="15"/>
  <c r="F160" i="22"/>
  <c r="Q160" i="22" s="1"/>
  <c r="R160" i="22" s="1"/>
  <c r="J160" i="22"/>
  <c r="N160" i="22"/>
  <c r="S160" i="22"/>
  <c r="H160" i="22"/>
  <c r="P160" i="22"/>
  <c r="M160" i="22"/>
  <c r="G160" i="22"/>
  <c r="K160" i="22"/>
  <c r="O160" i="22"/>
  <c r="T160" i="22"/>
  <c r="L160" i="22"/>
  <c r="I160" i="22"/>
  <c r="O160" i="15"/>
  <c r="F157" i="22"/>
  <c r="Q157" i="22" s="1"/>
  <c r="R157" i="22" s="1"/>
  <c r="J157" i="22"/>
  <c r="N157" i="22"/>
  <c r="T157" i="22"/>
  <c r="I157" i="22"/>
  <c r="G157" i="22"/>
  <c r="K157" i="22"/>
  <c r="O157" i="22"/>
  <c r="S157" i="22"/>
  <c r="H157" i="22"/>
  <c r="L157" i="22"/>
  <c r="P157" i="22"/>
  <c r="M157" i="22"/>
  <c r="O157" i="15"/>
  <c r="O149" i="22"/>
  <c r="O149" i="15"/>
  <c r="T145" i="15"/>
  <c r="O145" i="22"/>
  <c r="O145" i="15"/>
  <c r="T139" i="15"/>
  <c r="O139" i="15"/>
  <c r="O139" i="22"/>
  <c r="S138" i="19"/>
  <c r="O57" i="15"/>
  <c r="O57" i="22"/>
  <c r="O61" i="22"/>
  <c r="O61" i="15"/>
  <c r="S81" i="22"/>
  <c r="O90" i="15"/>
  <c r="O90" i="22"/>
  <c r="T110" i="22"/>
  <c r="F89" i="22"/>
  <c r="O99" i="15"/>
  <c r="O24" i="15"/>
  <c r="O24" i="22"/>
  <c r="G15" i="22"/>
  <c r="S110" i="22"/>
  <c r="O37" i="15"/>
  <c r="O37" i="22"/>
  <c r="L17" i="15"/>
  <c r="O41" i="15"/>
  <c r="O41" i="22"/>
  <c r="O26" i="22"/>
  <c r="O26" i="15"/>
  <c r="O106" i="15"/>
  <c r="O106" i="22"/>
  <c r="T104" i="22"/>
  <c r="O104" i="15"/>
  <c r="O104" i="22"/>
  <c r="T30" i="19"/>
  <c r="O30" i="22"/>
  <c r="O30" i="15"/>
  <c r="O49" i="22"/>
  <c r="O49" i="15"/>
  <c r="O113" i="15"/>
  <c r="O113" i="22"/>
  <c r="O68" i="15"/>
  <c r="O68" i="22"/>
  <c r="O84" i="15"/>
  <c r="O84" i="22"/>
  <c r="O97" i="22"/>
  <c r="O97" i="15"/>
  <c r="O82" i="15"/>
  <c r="O82" i="22"/>
  <c r="O7" i="15"/>
  <c r="O7" i="22"/>
  <c r="M51" i="22"/>
  <c r="O51" i="22"/>
  <c r="O75" i="22"/>
  <c r="O75" i="15"/>
  <c r="T58" i="22"/>
  <c r="O58" i="22"/>
  <c r="O110" i="22"/>
  <c r="O110" i="15"/>
  <c r="O91" i="15"/>
  <c r="O91" i="22"/>
  <c r="T91" i="15"/>
  <c r="O101" i="15"/>
  <c r="T19" i="22"/>
  <c r="O19" i="22"/>
  <c r="O95" i="15"/>
  <c r="O95" i="22"/>
  <c r="T110" i="19"/>
  <c r="O48" i="22"/>
  <c r="O48" i="15"/>
  <c r="M45" i="22"/>
  <c r="O45" i="15"/>
  <c r="O45" i="22"/>
  <c r="T43" i="15"/>
  <c r="O56" i="22"/>
  <c r="O56" i="15"/>
  <c r="T18" i="19"/>
  <c r="O18" i="22"/>
  <c r="O32" i="15"/>
  <c r="O32" i="22"/>
  <c r="T45" i="15"/>
  <c r="O47" i="22"/>
  <c r="O47" i="15"/>
  <c r="O12" i="15"/>
  <c r="O12" i="22"/>
  <c r="O31" i="22"/>
  <c r="O31" i="15"/>
  <c r="O86" i="15"/>
  <c r="O86" i="22"/>
  <c r="O77" i="22"/>
  <c r="O77" i="15"/>
  <c r="G72" i="15"/>
  <c r="O72" i="22"/>
  <c r="O72" i="15"/>
  <c r="O100" i="15"/>
  <c r="O100" i="22"/>
  <c r="O40" i="15"/>
  <c r="O40" i="22"/>
  <c r="O80" i="15"/>
  <c r="O80" i="22"/>
  <c r="T15" i="15"/>
  <c r="G42" i="22"/>
  <c r="S15" i="22"/>
  <c r="G19" i="15"/>
  <c r="G15" i="15"/>
  <c r="O39" i="22"/>
  <c r="O39" i="15"/>
  <c r="O8" i="15"/>
  <c r="O8" i="22"/>
  <c r="O55" i="22"/>
  <c r="O55" i="15"/>
  <c r="F113" i="15"/>
  <c r="O43" i="15"/>
  <c r="O43" i="22"/>
  <c r="S20" i="22"/>
  <c r="O20" i="15"/>
  <c r="O20" i="22"/>
  <c r="O53" i="15"/>
  <c r="O53" i="22"/>
  <c r="O87" i="22"/>
  <c r="O87" i="15"/>
  <c r="H45" i="22"/>
  <c r="O64" i="15"/>
  <c r="O64" i="22"/>
  <c r="O35" i="22"/>
  <c r="O35" i="15"/>
  <c r="O92" i="22"/>
  <c r="O92" i="15"/>
  <c r="O11" i="22"/>
  <c r="O11" i="15"/>
  <c r="O69" i="15"/>
  <c r="O69" i="22"/>
  <c r="T120" i="15"/>
  <c r="O120" i="22"/>
  <c r="O120" i="15"/>
  <c r="O119" i="22"/>
  <c r="O119" i="15"/>
  <c r="O17" i="15"/>
  <c r="O17" i="22"/>
  <c r="O107" i="22"/>
  <c r="O107" i="15"/>
  <c r="F70" i="22"/>
  <c r="O70" i="22"/>
  <c r="O27" i="22"/>
  <c r="O27" i="15"/>
  <c r="O78" i="22"/>
  <c r="O78" i="15"/>
  <c r="T22" i="15"/>
  <c r="O22" i="22"/>
  <c r="O22" i="15"/>
  <c r="O58" i="15"/>
  <c r="O52" i="15"/>
  <c r="O16" i="15"/>
  <c r="O10" i="15"/>
  <c r="O94" i="15"/>
  <c r="O79" i="15"/>
  <c r="O74" i="15"/>
  <c r="O9" i="22"/>
  <c r="O13" i="22"/>
  <c r="O21" i="22"/>
  <c r="O23" i="22"/>
  <c r="O25" i="22"/>
  <c r="O29" i="22"/>
  <c r="O42" i="22"/>
  <c r="O59" i="22"/>
  <c r="O66" i="22"/>
  <c r="O76" i="22"/>
  <c r="O83" i="22"/>
  <c r="O89" i="22"/>
  <c r="O98" i="22"/>
  <c r="O101" i="22"/>
  <c r="O108" i="22"/>
  <c r="O111" i="22"/>
  <c r="O116" i="22"/>
  <c r="O117" i="22"/>
  <c r="O28" i="22"/>
  <c r="O65" i="22"/>
  <c r="O67" i="22"/>
  <c r="O85" i="22"/>
  <c r="O99" i="22"/>
  <c r="O105" i="22"/>
  <c r="O109" i="22"/>
  <c r="O112" i="22"/>
  <c r="H118" i="22"/>
  <c r="O118" i="22"/>
  <c r="S126" i="19"/>
  <c r="O126" i="22"/>
  <c r="O126" i="15"/>
  <c r="T135" i="15"/>
  <c r="O122" i="15"/>
  <c r="O122" i="22"/>
  <c r="O127" i="15"/>
  <c r="O127" i="22"/>
  <c r="O124" i="22"/>
  <c r="O124" i="15"/>
  <c r="O121" i="22"/>
  <c r="O121" i="15"/>
  <c r="O125" i="22"/>
  <c r="O125" i="15"/>
  <c r="T132" i="15"/>
  <c r="O132" i="22"/>
  <c r="O134" i="22"/>
  <c r="O134" i="15"/>
  <c r="T131" i="22"/>
  <c r="O131" i="15"/>
  <c r="S128" i="22"/>
  <c r="O128" i="15"/>
  <c r="S129" i="19"/>
  <c r="O135" i="15"/>
  <c r="O133" i="15"/>
  <c r="O133" i="22"/>
  <c r="O137" i="15"/>
  <c r="O137" i="22"/>
  <c r="O130" i="22"/>
  <c r="O130" i="15"/>
  <c r="O138" i="15"/>
  <c r="O138" i="22"/>
  <c r="O128" i="22"/>
  <c r="O123" i="15"/>
  <c r="O129" i="22"/>
  <c r="O131" i="22"/>
  <c r="O135" i="22"/>
  <c r="O51" i="15"/>
  <c r="O36" i="15"/>
  <c r="O19" i="15"/>
  <c r="O15" i="15"/>
  <c r="O93" i="15"/>
  <c r="O63" i="15"/>
  <c r="O102" i="15"/>
  <c r="O73" i="15"/>
  <c r="O54" i="15"/>
  <c r="O50" i="15"/>
  <c r="O46" i="15"/>
  <c r="O33" i="15"/>
  <c r="O18" i="15"/>
  <c r="O114" i="15"/>
  <c r="O96" i="15"/>
  <c r="O71" i="15"/>
  <c r="O115" i="15"/>
  <c r="O81" i="15"/>
  <c r="O44" i="15"/>
  <c r="O34" i="15"/>
  <c r="O38" i="15"/>
  <c r="O132" i="15"/>
  <c r="O103" i="15"/>
  <c r="O88" i="15"/>
  <c r="O70" i="15"/>
  <c r="M7" i="15"/>
  <c r="I7" i="15"/>
  <c r="P7" i="15"/>
  <c r="L7" i="15"/>
  <c r="H7" i="15"/>
  <c r="K7" i="15"/>
  <c r="N7" i="15"/>
  <c r="J7" i="15"/>
  <c r="S112" i="22"/>
  <c r="G142" i="22"/>
  <c r="T145" i="22"/>
  <c r="T18" i="22"/>
  <c r="G70" i="15"/>
  <c r="T142" i="22"/>
  <c r="J126" i="15"/>
  <c r="S142" i="19"/>
  <c r="F142" i="15"/>
  <c r="Q142" i="15" s="1"/>
  <c r="F126" i="22"/>
  <c r="Q126" i="22" s="1"/>
  <c r="F19" i="22"/>
  <c r="T70" i="15"/>
  <c r="P59" i="22"/>
  <c r="G70" i="22"/>
  <c r="G19" i="22"/>
  <c r="S19" i="22"/>
  <c r="T140" i="19"/>
  <c r="F126" i="15"/>
  <c r="Q126" i="15" s="1"/>
  <c r="T90" i="22"/>
  <c r="T70" i="22"/>
  <c r="T51" i="15"/>
  <c r="F70" i="15"/>
  <c r="T126" i="19"/>
  <c r="T70" i="19"/>
  <c r="S19" i="19"/>
  <c r="F119" i="15"/>
  <c r="H78" i="22"/>
  <c r="T58" i="15"/>
  <c r="G48" i="15"/>
  <c r="F79" i="15"/>
  <c r="G51" i="22"/>
  <c r="S70" i="22"/>
  <c r="T126" i="15"/>
  <c r="T19" i="15"/>
  <c r="T104" i="15"/>
  <c r="S126" i="22"/>
  <c r="T126" i="22"/>
  <c r="S51" i="22"/>
  <c r="G126" i="15"/>
  <c r="G51" i="15"/>
  <c r="S70" i="19"/>
  <c r="S104" i="22"/>
  <c r="T103" i="15"/>
  <c r="T79" i="15"/>
  <c r="F32" i="22"/>
  <c r="S37" i="19"/>
  <c r="S48" i="22"/>
  <c r="T79" i="22"/>
  <c r="S79" i="22"/>
  <c r="T79" i="19"/>
  <c r="G79" i="15"/>
  <c r="S79" i="19"/>
  <c r="M42" i="22"/>
  <c r="J128" i="19"/>
  <c r="N128" i="19"/>
  <c r="T129" i="19"/>
  <c r="S78" i="22"/>
  <c r="G68" i="22"/>
  <c r="T65" i="15"/>
  <c r="G125" i="22"/>
  <c r="M126" i="15"/>
  <c r="T88" i="22"/>
  <c r="T92" i="22"/>
  <c r="L126" i="15"/>
  <c r="M128" i="19"/>
  <c r="S108" i="22"/>
  <c r="P128" i="22"/>
  <c r="P128" i="19"/>
  <c r="P128" i="15"/>
  <c r="H128" i="15"/>
  <c r="S128" i="15"/>
  <c r="F30" i="15"/>
  <c r="Q30" i="15" s="1"/>
  <c r="I126" i="15"/>
  <c r="T96" i="22"/>
  <c r="K126" i="15"/>
  <c r="L128" i="19"/>
  <c r="S122" i="19"/>
  <c r="T114" i="22"/>
  <c r="N126" i="15"/>
  <c r="G121" i="19"/>
  <c r="F129" i="15"/>
  <c r="Q129" i="15" s="1"/>
  <c r="L78" i="22"/>
  <c r="M92" i="22"/>
  <c r="G90" i="22"/>
  <c r="G65" i="15"/>
  <c r="T78" i="22"/>
  <c r="S32" i="22"/>
  <c r="T78" i="15"/>
  <c r="T68" i="15"/>
  <c r="F88" i="22"/>
  <c r="G78" i="22"/>
  <c r="T48" i="19"/>
  <c r="T48" i="15"/>
  <c r="T90" i="15"/>
  <c r="T92" i="15"/>
  <c r="S90" i="22"/>
  <c r="S68" i="22"/>
  <c r="S32" i="19"/>
  <c r="J37" i="22"/>
  <c r="S116" i="22"/>
  <c r="G107" i="22"/>
  <c r="G89" i="15"/>
  <c r="S96" i="19"/>
  <c r="S58" i="19"/>
  <c r="G89" i="19"/>
  <c r="I51" i="22"/>
  <c r="T114" i="15"/>
  <c r="S114" i="22"/>
  <c r="I58" i="15"/>
  <c r="S91" i="19"/>
  <c r="F58" i="22"/>
  <c r="T96" i="15"/>
  <c r="S96" i="22"/>
  <c r="I51" i="15"/>
  <c r="I63" i="15"/>
  <c r="L93" i="15"/>
  <c r="T20" i="15"/>
  <c r="T48" i="22"/>
  <c r="T68" i="22"/>
  <c r="T129" i="15"/>
  <c r="S129" i="22"/>
  <c r="S89" i="22"/>
  <c r="T89" i="19"/>
  <c r="F129" i="22"/>
  <c r="N68" i="22"/>
  <c r="S94" i="19"/>
  <c r="F50" i="22"/>
  <c r="G89" i="22"/>
  <c r="T81" i="15"/>
  <c r="T32" i="15"/>
  <c r="T129" i="22"/>
  <c r="G88" i="22"/>
  <c r="S145" i="22"/>
  <c r="S88" i="22"/>
  <c r="T81" i="19"/>
  <c r="F46" i="22"/>
  <c r="N63" i="15"/>
  <c r="T142" i="15"/>
  <c r="T85" i="15"/>
  <c r="T81" i="22"/>
  <c r="T32" i="22"/>
  <c r="G81" i="22"/>
  <c r="S142" i="22"/>
  <c r="S85" i="22"/>
  <c r="T142" i="19"/>
  <c r="T32" i="19"/>
  <c r="F32" i="15"/>
  <c r="Q32" i="15" s="1"/>
  <c r="K58" i="22"/>
  <c r="G139" i="19"/>
  <c r="T88" i="15"/>
  <c r="T66" i="15"/>
  <c r="S34" i="22"/>
  <c r="T102" i="22"/>
  <c r="K93" i="15"/>
  <c r="N91" i="22"/>
  <c r="S45" i="22"/>
  <c r="G43" i="15"/>
  <c r="T34" i="15"/>
  <c r="T63" i="15"/>
  <c r="T91" i="22"/>
  <c r="T116" i="15"/>
  <c r="T89" i="15"/>
  <c r="G45" i="22"/>
  <c r="S102" i="22"/>
  <c r="S63" i="22"/>
  <c r="S43" i="22"/>
  <c r="S89" i="19"/>
  <c r="S43" i="19"/>
  <c r="F63" i="15"/>
  <c r="F30" i="22"/>
  <c r="H43" i="22"/>
  <c r="H91" i="22"/>
  <c r="G43" i="19"/>
  <c r="T43" i="19"/>
  <c r="T40" i="22"/>
  <c r="T34" i="22"/>
  <c r="T102" i="15"/>
  <c r="T63" i="22"/>
  <c r="T89" i="22"/>
  <c r="G102" i="22"/>
  <c r="G43" i="22"/>
  <c r="G50" i="15"/>
  <c r="J50" i="15"/>
  <c r="T50" i="19"/>
  <c r="F89" i="15"/>
  <c r="F50" i="15"/>
  <c r="F43" i="15"/>
  <c r="H21" i="15"/>
  <c r="I46" i="22"/>
  <c r="L91" i="22"/>
  <c r="K91" i="22"/>
  <c r="J85" i="15"/>
  <c r="N45" i="22"/>
  <c r="T50" i="15"/>
  <c r="T35" i="15"/>
  <c r="T67" i="15"/>
  <c r="G91" i="22"/>
  <c r="S122" i="22"/>
  <c r="S91" i="22"/>
  <c r="G45" i="15"/>
  <c r="S50" i="19"/>
  <c r="F91" i="15"/>
  <c r="F45" i="15"/>
  <c r="M91" i="22"/>
  <c r="T72" i="15"/>
  <c r="T112" i="15"/>
  <c r="T45" i="22"/>
  <c r="T50" i="22"/>
  <c r="T122" i="15"/>
  <c r="G63" i="22"/>
  <c r="G35" i="22"/>
  <c r="S50" i="22"/>
  <c r="T91" i="19"/>
  <c r="F91" i="22"/>
  <c r="T83" i="22"/>
  <c r="F98" i="15"/>
  <c r="G90" i="19"/>
  <c r="G75" i="15"/>
  <c r="S74" i="19"/>
  <c r="K42" i="22"/>
  <c r="F37" i="15"/>
  <c r="N65" i="22"/>
  <c r="I79" i="15"/>
  <c r="S35" i="22"/>
  <c r="S30" i="22"/>
  <c r="N88" i="22"/>
  <c r="F64" i="22"/>
  <c r="S54" i="22"/>
  <c r="S8" i="22"/>
  <c r="G67" i="15"/>
  <c r="M102" i="22"/>
  <c r="S98" i="22"/>
  <c r="T122" i="22"/>
  <c r="T35" i="22"/>
  <c r="T112" i="22"/>
  <c r="G30" i="15"/>
  <c r="T112" i="19"/>
  <c r="S30" i="19"/>
  <c r="K59" i="22"/>
  <c r="N46" i="22"/>
  <c r="T46" i="15"/>
  <c r="T46" i="22"/>
  <c r="T98" i="15"/>
  <c r="S139" i="22"/>
  <c r="S93" i="22"/>
  <c r="N122" i="15"/>
  <c r="T98" i="22"/>
  <c r="T98" i="19"/>
  <c r="I122" i="15"/>
  <c r="T30" i="15"/>
  <c r="T30" i="22"/>
  <c r="G98" i="22"/>
  <c r="G122" i="15"/>
  <c r="I50" i="15"/>
  <c r="L81" i="22"/>
  <c r="T94" i="15"/>
  <c r="T93" i="15"/>
  <c r="T93" i="22"/>
  <c r="S93" i="19"/>
  <c r="J91" i="22"/>
  <c r="J88" i="22"/>
  <c r="M34" i="22"/>
  <c r="T54" i="15"/>
  <c r="T67" i="22"/>
  <c r="T8" i="22"/>
  <c r="T116" i="22"/>
  <c r="T65" i="22"/>
  <c r="G116" i="22"/>
  <c r="G60" i="22"/>
  <c r="S60" i="22"/>
  <c r="G54" i="15"/>
  <c r="T67" i="19"/>
  <c r="T54" i="22"/>
  <c r="G54" i="22"/>
  <c r="G8" i="15"/>
  <c r="J54" i="15"/>
  <c r="J8" i="15"/>
  <c r="T116" i="19"/>
  <c r="S65" i="19"/>
  <c r="S8" i="19"/>
  <c r="I116" i="22"/>
  <c r="N76" i="22"/>
  <c r="J68" i="22"/>
  <c r="S37" i="22"/>
  <c r="M51" i="15"/>
  <c r="M50" i="15"/>
  <c r="I37" i="15"/>
  <c r="G37" i="15"/>
  <c r="S59" i="19"/>
  <c r="F37" i="22"/>
  <c r="Q37" i="22" s="1"/>
  <c r="G73" i="19"/>
  <c r="T60" i="15"/>
  <c r="T37" i="15"/>
  <c r="G8" i="22"/>
  <c r="T60" i="22"/>
  <c r="T37" i="22"/>
  <c r="S65" i="22"/>
  <c r="G121" i="15"/>
  <c r="T37" i="19"/>
  <c r="L65" i="15"/>
  <c r="H65" i="19"/>
  <c r="P59" i="15"/>
  <c r="S59" i="22"/>
  <c r="S42" i="22"/>
  <c r="J32" i="15"/>
  <c r="L51" i="15"/>
  <c r="L50" i="15"/>
  <c r="F59" i="15"/>
  <c r="F51" i="15"/>
  <c r="F42" i="15"/>
  <c r="K8" i="22"/>
  <c r="M49" i="22"/>
  <c r="S24" i="19"/>
  <c r="S22" i="22"/>
  <c r="H14" i="19"/>
  <c r="P70" i="22"/>
  <c r="P70" i="15"/>
  <c r="P70" i="19"/>
  <c r="S70" i="15"/>
  <c r="H70" i="15"/>
  <c r="T25" i="22"/>
  <c r="T11" i="15"/>
  <c r="H59" i="15"/>
  <c r="G41" i="15"/>
  <c r="T38" i="15"/>
  <c r="T51" i="22"/>
  <c r="T38" i="22"/>
  <c r="T59" i="15"/>
  <c r="G59" i="22"/>
  <c r="T51" i="19"/>
  <c r="T42" i="19"/>
  <c r="K51" i="15"/>
  <c r="K50" i="15"/>
  <c r="J42" i="22"/>
  <c r="K60" i="22"/>
  <c r="P19" i="19"/>
  <c r="G21" i="22"/>
  <c r="S59" i="15"/>
  <c r="T42" i="22"/>
  <c r="T59" i="22"/>
  <c r="N52" i="15"/>
  <c r="T59" i="19"/>
  <c r="S51" i="19"/>
  <c r="N51" i="15"/>
  <c r="J51" i="15"/>
  <c r="N50" i="15"/>
  <c r="F51" i="22"/>
  <c r="P59" i="19"/>
  <c r="S57" i="22"/>
  <c r="S55" i="22"/>
  <c r="S75" i="22"/>
  <c r="G75" i="22"/>
  <c r="T75" i="15"/>
  <c r="T75" i="22"/>
  <c r="S73" i="22"/>
  <c r="G73" i="22"/>
  <c r="T73" i="19"/>
  <c r="T73" i="15"/>
  <c r="S73" i="19"/>
  <c r="T73" i="22"/>
  <c r="G73" i="15"/>
  <c r="F73" i="15"/>
  <c r="F73" i="22"/>
  <c r="S72" i="22"/>
  <c r="T72" i="22"/>
  <c r="J52" i="15"/>
  <c r="L62" i="22"/>
  <c r="L102" i="22"/>
  <c r="G113" i="19"/>
  <c r="N54" i="15"/>
  <c r="H15" i="22"/>
  <c r="T62" i="15"/>
  <c r="G62" i="22"/>
  <c r="T62" i="22"/>
  <c r="L41" i="15"/>
  <c r="G49" i="15"/>
  <c r="L47" i="22"/>
  <c r="L39" i="22"/>
  <c r="I50" i="22"/>
  <c r="J50" i="22"/>
  <c r="K50" i="22"/>
  <c r="M50" i="22"/>
  <c r="G42" i="15"/>
  <c r="S42" i="19"/>
  <c r="L42" i="15"/>
  <c r="I42" i="15"/>
  <c r="L42" i="22"/>
  <c r="H42" i="22"/>
  <c r="N42" i="22"/>
  <c r="T42" i="15"/>
  <c r="N42" i="15"/>
  <c r="J42" i="15"/>
  <c r="F42" i="22"/>
  <c r="I42" i="22"/>
  <c r="G41" i="22"/>
  <c r="I37" i="22"/>
  <c r="T138" i="15"/>
  <c r="T57" i="15"/>
  <c r="T55" i="15"/>
  <c r="G57" i="22"/>
  <c r="S113" i="22"/>
  <c r="S62" i="22"/>
  <c r="G57" i="15"/>
  <c r="G104" i="15"/>
  <c r="L49" i="15"/>
  <c r="L15" i="22"/>
  <c r="J81" i="22"/>
  <c r="I91" i="22"/>
  <c r="T138" i="22"/>
  <c r="T57" i="22"/>
  <c r="T55" i="22"/>
  <c r="T49" i="15"/>
  <c r="G55" i="22"/>
  <c r="F104" i="15"/>
  <c r="F102" i="22"/>
  <c r="I49" i="22"/>
  <c r="I30" i="15"/>
  <c r="T104" i="19"/>
  <c r="T57" i="19"/>
  <c r="S49" i="19"/>
  <c r="L57" i="15"/>
  <c r="L18" i="15"/>
  <c r="S102" i="19"/>
  <c r="S55" i="19"/>
  <c r="L15" i="15"/>
  <c r="K62" i="22"/>
  <c r="I20" i="19"/>
  <c r="T113" i="19"/>
  <c r="S62" i="19"/>
  <c r="G25" i="22"/>
  <c r="M30" i="15"/>
  <c r="G22" i="15"/>
  <c r="T22" i="22"/>
  <c r="T33" i="22"/>
  <c r="T25" i="15"/>
  <c r="S25" i="22"/>
  <c r="G24" i="15"/>
  <c r="K30" i="15"/>
  <c r="N8" i="15"/>
  <c r="I22" i="22"/>
  <c r="L22" i="15"/>
  <c r="F11" i="22"/>
  <c r="S7" i="19"/>
  <c r="L30" i="15"/>
  <c r="T17" i="15"/>
  <c r="N30" i="15"/>
  <c r="J30" i="15"/>
  <c r="O24" i="19"/>
  <c r="G28" i="15"/>
  <c r="L20" i="15"/>
  <c r="P17" i="22"/>
  <c r="N32" i="15"/>
  <c r="K32" i="15"/>
  <c r="N18" i="22"/>
  <c r="K28" i="15"/>
  <c r="T28" i="15"/>
  <c r="L24" i="19"/>
  <c r="N24" i="15"/>
  <c r="J24" i="15"/>
  <c r="G24" i="19"/>
  <c r="S24" i="22"/>
  <c r="F24" i="15"/>
  <c r="Q24" i="15" s="1"/>
  <c r="T24" i="15"/>
  <c r="F24" i="22"/>
  <c r="T24" i="22"/>
  <c r="T24" i="19"/>
  <c r="L24" i="15"/>
  <c r="I24" i="15"/>
  <c r="G22" i="22"/>
  <c r="M22" i="22"/>
  <c r="M20" i="19"/>
  <c r="P18" i="19"/>
  <c r="T18" i="15"/>
  <c r="G18" i="22"/>
  <c r="M18" i="15"/>
  <c r="P10" i="22"/>
  <c r="J75" i="19"/>
  <c r="K54" i="22"/>
  <c r="L9" i="22"/>
  <c r="I7" i="19"/>
  <c r="G7" i="15"/>
  <c r="T7" i="22"/>
  <c r="S9" i="22"/>
  <c r="M7" i="19"/>
  <c r="P16" i="22"/>
  <c r="T14" i="22"/>
  <c r="S14" i="19"/>
  <c r="J14" i="15"/>
  <c r="T14" i="15"/>
  <c r="H12" i="15"/>
  <c r="G11" i="22"/>
  <c r="T11" i="22"/>
  <c r="H11" i="15"/>
  <c r="P8" i="19"/>
  <c r="S7" i="22"/>
  <c r="F7" i="15"/>
  <c r="Q7" i="15" s="1"/>
  <c r="F7" i="22"/>
  <c r="P7" i="22"/>
  <c r="J7" i="19"/>
  <c r="T7" i="15"/>
  <c r="N7" i="19"/>
  <c r="P111" i="22"/>
  <c r="P111" i="19"/>
  <c r="S111" i="15"/>
  <c r="H111" i="15"/>
  <c r="P29" i="19"/>
  <c r="P29" i="22"/>
  <c r="S29" i="15"/>
  <c r="H29" i="15"/>
  <c r="T71" i="19"/>
  <c r="P71" i="22"/>
  <c r="P71" i="19"/>
  <c r="S71" i="15"/>
  <c r="H71" i="15"/>
  <c r="P157" i="19"/>
  <c r="S157" i="15"/>
  <c r="G157" i="15"/>
  <c r="L157" i="15"/>
  <c r="I157" i="15"/>
  <c r="M157" i="15"/>
  <c r="P157" i="15"/>
  <c r="J157" i="15"/>
  <c r="N157" i="15"/>
  <c r="H157" i="15"/>
  <c r="F157" i="15"/>
  <c r="K157" i="15"/>
  <c r="T157" i="15"/>
  <c r="P154" i="22"/>
  <c r="S154" i="15"/>
  <c r="P154" i="19"/>
  <c r="H154" i="15"/>
  <c r="P150" i="22"/>
  <c r="S150" i="15"/>
  <c r="P150" i="19"/>
  <c r="H150" i="15"/>
  <c r="P148" i="22"/>
  <c r="P148" i="19"/>
  <c r="H148" i="15"/>
  <c r="S148" i="15"/>
  <c r="P143" i="22"/>
  <c r="P143" i="19"/>
  <c r="H143" i="15"/>
  <c r="S143" i="15"/>
  <c r="P133" i="22"/>
  <c r="P133" i="19"/>
  <c r="S133" i="15"/>
  <c r="H133" i="15"/>
  <c r="P127" i="22"/>
  <c r="P127" i="19"/>
  <c r="H127" i="15"/>
  <c r="S127" i="15"/>
  <c r="P125" i="22"/>
  <c r="P125" i="19"/>
  <c r="S125" i="15"/>
  <c r="H125" i="15"/>
  <c r="P123" i="22"/>
  <c r="P123" i="19"/>
  <c r="S123" i="15"/>
  <c r="H123" i="15"/>
  <c r="F117" i="22"/>
  <c r="P117" i="22"/>
  <c r="P117" i="19"/>
  <c r="S117" i="15"/>
  <c r="H117" i="15"/>
  <c r="L115" i="22"/>
  <c r="P115" i="22"/>
  <c r="P115" i="19"/>
  <c r="S115" i="15"/>
  <c r="H115" i="15"/>
  <c r="P108" i="22"/>
  <c r="P108" i="19"/>
  <c r="S108" i="15"/>
  <c r="H108" i="15"/>
  <c r="P105" i="22"/>
  <c r="P105" i="19"/>
  <c r="S105" i="15"/>
  <c r="H105" i="15"/>
  <c r="P103" i="22"/>
  <c r="P103" i="19"/>
  <c r="S103" i="15"/>
  <c r="H103" i="15"/>
  <c r="P97" i="22"/>
  <c r="S97" i="15"/>
  <c r="P97" i="19"/>
  <c r="H97" i="15"/>
  <c r="F94" i="22"/>
  <c r="P94" i="22"/>
  <c r="P94" i="19"/>
  <c r="S94" i="15"/>
  <c r="H94" i="15"/>
  <c r="P84" i="22"/>
  <c r="P84" i="19"/>
  <c r="H84" i="15"/>
  <c r="S84" i="15"/>
  <c r="P80" i="22"/>
  <c r="P80" i="19"/>
  <c r="S80" i="15"/>
  <c r="H80" i="15"/>
  <c r="F77" i="15"/>
  <c r="Q77" i="15" s="1"/>
  <c r="P77" i="22"/>
  <c r="P77" i="19"/>
  <c r="S77" i="15"/>
  <c r="H77" i="15"/>
  <c r="F69" i="22"/>
  <c r="P69" i="19"/>
  <c r="P69" i="22"/>
  <c r="S69" i="15"/>
  <c r="H69" i="15"/>
  <c r="P66" i="22"/>
  <c r="S66" i="15"/>
  <c r="P66" i="19"/>
  <c r="H66" i="15"/>
  <c r="H61" i="22"/>
  <c r="P61" i="19"/>
  <c r="P61" i="22"/>
  <c r="S61" i="15"/>
  <c r="H61" i="15"/>
  <c r="F56" i="22"/>
  <c r="P56" i="19"/>
  <c r="P56" i="22"/>
  <c r="S56" i="15"/>
  <c r="H56" i="15"/>
  <c r="P53" i="19"/>
  <c r="P53" i="22"/>
  <c r="S53" i="15"/>
  <c r="H53" i="15"/>
  <c r="P49" i="19"/>
  <c r="S49" i="15"/>
  <c r="P49" i="22"/>
  <c r="H49" i="15"/>
  <c r="O46" i="19"/>
  <c r="P46" i="22"/>
  <c r="P46" i="19"/>
  <c r="S46" i="15"/>
  <c r="H46" i="15"/>
  <c r="P44" i="19"/>
  <c r="P44" i="22"/>
  <c r="S44" i="15"/>
  <c r="H44" i="15"/>
  <c r="P38" i="22"/>
  <c r="P38" i="19"/>
  <c r="S38" i="15"/>
  <c r="H38" i="15"/>
  <c r="P36" i="19"/>
  <c r="P36" i="22"/>
  <c r="H36" i="15"/>
  <c r="S36" i="15"/>
  <c r="P33" i="19"/>
  <c r="P33" i="22"/>
  <c r="S33" i="15"/>
  <c r="H33" i="15"/>
  <c r="P31" i="19"/>
  <c r="P31" i="22"/>
  <c r="H31" i="15"/>
  <c r="S31" i="15"/>
  <c r="P28" i="19"/>
  <c r="P28" i="22"/>
  <c r="S28" i="15"/>
  <c r="H28" i="15"/>
  <c r="P20" i="19"/>
  <c r="H20" i="15"/>
  <c r="S20" i="15"/>
  <c r="S16" i="15"/>
  <c r="P16" i="19"/>
  <c r="H16" i="15"/>
  <c r="P14" i="19"/>
  <c r="S14" i="15"/>
  <c r="H14" i="15"/>
  <c r="P12" i="19"/>
  <c r="P12" i="22"/>
  <c r="S12" i="15"/>
  <c r="P9" i="22"/>
  <c r="H9" i="15"/>
  <c r="S9" i="15"/>
  <c r="T49" i="22"/>
  <c r="T117" i="15"/>
  <c r="T20" i="22"/>
  <c r="T28" i="22"/>
  <c r="T9" i="15"/>
  <c r="T69" i="15"/>
  <c r="P26" i="22"/>
  <c r="P26" i="19"/>
  <c r="S26" i="15"/>
  <c r="H26" i="15"/>
  <c r="P134" i="22"/>
  <c r="P134" i="19"/>
  <c r="S134" i="15"/>
  <c r="H134" i="15"/>
  <c r="P136" i="22"/>
  <c r="P136" i="19"/>
  <c r="S136" i="15"/>
  <c r="H136" i="15"/>
  <c r="P152" i="15"/>
  <c r="P152" i="22"/>
  <c r="P152" i="19"/>
  <c r="S152" i="15"/>
  <c r="H152" i="15"/>
  <c r="T87" i="22"/>
  <c r="P87" i="22"/>
  <c r="P87" i="19"/>
  <c r="S87" i="15"/>
  <c r="H87" i="15"/>
  <c r="G49" i="22"/>
  <c r="G33" i="22"/>
  <c r="S49" i="22"/>
  <c r="G9" i="15"/>
  <c r="G56" i="15"/>
  <c r="S123" i="19"/>
  <c r="S56" i="19"/>
  <c r="K49" i="15"/>
  <c r="L33" i="15"/>
  <c r="J28" i="15"/>
  <c r="K20" i="15"/>
  <c r="I14" i="15"/>
  <c r="N77" i="15"/>
  <c r="F66" i="15"/>
  <c r="F49" i="15"/>
  <c r="K28" i="22"/>
  <c r="J46" i="22"/>
  <c r="J49" i="22"/>
  <c r="N49" i="22"/>
  <c r="L20" i="19"/>
  <c r="H20" i="19"/>
  <c r="P72" i="22"/>
  <c r="P72" i="19"/>
  <c r="S72" i="15"/>
  <c r="H72" i="15"/>
  <c r="P131" i="22"/>
  <c r="P131" i="19"/>
  <c r="S131" i="15"/>
  <c r="H131" i="15"/>
  <c r="P159" i="19"/>
  <c r="G159" i="15"/>
  <c r="L159" i="15"/>
  <c r="S159" i="15"/>
  <c r="H159" i="15"/>
  <c r="I159" i="15"/>
  <c r="M159" i="15"/>
  <c r="P159" i="15"/>
  <c r="J159" i="15"/>
  <c r="N159" i="15"/>
  <c r="T159" i="15"/>
  <c r="K159" i="15"/>
  <c r="F159" i="15"/>
  <c r="P144" i="22"/>
  <c r="P144" i="19"/>
  <c r="S144" i="15"/>
  <c r="H144" i="15"/>
  <c r="P140" i="22"/>
  <c r="P140" i="19"/>
  <c r="S140" i="15"/>
  <c r="H140" i="15"/>
  <c r="P137" i="22"/>
  <c r="P137" i="19"/>
  <c r="S137" i="15"/>
  <c r="H137" i="15"/>
  <c r="P132" i="22"/>
  <c r="P132" i="19"/>
  <c r="S132" i="15"/>
  <c r="H132" i="15"/>
  <c r="P122" i="22"/>
  <c r="P122" i="19"/>
  <c r="S122" i="15"/>
  <c r="H122" i="15"/>
  <c r="P119" i="22"/>
  <c r="P119" i="19"/>
  <c r="S119" i="15"/>
  <c r="H119" i="15"/>
  <c r="P114" i="22"/>
  <c r="P114" i="19"/>
  <c r="S114" i="15"/>
  <c r="H114" i="15"/>
  <c r="P110" i="22"/>
  <c r="P110" i="19"/>
  <c r="S110" i="15"/>
  <c r="H110" i="15"/>
  <c r="P106" i="22"/>
  <c r="P106" i="19"/>
  <c r="S106" i="15"/>
  <c r="H106" i="15"/>
  <c r="P99" i="22"/>
  <c r="P99" i="19"/>
  <c r="S99" i="15"/>
  <c r="H99" i="15"/>
  <c r="P96" i="22"/>
  <c r="P96" i="19"/>
  <c r="S96" i="15"/>
  <c r="H96" i="15"/>
  <c r="T92" i="19"/>
  <c r="P92" i="22"/>
  <c r="P92" i="19"/>
  <c r="S92" i="15"/>
  <c r="H92" i="15"/>
  <c r="P89" i="22"/>
  <c r="P89" i="19"/>
  <c r="S89" i="15"/>
  <c r="H89" i="15"/>
  <c r="P85" i="22"/>
  <c r="P85" i="19"/>
  <c r="S85" i="15"/>
  <c r="H85" i="15"/>
  <c r="P78" i="22"/>
  <c r="P78" i="19"/>
  <c r="S78" i="15"/>
  <c r="H78" i="15"/>
  <c r="P74" i="22"/>
  <c r="P74" i="19"/>
  <c r="S74" i="15"/>
  <c r="H74" i="15"/>
  <c r="P67" i="19"/>
  <c r="P67" i="22"/>
  <c r="S67" i="15"/>
  <c r="H67" i="15"/>
  <c r="F64" i="15"/>
  <c r="P64" i="19"/>
  <c r="P64" i="22"/>
  <c r="S64" i="15"/>
  <c r="H64" i="15"/>
  <c r="P60" i="19"/>
  <c r="P60" i="22"/>
  <c r="S60" i="15"/>
  <c r="H60" i="15"/>
  <c r="P54" i="22"/>
  <c r="P54" i="19"/>
  <c r="S54" i="15"/>
  <c r="H54" i="15"/>
  <c r="P50" i="22"/>
  <c r="S50" i="15"/>
  <c r="H50" i="15"/>
  <c r="P50" i="19"/>
  <c r="P42" i="22"/>
  <c r="P42" i="19"/>
  <c r="S42" i="15"/>
  <c r="H42" i="15"/>
  <c r="P40" i="19"/>
  <c r="P40" i="22"/>
  <c r="S40" i="15"/>
  <c r="H40" i="15"/>
  <c r="P34" i="22"/>
  <c r="S34" i="15"/>
  <c r="H34" i="15"/>
  <c r="P34" i="19"/>
  <c r="P22" i="22"/>
  <c r="P22" i="19"/>
  <c r="S22" i="15"/>
  <c r="H22" i="15"/>
  <c r="P18" i="22"/>
  <c r="S18" i="15"/>
  <c r="H18" i="15"/>
  <c r="P15" i="19"/>
  <c r="P13" i="19"/>
  <c r="P11" i="19"/>
  <c r="P11" i="22"/>
  <c r="S11" i="15"/>
  <c r="P7" i="19"/>
  <c r="S7" i="15"/>
  <c r="T31" i="22"/>
  <c r="T33" i="15"/>
  <c r="T61" i="22"/>
  <c r="T77" i="22"/>
  <c r="T9" i="22"/>
  <c r="G9" i="22"/>
  <c r="G46" i="22"/>
  <c r="G38" i="22"/>
  <c r="S33" i="22"/>
  <c r="G20" i="15"/>
  <c r="T46" i="19"/>
  <c r="T20" i="19"/>
  <c r="N49" i="15"/>
  <c r="J49" i="15"/>
  <c r="N20" i="15"/>
  <c r="J20" i="15"/>
  <c r="N14" i="15"/>
  <c r="F46" i="15"/>
  <c r="F20" i="15"/>
  <c r="Q20" i="15" s="1"/>
  <c r="F125" i="22"/>
  <c r="Q125" i="22" s="1"/>
  <c r="P20" i="22"/>
  <c r="K46" i="22"/>
  <c r="K49" i="22"/>
  <c r="O20" i="19"/>
  <c r="K20" i="19"/>
  <c r="G20" i="19"/>
  <c r="P24" i="19"/>
  <c r="P24" i="22"/>
  <c r="S24" i="15"/>
  <c r="H24" i="15"/>
  <c r="P88" i="22"/>
  <c r="P88" i="19"/>
  <c r="S88" i="15"/>
  <c r="H88" i="15"/>
  <c r="P160" i="19"/>
  <c r="S160" i="15"/>
  <c r="I160" i="15"/>
  <c r="M160" i="15"/>
  <c r="P160" i="15"/>
  <c r="J160" i="15"/>
  <c r="N160" i="15"/>
  <c r="T160" i="15"/>
  <c r="H160" i="15"/>
  <c r="F160" i="15"/>
  <c r="K160" i="15"/>
  <c r="G160" i="15"/>
  <c r="L160" i="15"/>
  <c r="P156" i="22"/>
  <c r="P156" i="19"/>
  <c r="S156" i="15"/>
  <c r="J156" i="15"/>
  <c r="N156" i="15"/>
  <c r="T156" i="15"/>
  <c r="F156" i="15"/>
  <c r="K156" i="15"/>
  <c r="H156" i="15"/>
  <c r="G156" i="15"/>
  <c r="L156" i="15"/>
  <c r="I156" i="15"/>
  <c r="M156" i="15"/>
  <c r="P156" i="15"/>
  <c r="P151" i="22"/>
  <c r="S151" i="15"/>
  <c r="P151" i="19"/>
  <c r="H151" i="15"/>
  <c r="P149" i="22"/>
  <c r="P149" i="19"/>
  <c r="S149" i="15"/>
  <c r="H149" i="15"/>
  <c r="P147" i="22"/>
  <c r="S147" i="15"/>
  <c r="H147" i="15"/>
  <c r="P147" i="19"/>
  <c r="P138" i="22"/>
  <c r="P138" i="19"/>
  <c r="S138" i="15"/>
  <c r="H138" i="15"/>
  <c r="P130" i="22"/>
  <c r="P130" i="19"/>
  <c r="S130" i="15"/>
  <c r="H130" i="15"/>
  <c r="P126" i="22"/>
  <c r="P126" i="19"/>
  <c r="S126" i="15"/>
  <c r="H126" i="15"/>
  <c r="P124" i="22"/>
  <c r="P124" i="19"/>
  <c r="S124" i="15"/>
  <c r="H124" i="15"/>
  <c r="F121" i="15"/>
  <c r="P121" i="22"/>
  <c r="P121" i="19"/>
  <c r="S121" i="15"/>
  <c r="H121" i="15"/>
  <c r="P116" i="22"/>
  <c r="P116" i="19"/>
  <c r="S116" i="15"/>
  <c r="H116" i="15"/>
  <c r="S113" i="15"/>
  <c r="P113" i="22"/>
  <c r="P113" i="19"/>
  <c r="H113" i="15"/>
  <c r="P107" i="22"/>
  <c r="P107" i="19"/>
  <c r="S107" i="15"/>
  <c r="H107" i="15"/>
  <c r="P104" i="22"/>
  <c r="P104" i="19"/>
  <c r="S104" i="15"/>
  <c r="H104" i="15"/>
  <c r="P102" i="22"/>
  <c r="P102" i="19"/>
  <c r="S102" i="15"/>
  <c r="H102" i="15"/>
  <c r="T95" i="22"/>
  <c r="P95" i="22"/>
  <c r="P95" i="19"/>
  <c r="S95" i="15"/>
  <c r="H95" i="15"/>
  <c r="P91" i="22"/>
  <c r="P91" i="19"/>
  <c r="S91" i="15"/>
  <c r="H91" i="15"/>
  <c r="P82" i="22"/>
  <c r="P82" i="19"/>
  <c r="S82" i="15"/>
  <c r="H82" i="15"/>
  <c r="P79" i="22"/>
  <c r="P79" i="19"/>
  <c r="H79" i="15"/>
  <c r="S79" i="15"/>
  <c r="J76" i="22"/>
  <c r="P76" i="22"/>
  <c r="P76" i="19"/>
  <c r="S76" i="15"/>
  <c r="H76" i="15"/>
  <c r="P68" i="19"/>
  <c r="P68" i="22"/>
  <c r="S68" i="15"/>
  <c r="H68" i="15"/>
  <c r="P62" i="22"/>
  <c r="P62" i="19"/>
  <c r="S62" i="15"/>
  <c r="H62" i="15"/>
  <c r="P57" i="19"/>
  <c r="P57" i="22"/>
  <c r="H57" i="15"/>
  <c r="S57" i="15"/>
  <c r="P55" i="19"/>
  <c r="P55" i="22"/>
  <c r="S55" i="15"/>
  <c r="H55" i="15"/>
  <c r="P51" i="19"/>
  <c r="P51" i="22"/>
  <c r="S51" i="15"/>
  <c r="H51" i="15"/>
  <c r="G48" i="22"/>
  <c r="P48" i="19"/>
  <c r="P48" i="22"/>
  <c r="S48" i="15"/>
  <c r="H48" i="15"/>
  <c r="P45" i="19"/>
  <c r="P45" i="22"/>
  <c r="S45" i="15"/>
  <c r="H45" i="15"/>
  <c r="P43" i="19"/>
  <c r="P43" i="22"/>
  <c r="S43" i="15"/>
  <c r="H43" i="15"/>
  <c r="P37" i="19"/>
  <c r="P37" i="22"/>
  <c r="S37" i="15"/>
  <c r="H37" i="15"/>
  <c r="P35" i="19"/>
  <c r="P35" i="22"/>
  <c r="S35" i="15"/>
  <c r="H35" i="15"/>
  <c r="P32" i="19"/>
  <c r="P32" i="22"/>
  <c r="S32" i="15"/>
  <c r="H32" i="15"/>
  <c r="P30" i="22"/>
  <c r="P30" i="19"/>
  <c r="S30" i="15"/>
  <c r="H30" i="15"/>
  <c r="P25" i="19"/>
  <c r="P25" i="22"/>
  <c r="S25" i="15"/>
  <c r="H25" i="15"/>
  <c r="P19" i="22"/>
  <c r="S19" i="15"/>
  <c r="H19" i="15"/>
  <c r="P15" i="22"/>
  <c r="H15" i="15"/>
  <c r="S15" i="15"/>
  <c r="P13" i="22"/>
  <c r="H13" i="15"/>
  <c r="S13" i="15"/>
  <c r="P10" i="19"/>
  <c r="S10" i="15"/>
  <c r="H10" i="15"/>
  <c r="T53" i="22"/>
  <c r="P153" i="22"/>
  <c r="S153" i="15"/>
  <c r="P153" i="19"/>
  <c r="H153" i="15"/>
  <c r="P155" i="15"/>
  <c r="P155" i="22"/>
  <c r="S155" i="15"/>
  <c r="P155" i="19"/>
  <c r="H155" i="15"/>
  <c r="P100" i="22"/>
  <c r="P100" i="19"/>
  <c r="S100" i="15"/>
  <c r="H100" i="15"/>
  <c r="P27" i="19"/>
  <c r="P27" i="22"/>
  <c r="S27" i="15"/>
  <c r="H27" i="15"/>
  <c r="P83" i="22"/>
  <c r="P83" i="19"/>
  <c r="S83" i="15"/>
  <c r="H83" i="15"/>
  <c r="G94" i="22"/>
  <c r="G66" i="22"/>
  <c r="S66" i="22"/>
  <c r="S61" i="22"/>
  <c r="S56" i="22"/>
  <c r="S46" i="22"/>
  <c r="S14" i="22"/>
  <c r="T49" i="19"/>
  <c r="S46" i="19"/>
  <c r="T28" i="19"/>
  <c r="S20" i="19"/>
  <c r="T14" i="19"/>
  <c r="K69" i="15"/>
  <c r="M49" i="15"/>
  <c r="I49" i="15"/>
  <c r="N28" i="15"/>
  <c r="M20" i="15"/>
  <c r="I20" i="15"/>
  <c r="M14" i="15"/>
  <c r="L9" i="15"/>
  <c r="G20" i="22"/>
  <c r="F49" i="22"/>
  <c r="F20" i="22"/>
  <c r="Q20" i="22" s="1"/>
  <c r="H9" i="22"/>
  <c r="P14" i="22"/>
  <c r="M46" i="22"/>
  <c r="H49" i="22"/>
  <c r="L49" i="22"/>
  <c r="N20" i="19"/>
  <c r="J20" i="19"/>
  <c r="L14" i="19"/>
  <c r="S158" i="15"/>
  <c r="P158" i="19"/>
  <c r="H158" i="15"/>
  <c r="T158" i="15"/>
  <c r="F158" i="15"/>
  <c r="G158" i="15"/>
  <c r="P158" i="15"/>
  <c r="M158" i="15"/>
  <c r="K158" i="15"/>
  <c r="I158" i="15"/>
  <c r="N158" i="15"/>
  <c r="J158" i="15"/>
  <c r="L158" i="15"/>
  <c r="P142" i="22"/>
  <c r="S142" i="15"/>
  <c r="H142" i="15"/>
  <c r="P142" i="19"/>
  <c r="P145" i="22"/>
  <c r="P145" i="19"/>
  <c r="S145" i="15"/>
  <c r="H145" i="15"/>
  <c r="P141" i="22"/>
  <c r="P141" i="19"/>
  <c r="S141" i="15"/>
  <c r="H141" i="15"/>
  <c r="P139" i="22"/>
  <c r="P139" i="19"/>
  <c r="S139" i="15"/>
  <c r="H139" i="15"/>
  <c r="P135" i="22"/>
  <c r="P135" i="19"/>
  <c r="S135" i="15"/>
  <c r="H135" i="15"/>
  <c r="S129" i="15"/>
  <c r="P129" i="19"/>
  <c r="P129" i="22"/>
  <c r="H129" i="15"/>
  <c r="P120" i="22"/>
  <c r="P120" i="19"/>
  <c r="S120" i="15"/>
  <c r="H120" i="15"/>
  <c r="P118" i="22"/>
  <c r="P118" i="19"/>
  <c r="S118" i="15"/>
  <c r="H118" i="15"/>
  <c r="P112" i="22"/>
  <c r="P112" i="19"/>
  <c r="S112" i="15"/>
  <c r="H112" i="15"/>
  <c r="I109" i="22"/>
  <c r="P109" i="22"/>
  <c r="P109" i="19"/>
  <c r="S109" i="15"/>
  <c r="H109" i="15"/>
  <c r="T101" i="19"/>
  <c r="P101" i="22"/>
  <c r="P101" i="19"/>
  <c r="S101" i="15"/>
  <c r="H101" i="15"/>
  <c r="P98" i="22"/>
  <c r="P98" i="19"/>
  <c r="S98" i="15"/>
  <c r="H98" i="15"/>
  <c r="P93" i="22"/>
  <c r="P93" i="19"/>
  <c r="S93" i="15"/>
  <c r="H93" i="15"/>
  <c r="P90" i="22"/>
  <c r="P90" i="19"/>
  <c r="S90" i="15"/>
  <c r="H90" i="15"/>
  <c r="P86" i="22"/>
  <c r="P86" i="19"/>
  <c r="S86" i="15"/>
  <c r="H86" i="15"/>
  <c r="P81" i="22"/>
  <c r="S81" i="15"/>
  <c r="P81" i="19"/>
  <c r="H81" i="15"/>
  <c r="P75" i="22"/>
  <c r="P75" i="19"/>
  <c r="S75" i="15"/>
  <c r="H75" i="15"/>
  <c r="P73" i="22"/>
  <c r="P73" i="19"/>
  <c r="S73" i="15"/>
  <c r="H73" i="15"/>
  <c r="P65" i="19"/>
  <c r="S65" i="15"/>
  <c r="P65" i="22"/>
  <c r="H65" i="15"/>
  <c r="P63" i="19"/>
  <c r="P63" i="22"/>
  <c r="H63" i="15"/>
  <c r="S63" i="15"/>
  <c r="P58" i="22"/>
  <c r="P58" i="19"/>
  <c r="S58" i="15"/>
  <c r="H58" i="15"/>
  <c r="P52" i="19"/>
  <c r="P52" i="22"/>
  <c r="H52" i="15"/>
  <c r="S52" i="15"/>
  <c r="T47" i="22"/>
  <c r="P47" i="19"/>
  <c r="P47" i="22"/>
  <c r="S47" i="15"/>
  <c r="H47" i="15"/>
  <c r="P41" i="19"/>
  <c r="P41" i="22"/>
  <c r="H41" i="15"/>
  <c r="S41" i="15"/>
  <c r="P39" i="19"/>
  <c r="P39" i="22"/>
  <c r="S39" i="15"/>
  <c r="H39" i="15"/>
  <c r="T23" i="22"/>
  <c r="P23" i="19"/>
  <c r="P23" i="22"/>
  <c r="S23" i="15"/>
  <c r="H23" i="15"/>
  <c r="O21" i="19"/>
  <c r="P21" i="19"/>
  <c r="P21" i="22"/>
  <c r="S21" i="15"/>
  <c r="P17" i="19"/>
  <c r="H17" i="15"/>
  <c r="S17" i="15"/>
  <c r="P9" i="19"/>
  <c r="P8" i="22"/>
  <c r="H8" i="15"/>
  <c r="S8" i="15"/>
  <c r="F56" i="15"/>
  <c r="I56" i="15"/>
  <c r="F39" i="15"/>
  <c r="Q39" i="15" s="1"/>
  <c r="F23" i="15"/>
  <c r="F39" i="22"/>
  <c r="I39" i="22"/>
  <c r="M39" i="22"/>
  <c r="M47" i="22"/>
  <c r="J53" i="22"/>
  <c r="N66" i="22"/>
  <c r="G94" i="19"/>
  <c r="H17" i="19"/>
  <c r="T131" i="15"/>
  <c r="P144" i="15"/>
  <c r="P140" i="15"/>
  <c r="L137" i="15"/>
  <c r="P122" i="15"/>
  <c r="T119" i="19"/>
  <c r="P110" i="15"/>
  <c r="P106" i="15"/>
  <c r="P99" i="15"/>
  <c r="P96" i="15"/>
  <c r="P89" i="15"/>
  <c r="P85" i="15"/>
  <c r="P74" i="15"/>
  <c r="P49" i="15"/>
  <c r="P33" i="15"/>
  <c r="N31" i="15"/>
  <c r="P28" i="15"/>
  <c r="P14" i="15"/>
  <c r="G17" i="22"/>
  <c r="F66" i="22"/>
  <c r="F53" i="22"/>
  <c r="J39" i="22"/>
  <c r="N39" i="22"/>
  <c r="N53" i="22"/>
  <c r="L61" i="22"/>
  <c r="G56" i="19"/>
  <c r="P88" i="15"/>
  <c r="P151" i="15"/>
  <c r="P149" i="15"/>
  <c r="P147" i="15"/>
  <c r="P126" i="15"/>
  <c r="S124" i="22"/>
  <c r="P116" i="15"/>
  <c r="P107" i="15"/>
  <c r="P62" i="15"/>
  <c r="M57" i="22"/>
  <c r="P51" i="15"/>
  <c r="P50" i="15"/>
  <c r="P42" i="15"/>
  <c r="G40" i="15"/>
  <c r="P34" i="15"/>
  <c r="P18" i="15"/>
  <c r="G7" i="19"/>
  <c r="P111" i="15"/>
  <c r="P29" i="15"/>
  <c r="P154" i="15"/>
  <c r="P150" i="15"/>
  <c r="P148" i="15"/>
  <c r="P143" i="15"/>
  <c r="P133" i="15"/>
  <c r="P127" i="15"/>
  <c r="T125" i="22"/>
  <c r="P123" i="15"/>
  <c r="P117" i="15"/>
  <c r="P105" i="15"/>
  <c r="P97" i="15"/>
  <c r="P94" i="15"/>
  <c r="P84" i="15"/>
  <c r="P80" i="15"/>
  <c r="P77" i="15"/>
  <c r="P69" i="15"/>
  <c r="P56" i="15"/>
  <c r="S41" i="22"/>
  <c r="T66" i="22"/>
  <c r="T94" i="22"/>
  <c r="T17" i="22"/>
  <c r="T39" i="15"/>
  <c r="T47" i="15"/>
  <c r="T103" i="22"/>
  <c r="T21" i="15"/>
  <c r="T117" i="22"/>
  <c r="T56" i="15"/>
  <c r="T108" i="15"/>
  <c r="T69" i="22"/>
  <c r="P153" i="15"/>
  <c r="T100" i="22"/>
  <c r="P27" i="15"/>
  <c r="P83" i="15"/>
  <c r="G103" i="22"/>
  <c r="G53" i="22"/>
  <c r="G47" i="22"/>
  <c r="S97" i="22"/>
  <c r="S77" i="22"/>
  <c r="S47" i="22"/>
  <c r="S108" i="19"/>
  <c r="T97" i="19"/>
  <c r="T77" i="19"/>
  <c r="T39" i="19"/>
  <c r="S29" i="19"/>
  <c r="T21" i="19"/>
  <c r="N66" i="15"/>
  <c r="L53" i="15"/>
  <c r="T41" i="15"/>
  <c r="T39" i="22"/>
  <c r="T123" i="15"/>
  <c r="T21" i="22"/>
  <c r="T56" i="22"/>
  <c r="T108" i="22"/>
  <c r="G39" i="22"/>
  <c r="S117" i="22"/>
  <c r="S103" i="22"/>
  <c r="S69" i="22"/>
  <c r="S39" i="22"/>
  <c r="S17" i="22"/>
  <c r="G125" i="15"/>
  <c r="G103" i="15"/>
  <c r="G66" i="15"/>
  <c r="G53" i="15"/>
  <c r="G17" i="15"/>
  <c r="T117" i="19"/>
  <c r="S61" i="19"/>
  <c r="S53" i="19"/>
  <c r="S39" i="19"/>
  <c r="S17" i="19"/>
  <c r="L123" i="15"/>
  <c r="L77" i="15"/>
  <c r="J66" i="15"/>
  <c r="F117" i="15"/>
  <c r="Q117" i="15" s="1"/>
  <c r="F108" i="15"/>
  <c r="F94" i="15"/>
  <c r="K56" i="15"/>
  <c r="J56" i="15"/>
  <c r="T41" i="22"/>
  <c r="T123" i="22"/>
  <c r="T61" i="15"/>
  <c r="T97" i="15"/>
  <c r="T53" i="15"/>
  <c r="T77" i="15"/>
  <c r="T125" i="15"/>
  <c r="P26" i="15"/>
  <c r="P134" i="15"/>
  <c r="G61" i="22"/>
  <c r="S125" i="22"/>
  <c r="S94" i="22"/>
  <c r="S53" i="22"/>
  <c r="G123" i="15"/>
  <c r="G94" i="15"/>
  <c r="S117" i="19"/>
  <c r="T94" i="19"/>
  <c r="T56" i="19"/>
  <c r="L69" i="15"/>
  <c r="F97" i="15"/>
  <c r="M56" i="15"/>
  <c r="F17" i="15"/>
  <c r="G117" i="22"/>
  <c r="F103" i="22"/>
  <c r="F71" i="22"/>
  <c r="K39" i="22"/>
  <c r="P145" i="15"/>
  <c r="P141" i="15"/>
  <c r="T139" i="22"/>
  <c r="P135" i="15"/>
  <c r="P118" i="15"/>
  <c r="P112" i="15"/>
  <c r="P93" i="15"/>
  <c r="P90" i="15"/>
  <c r="P86" i="15"/>
  <c r="F75" i="15"/>
  <c r="P73" i="15"/>
  <c r="P63" i="15"/>
  <c r="H51" i="19"/>
  <c r="P45" i="15"/>
  <c r="P43" i="15"/>
  <c r="P37" i="15"/>
  <c r="P32" i="15"/>
  <c r="P30" i="15"/>
  <c r="P19" i="15"/>
  <c r="K13" i="15"/>
  <c r="T10" i="19"/>
  <c r="G143" i="19"/>
  <c r="I73" i="22"/>
  <c r="N140" i="22"/>
  <c r="S107" i="22"/>
  <c r="S23" i="22"/>
  <c r="G109" i="15"/>
  <c r="M109" i="22"/>
  <c r="S74" i="22"/>
  <c r="T106" i="22"/>
  <c r="T107" i="15"/>
  <c r="T124" i="15"/>
  <c r="G92" i="22"/>
  <c r="G58" i="22"/>
  <c r="G44" i="22"/>
  <c r="G31" i="22"/>
  <c r="S115" i="22"/>
  <c r="S111" i="22"/>
  <c r="S92" i="22"/>
  <c r="S58" i="22"/>
  <c r="S28" i="22"/>
  <c r="G32" i="15"/>
  <c r="G14" i="15"/>
  <c r="I139" i="15"/>
  <c r="S127" i="19"/>
  <c r="T103" i="19"/>
  <c r="S28" i="19"/>
  <c r="N106" i="15"/>
  <c r="K57" i="15"/>
  <c r="M32" i="15"/>
  <c r="I32" i="15"/>
  <c r="M28" i="15"/>
  <c r="I28" i="15"/>
  <c r="N19" i="15"/>
  <c r="L14" i="15"/>
  <c r="L10" i="15"/>
  <c r="G7" i="22"/>
  <c r="F28" i="22"/>
  <c r="F14" i="22"/>
  <c r="H18" i="22"/>
  <c r="K19" i="22"/>
  <c r="I28" i="22"/>
  <c r="K103" i="22"/>
  <c r="L7" i="19"/>
  <c r="H7" i="19"/>
  <c r="T64" i="22"/>
  <c r="G13" i="22"/>
  <c r="T74" i="22"/>
  <c r="T105" i="22"/>
  <c r="T71" i="22"/>
  <c r="T95" i="15"/>
  <c r="T115" i="15"/>
  <c r="T101" i="15"/>
  <c r="G141" i="19"/>
  <c r="G101" i="22"/>
  <c r="S141" i="22"/>
  <c r="I143" i="15"/>
  <c r="G23" i="15"/>
  <c r="S119" i="19"/>
  <c r="T115" i="19"/>
  <c r="T75" i="19"/>
  <c r="T64" i="19"/>
  <c r="T7" i="19"/>
  <c r="L32" i="15"/>
  <c r="L28" i="15"/>
  <c r="I19" i="15"/>
  <c r="K14" i="15"/>
  <c r="F28" i="15"/>
  <c r="F14" i="15"/>
  <c r="G28" i="22"/>
  <c r="G14" i="22"/>
  <c r="G95" i="22"/>
  <c r="F143" i="22"/>
  <c r="Q143" i="22" s="1"/>
  <c r="H14" i="22"/>
  <c r="M18" i="22"/>
  <c r="N28" i="22"/>
  <c r="I105" i="22"/>
  <c r="O7" i="19"/>
  <c r="K7" i="19"/>
  <c r="T29" i="15"/>
  <c r="T121" i="15"/>
  <c r="T107" i="22"/>
  <c r="T115" i="22"/>
  <c r="T143" i="15"/>
  <c r="T44" i="15"/>
  <c r="T76" i="15"/>
  <c r="T124" i="22"/>
  <c r="T13" i="15"/>
  <c r="G115" i="22"/>
  <c r="G106" i="22"/>
  <c r="G76" i="22"/>
  <c r="S144" i="22"/>
  <c r="S119" i="22"/>
  <c r="S106" i="22"/>
  <c r="S64" i="22"/>
  <c r="S44" i="22"/>
  <c r="G119" i="15"/>
  <c r="J141" i="15"/>
  <c r="G74" i="15"/>
  <c r="T143" i="19"/>
  <c r="T141" i="19"/>
  <c r="T121" i="19"/>
  <c r="S115" i="19"/>
  <c r="T107" i="19"/>
  <c r="S64" i="19"/>
  <c r="T31" i="19"/>
  <c r="M106" i="15"/>
  <c r="M29" i="15"/>
  <c r="F143" i="15"/>
  <c r="Q143" i="15" s="1"/>
  <c r="F127" i="15"/>
  <c r="Q127" i="15" s="1"/>
  <c r="F115" i="15"/>
  <c r="F109" i="15"/>
  <c r="Q109" i="15" s="1"/>
  <c r="F107" i="15"/>
  <c r="J74" i="15"/>
  <c r="I74" i="15"/>
  <c r="M44" i="15"/>
  <c r="G64" i="22"/>
  <c r="G29" i="22"/>
  <c r="G109" i="22"/>
  <c r="F121" i="22"/>
  <c r="F111" i="22"/>
  <c r="L105" i="22"/>
  <c r="N109" i="22"/>
  <c r="J112" i="22"/>
  <c r="G119" i="19"/>
  <c r="P132" i="15"/>
  <c r="T119" i="15"/>
  <c r="T127" i="15"/>
  <c r="T133" i="15"/>
  <c r="T44" i="22"/>
  <c r="T76" i="22"/>
  <c r="T109" i="15"/>
  <c r="T141" i="15"/>
  <c r="G143" i="15"/>
  <c r="G23" i="22"/>
  <c r="S143" i="22"/>
  <c r="S127" i="22"/>
  <c r="S109" i="22"/>
  <c r="S105" i="22"/>
  <c r="S101" i="22"/>
  <c r="S76" i="22"/>
  <c r="S143" i="19"/>
  <c r="S141" i="19"/>
  <c r="S121" i="19"/>
  <c r="T109" i="19"/>
  <c r="S105" i="19"/>
  <c r="T36" i="19"/>
  <c r="K133" i="15"/>
  <c r="N40" i="15"/>
  <c r="L29" i="15"/>
  <c r="M107" i="15"/>
  <c r="F74" i="15"/>
  <c r="L74" i="15"/>
  <c r="G141" i="22"/>
  <c r="F141" i="22"/>
  <c r="Q141" i="22" s="1"/>
  <c r="F127" i="22"/>
  <c r="Q127" i="22" s="1"/>
  <c r="F119" i="22"/>
  <c r="F109" i="22"/>
  <c r="F74" i="22"/>
  <c r="J13" i="22"/>
  <c r="K106" i="22"/>
  <c r="H109" i="22"/>
  <c r="L109" i="22"/>
  <c r="H115" i="22"/>
  <c r="O127" i="19"/>
  <c r="T10" i="22"/>
  <c r="T29" i="22"/>
  <c r="T121" i="22"/>
  <c r="T111" i="15"/>
  <c r="T143" i="22"/>
  <c r="T16" i="22"/>
  <c r="T74" i="15"/>
  <c r="T106" i="15"/>
  <c r="T105" i="15"/>
  <c r="T71" i="15"/>
  <c r="T111" i="22"/>
  <c r="T119" i="22"/>
  <c r="T127" i="22"/>
  <c r="T133" i="22"/>
  <c r="T36" i="22"/>
  <c r="T64" i="15"/>
  <c r="T144" i="15"/>
  <c r="T109" i="22"/>
  <c r="T141" i="22"/>
  <c r="G111" i="22"/>
  <c r="S133" i="22"/>
  <c r="S121" i="22"/>
  <c r="S71" i="22"/>
  <c r="S36" i="22"/>
  <c r="S13" i="22"/>
  <c r="G16" i="15"/>
  <c r="I142" i="15"/>
  <c r="T127" i="19"/>
  <c r="S109" i="19"/>
  <c r="T74" i="19"/>
  <c r="T16" i="19"/>
  <c r="F141" i="15"/>
  <c r="Q141" i="15" s="1"/>
  <c r="I107" i="15"/>
  <c r="N74" i="15"/>
  <c r="G74" i="22"/>
  <c r="L106" i="22"/>
  <c r="H74" i="19"/>
  <c r="I127" i="19"/>
  <c r="I136" i="22"/>
  <c r="P136" i="15"/>
  <c r="T136" i="15"/>
  <c r="N99" i="15"/>
  <c r="P100" i="15"/>
  <c r="P40" i="15"/>
  <c r="F40" i="22"/>
  <c r="Q40" i="22" s="1"/>
  <c r="K40" i="15"/>
  <c r="S40" i="19"/>
  <c r="F40" i="15"/>
  <c r="L40" i="15"/>
  <c r="T40" i="19"/>
  <c r="I40" i="15"/>
  <c r="M40" i="15"/>
  <c r="P36" i="15"/>
  <c r="L36" i="15"/>
  <c r="F36" i="19"/>
  <c r="F36" i="22"/>
  <c r="I36" i="15"/>
  <c r="M36" i="15"/>
  <c r="F36" i="15"/>
  <c r="J36" i="15"/>
  <c r="N36" i="15"/>
  <c r="P31" i="15"/>
  <c r="F31" i="15"/>
  <c r="Q31" i="15" s="1"/>
  <c r="K31" i="15"/>
  <c r="L31" i="15"/>
  <c r="I31" i="15"/>
  <c r="M31" i="15"/>
  <c r="P23" i="15"/>
  <c r="K23" i="22"/>
  <c r="N23" i="22"/>
  <c r="J23" i="22"/>
  <c r="S23" i="19"/>
  <c r="M23" i="22"/>
  <c r="I23" i="22"/>
  <c r="P16" i="15"/>
  <c r="F16" i="22"/>
  <c r="Q16" i="22" s="1"/>
  <c r="F16" i="15"/>
  <c r="L16" i="15"/>
  <c r="I16" i="15"/>
  <c r="M16" i="15"/>
  <c r="S16" i="19"/>
  <c r="J16" i="15"/>
  <c r="N16" i="15"/>
  <c r="F13" i="19"/>
  <c r="P13" i="15"/>
  <c r="M13" i="22"/>
  <c r="I13" i="22"/>
  <c r="L13" i="15"/>
  <c r="S13" i="19"/>
  <c r="L13" i="22"/>
  <c r="H13" i="22"/>
  <c r="I13" i="15"/>
  <c r="M13" i="15"/>
  <c r="T13" i="19"/>
  <c r="G13" i="15"/>
  <c r="K13" i="22"/>
  <c r="F13" i="22"/>
  <c r="F13" i="15"/>
  <c r="Q13" i="15" s="1"/>
  <c r="J13" i="15"/>
  <c r="N13" i="15"/>
  <c r="P10" i="15"/>
  <c r="F10" i="22"/>
  <c r="Q10" i="22" s="1"/>
  <c r="I10" i="15"/>
  <c r="M10" i="15"/>
  <c r="F10" i="15"/>
  <c r="J10" i="15"/>
  <c r="N10" i="15"/>
  <c r="H10" i="19"/>
  <c r="K10" i="15"/>
  <c r="T23" i="15"/>
  <c r="T83" i="15"/>
  <c r="T16" i="15"/>
  <c r="T40" i="15"/>
  <c r="T136" i="22"/>
  <c r="S16" i="22"/>
  <c r="S10" i="22"/>
  <c r="G31" i="15"/>
  <c r="G139" i="15"/>
  <c r="G142" i="15"/>
  <c r="S36" i="19"/>
  <c r="S31" i="19"/>
  <c r="T23" i="19"/>
  <c r="S10" i="19"/>
  <c r="J40" i="15"/>
  <c r="K16" i="15"/>
  <c r="F31" i="22"/>
  <c r="F23" i="22"/>
  <c r="N13" i="22"/>
  <c r="P72" i="15"/>
  <c r="J72" i="15"/>
  <c r="N72" i="15"/>
  <c r="S130" i="22"/>
  <c r="P131" i="15"/>
  <c r="F131" i="22"/>
  <c r="P139" i="15"/>
  <c r="S139" i="19"/>
  <c r="T139" i="19"/>
  <c r="F139" i="15"/>
  <c r="Q139" i="15" s="1"/>
  <c r="P138" i="15"/>
  <c r="P137" i="15"/>
  <c r="L137" i="22"/>
  <c r="P125" i="15"/>
  <c r="F125" i="15"/>
  <c r="Q125" i="15" s="1"/>
  <c r="S125" i="19"/>
  <c r="T125" i="19"/>
  <c r="P120" i="15"/>
  <c r="F120" i="15"/>
  <c r="Q120" i="15" s="1"/>
  <c r="P114" i="15"/>
  <c r="P108" i="15"/>
  <c r="F108" i="22"/>
  <c r="L108" i="19"/>
  <c r="M108" i="19"/>
  <c r="P103" i="15"/>
  <c r="N103" i="22"/>
  <c r="J103" i="22"/>
  <c r="M103" i="22"/>
  <c r="I103" i="22"/>
  <c r="S103" i="19"/>
  <c r="L103" i="22"/>
  <c r="H103" i="22"/>
  <c r="F103" i="15"/>
  <c r="P98" i="15"/>
  <c r="S98" i="19"/>
  <c r="K98" i="22"/>
  <c r="P92" i="15"/>
  <c r="F92" i="15"/>
  <c r="P82" i="15"/>
  <c r="P75" i="15"/>
  <c r="F75" i="22"/>
  <c r="S75" i="19"/>
  <c r="P61" i="15"/>
  <c r="K61" i="22"/>
  <c r="F61" i="22"/>
  <c r="Q61" i="22" s="1"/>
  <c r="T61" i="19"/>
  <c r="N61" i="22"/>
  <c r="J61" i="22"/>
  <c r="M61" i="22"/>
  <c r="I61" i="22"/>
  <c r="F61" i="15"/>
  <c r="P58" i="15"/>
  <c r="N58" i="22"/>
  <c r="J58" i="22"/>
  <c r="T58" i="19"/>
  <c r="M58" i="22"/>
  <c r="I58" i="22"/>
  <c r="L58" i="22"/>
  <c r="H58" i="22"/>
  <c r="F58" i="15"/>
  <c r="P57" i="15"/>
  <c r="K57" i="22"/>
  <c r="I57" i="15"/>
  <c r="M57" i="15"/>
  <c r="J57" i="22"/>
  <c r="F57" i="15"/>
  <c r="J57" i="15"/>
  <c r="N57" i="15"/>
  <c r="S57" i="19"/>
  <c r="N57" i="22"/>
  <c r="I57" i="22"/>
  <c r="F57" i="22"/>
  <c r="P48" i="15"/>
  <c r="F48" i="22"/>
  <c r="F48" i="15"/>
  <c r="S48" i="19"/>
  <c r="P41" i="15"/>
  <c r="T86" i="19"/>
  <c r="P87" i="15"/>
  <c r="H23" i="22"/>
  <c r="L10" i="19"/>
  <c r="T10" i="15"/>
  <c r="T31" i="15"/>
  <c r="T87" i="15"/>
  <c r="T36" i="15"/>
  <c r="T100" i="15"/>
  <c r="T13" i="22"/>
  <c r="S40" i="22"/>
  <c r="S31" i="22"/>
  <c r="G76" i="15"/>
  <c r="G36" i="15"/>
  <c r="G10" i="15"/>
  <c r="K36" i="15"/>
  <c r="J31" i="15"/>
  <c r="L23" i="22"/>
  <c r="J23" i="19"/>
  <c r="O119" i="19"/>
  <c r="F24" i="19"/>
  <c r="P24" i="15"/>
  <c r="P130" i="15"/>
  <c r="P113" i="15"/>
  <c r="P104" i="15"/>
  <c r="P91" i="15"/>
  <c r="P81" i="15"/>
  <c r="P79" i="15"/>
  <c r="P78" i="15"/>
  <c r="P68" i="15"/>
  <c r="K67" i="15"/>
  <c r="P67" i="15"/>
  <c r="L66" i="22"/>
  <c r="P66" i="15"/>
  <c r="P65" i="15"/>
  <c r="P60" i="15"/>
  <c r="T55" i="19"/>
  <c r="P55" i="15"/>
  <c r="P54" i="15"/>
  <c r="F53" i="19"/>
  <c r="P53" i="15"/>
  <c r="F52" i="15"/>
  <c r="P52" i="15"/>
  <c r="I47" i="19"/>
  <c r="P47" i="15"/>
  <c r="P21" i="15"/>
  <c r="F7" i="19"/>
  <c r="G98" i="15"/>
  <c r="G115" i="15"/>
  <c r="G140" i="22"/>
  <c r="I31" i="22"/>
  <c r="H41" i="22"/>
  <c r="I75" i="22"/>
  <c r="L125" i="22"/>
  <c r="P142" i="15"/>
  <c r="H128" i="19"/>
  <c r="P129" i="15"/>
  <c r="I94" i="19"/>
  <c r="P102" i="15"/>
  <c r="P46" i="15"/>
  <c r="F39" i="19"/>
  <c r="P39" i="15"/>
  <c r="F20" i="19"/>
  <c r="P20" i="15"/>
  <c r="F12" i="22"/>
  <c r="Q12" i="22" s="1"/>
  <c r="P12" i="15"/>
  <c r="I138" i="15"/>
  <c r="G131" i="15"/>
  <c r="J115" i="15"/>
  <c r="G16" i="22"/>
  <c r="G10" i="22"/>
  <c r="J31" i="22"/>
  <c r="N73" i="22"/>
  <c r="K108" i="22"/>
  <c r="L128" i="22"/>
  <c r="I79" i="19"/>
  <c r="I119" i="19"/>
  <c r="P71" i="15"/>
  <c r="G123" i="19"/>
  <c r="P124" i="15"/>
  <c r="K120" i="22"/>
  <c r="P121" i="15"/>
  <c r="K118" i="15"/>
  <c r="P119" i="15"/>
  <c r="P115" i="15"/>
  <c r="P109" i="15"/>
  <c r="P101" i="15"/>
  <c r="H94" i="19"/>
  <c r="P95" i="15"/>
  <c r="P76" i="15"/>
  <c r="P64" i="15"/>
  <c r="K44" i="15"/>
  <c r="P38" i="15"/>
  <c r="F35" i="15"/>
  <c r="P35" i="15"/>
  <c r="P25" i="15"/>
  <c r="F22" i="19"/>
  <c r="P22" i="15"/>
  <c r="F17" i="19"/>
  <c r="P17" i="15"/>
  <c r="F15" i="19"/>
  <c r="P15" i="15"/>
  <c r="P11" i="15"/>
  <c r="F9" i="19"/>
  <c r="P9" i="15"/>
  <c r="P8" i="15"/>
  <c r="G30" i="22"/>
  <c r="G129" i="15"/>
  <c r="G122" i="22"/>
  <c r="G69" i="22"/>
  <c r="I129" i="15"/>
  <c r="I121" i="15"/>
  <c r="K82" i="15"/>
  <c r="N115" i="15"/>
  <c r="L71" i="15"/>
  <c r="M115" i="15"/>
  <c r="L115" i="15"/>
  <c r="T136" i="19"/>
  <c r="T100" i="19"/>
  <c r="T83" i="19"/>
  <c r="M121" i="15"/>
  <c r="L104" i="15"/>
  <c r="L83" i="15"/>
  <c r="L76" i="15"/>
  <c r="L142" i="15"/>
  <c r="F100" i="15"/>
  <c r="Q100" i="15" s="1"/>
  <c r="F83" i="22"/>
  <c r="I56" i="22"/>
  <c r="K73" i="22"/>
  <c r="H75" i="22"/>
  <c r="L75" i="22"/>
  <c r="H100" i="22"/>
  <c r="L100" i="22"/>
  <c r="K119" i="19"/>
  <c r="K100" i="19"/>
  <c r="F100" i="19"/>
  <c r="O94" i="19"/>
  <c r="K94" i="19"/>
  <c r="F91" i="19"/>
  <c r="G100" i="22"/>
  <c r="G87" i="22"/>
  <c r="S136" i="22"/>
  <c r="S87" i="22"/>
  <c r="G83" i="15"/>
  <c r="S100" i="19"/>
  <c r="S83" i="19"/>
  <c r="L121" i="15"/>
  <c r="K104" i="15"/>
  <c r="K83" i="15"/>
  <c r="K142" i="15"/>
  <c r="N87" i="15"/>
  <c r="L87" i="15"/>
  <c r="J87" i="15"/>
  <c r="G127" i="22"/>
  <c r="H73" i="22"/>
  <c r="L73" i="22"/>
  <c r="M75" i="22"/>
  <c r="I100" i="22"/>
  <c r="M100" i="22"/>
  <c r="K116" i="19"/>
  <c r="G100" i="19"/>
  <c r="I158" i="19"/>
  <c r="T158" i="19"/>
  <c r="M158" i="19"/>
  <c r="F158" i="19"/>
  <c r="Q158" i="19" s="1"/>
  <c r="R158" i="19" s="1"/>
  <c r="G158" i="19"/>
  <c r="S158" i="19"/>
  <c r="N158" i="19"/>
  <c r="H158" i="19"/>
  <c r="J158" i="19"/>
  <c r="K158" i="19"/>
  <c r="L158" i="19"/>
  <c r="O158" i="19"/>
  <c r="F160" i="19"/>
  <c r="Q160" i="19" s="1"/>
  <c r="R160" i="19" s="1"/>
  <c r="T160" i="19"/>
  <c r="G160" i="19"/>
  <c r="I160" i="19"/>
  <c r="S160" i="19"/>
  <c r="N160" i="19"/>
  <c r="J160" i="19"/>
  <c r="K160" i="19"/>
  <c r="M160" i="19"/>
  <c r="L160" i="19"/>
  <c r="O160" i="19"/>
  <c r="H160" i="19"/>
  <c r="F159" i="19"/>
  <c r="Q159" i="19" s="1"/>
  <c r="R159" i="19" s="1"/>
  <c r="T159" i="19"/>
  <c r="G159" i="19"/>
  <c r="I159" i="19"/>
  <c r="S159" i="19"/>
  <c r="M159" i="19"/>
  <c r="L159" i="19"/>
  <c r="N159" i="19"/>
  <c r="H159" i="19"/>
  <c r="J159" i="19"/>
  <c r="K159" i="19"/>
  <c r="O159" i="19"/>
  <c r="J134" i="15"/>
  <c r="J121" i="19"/>
  <c r="F72" i="22"/>
  <c r="Q72" i="22" s="1"/>
  <c r="S100" i="22"/>
  <c r="T87" i="19"/>
  <c r="K121" i="15"/>
  <c r="N83" i="15"/>
  <c r="J83" i="15"/>
  <c r="N142" i="15"/>
  <c r="J142" i="15"/>
  <c r="F136" i="15"/>
  <c r="Q136" i="15" s="1"/>
  <c r="I102" i="15"/>
  <c r="F87" i="15"/>
  <c r="F100" i="22"/>
  <c r="M73" i="22"/>
  <c r="J75" i="22"/>
  <c r="N75" i="22"/>
  <c r="J100" i="22"/>
  <c r="N100" i="22"/>
  <c r="J116" i="19"/>
  <c r="M100" i="19"/>
  <c r="N132" i="15"/>
  <c r="S111" i="19"/>
  <c r="M94" i="19"/>
  <c r="F83" i="15"/>
  <c r="I39" i="19"/>
  <c r="N134" i="15"/>
  <c r="S83" i="22"/>
  <c r="G87" i="15"/>
  <c r="S87" i="19"/>
  <c r="N121" i="15"/>
  <c r="J121" i="15"/>
  <c r="M83" i="15"/>
  <c r="I83" i="15"/>
  <c r="M142" i="15"/>
  <c r="M87" i="15"/>
  <c r="K87" i="15"/>
  <c r="I87" i="15"/>
  <c r="F87" i="22"/>
  <c r="J73" i="22"/>
  <c r="K75" i="22"/>
  <c r="K100" i="22"/>
  <c r="L100" i="19"/>
  <c r="I71" i="15"/>
  <c r="G144" i="19"/>
  <c r="M136" i="22"/>
  <c r="H119" i="19"/>
  <c r="G121" i="22"/>
  <c r="G59" i="15"/>
  <c r="G61" i="15"/>
  <c r="G62" i="15"/>
  <c r="G64" i="15"/>
  <c r="I109" i="19"/>
  <c r="M47" i="19"/>
  <c r="K47" i="19"/>
  <c r="J47" i="22"/>
  <c r="S47" i="19"/>
  <c r="I47" i="22"/>
  <c r="T47" i="19"/>
  <c r="N47" i="22"/>
  <c r="H47" i="22"/>
  <c r="F47" i="22"/>
  <c r="O47" i="19"/>
  <c r="K47" i="22"/>
  <c r="F47" i="15"/>
  <c r="F45" i="19"/>
  <c r="K45" i="22"/>
  <c r="F45" i="22"/>
  <c r="J45" i="22"/>
  <c r="I45" i="22"/>
  <c r="S45" i="19"/>
  <c r="L45" i="22"/>
  <c r="H38" i="22"/>
  <c r="J38" i="22"/>
  <c r="S38" i="22"/>
  <c r="S38" i="19"/>
  <c r="F34" i="19"/>
  <c r="N34" i="15"/>
  <c r="S34" i="19"/>
  <c r="I34" i="22"/>
  <c r="F33" i="19"/>
  <c r="L33" i="22"/>
  <c r="H33" i="22"/>
  <c r="G33" i="15"/>
  <c r="M21" i="22"/>
  <c r="J21" i="22"/>
  <c r="I21" i="19"/>
  <c r="S21" i="19"/>
  <c r="S21" i="22"/>
  <c r="F19" i="19"/>
  <c r="K19" i="15"/>
  <c r="L19" i="15"/>
  <c r="N19" i="22"/>
  <c r="M19" i="15"/>
  <c r="J19" i="15"/>
  <c r="T19" i="19"/>
  <c r="K18" i="22"/>
  <c r="F18" i="15"/>
  <c r="I18" i="15"/>
  <c r="J18" i="22"/>
  <c r="J18" i="15"/>
  <c r="I18" i="22"/>
  <c r="F18" i="22"/>
  <c r="Q18" i="22" s="1"/>
  <c r="K18" i="15"/>
  <c r="S18" i="19"/>
  <c r="G18" i="15"/>
  <c r="S18" i="22"/>
  <c r="L18" i="22"/>
  <c r="N18" i="15"/>
  <c r="M11" i="19"/>
  <c r="J11" i="22"/>
  <c r="S11" i="22"/>
  <c r="N11" i="22"/>
  <c r="S133" i="19"/>
  <c r="T135" i="22"/>
  <c r="F121" i="19"/>
  <c r="F124" i="15"/>
  <c r="Q124" i="15" s="1"/>
  <c r="G116" i="19"/>
  <c r="M116" i="19"/>
  <c r="F116" i="22"/>
  <c r="H116" i="19"/>
  <c r="N116" i="19"/>
  <c r="I116" i="19"/>
  <c r="O116" i="19"/>
  <c r="F116" i="15"/>
  <c r="Q116" i="15" s="1"/>
  <c r="S116" i="19"/>
  <c r="L116" i="19"/>
  <c r="J108" i="19"/>
  <c r="H108" i="19"/>
  <c r="I108" i="19"/>
  <c r="K108" i="19"/>
  <c r="G108" i="19"/>
  <c r="O108" i="19"/>
  <c r="T108" i="19"/>
  <c r="I106" i="22"/>
  <c r="F106" i="15"/>
  <c r="Q106" i="15" s="1"/>
  <c r="J106" i="15"/>
  <c r="S106" i="19"/>
  <c r="N106" i="22"/>
  <c r="H106" i="22"/>
  <c r="F106" i="22"/>
  <c r="K106" i="15"/>
  <c r="T106" i="19"/>
  <c r="M106" i="22"/>
  <c r="L106" i="15"/>
  <c r="J106" i="22"/>
  <c r="I106" i="15"/>
  <c r="G106" i="15"/>
  <c r="F105" i="22"/>
  <c r="H105" i="22"/>
  <c r="F105" i="15"/>
  <c r="Q105" i="15" s="1"/>
  <c r="T105" i="19"/>
  <c r="N104" i="15"/>
  <c r="I104" i="15"/>
  <c r="J104" i="15"/>
  <c r="S104" i="19"/>
  <c r="F104" i="22"/>
  <c r="M104" i="15"/>
  <c r="G96" i="19"/>
  <c r="G96" i="15"/>
  <c r="L96" i="15"/>
  <c r="F85" i="15"/>
  <c r="L85" i="15"/>
  <c r="S85" i="19"/>
  <c r="F85" i="22"/>
  <c r="M85" i="15"/>
  <c r="T85" i="19"/>
  <c r="N85" i="15"/>
  <c r="K85" i="15"/>
  <c r="G85" i="15"/>
  <c r="J29" i="19"/>
  <c r="I29" i="15"/>
  <c r="F29" i="15"/>
  <c r="J29" i="15"/>
  <c r="G29" i="15"/>
  <c r="F29" i="22"/>
  <c r="K29" i="15"/>
  <c r="N29" i="15"/>
  <c r="T29" i="19"/>
  <c r="S29" i="22"/>
  <c r="M146" i="15"/>
  <c r="N146" i="15"/>
  <c r="S146" i="19"/>
  <c r="I146" i="15"/>
  <c r="T146" i="19"/>
  <c r="G146" i="15"/>
  <c r="G146" i="22"/>
  <c r="L146" i="15"/>
  <c r="K122" i="15"/>
  <c r="F122" i="15"/>
  <c r="Q122" i="15" s="1"/>
  <c r="L122" i="15"/>
  <c r="M122" i="15"/>
  <c r="F122" i="22"/>
  <c r="Q122" i="22" s="1"/>
  <c r="J122" i="15"/>
  <c r="T122" i="19"/>
  <c r="H114" i="19"/>
  <c r="I114" i="19"/>
  <c r="K107" i="15"/>
  <c r="F107" i="22"/>
  <c r="S107" i="19"/>
  <c r="F102" i="19"/>
  <c r="J102" i="22"/>
  <c r="F102" i="15"/>
  <c r="I102" i="22"/>
  <c r="N102" i="22"/>
  <c r="H102" i="22"/>
  <c r="K102" i="22"/>
  <c r="T102" i="19"/>
  <c r="F95" i="15"/>
  <c r="T95" i="19"/>
  <c r="F93" i="19"/>
  <c r="F93" i="22"/>
  <c r="F93" i="15"/>
  <c r="N93" i="15"/>
  <c r="G93" i="15"/>
  <c r="I93" i="15"/>
  <c r="J93" i="15"/>
  <c r="M93" i="15"/>
  <c r="T93" i="19"/>
  <c r="S92" i="19"/>
  <c r="I92" i="22"/>
  <c r="N81" i="22"/>
  <c r="S81" i="19"/>
  <c r="H81" i="22"/>
  <c r="F81" i="22"/>
  <c r="F81" i="15"/>
  <c r="N69" i="15"/>
  <c r="S69" i="19"/>
  <c r="I69" i="15"/>
  <c r="T69" i="19"/>
  <c r="J69" i="15"/>
  <c r="F69" i="15"/>
  <c r="M69" i="15"/>
  <c r="G69" i="15"/>
  <c r="M63" i="22"/>
  <c r="K63" i="15"/>
  <c r="S63" i="19"/>
  <c r="G63" i="15"/>
  <c r="K63" i="22"/>
  <c r="F63" i="22"/>
  <c r="L63" i="15"/>
  <c r="T63" i="19"/>
  <c r="I63" i="22"/>
  <c r="M63" i="15"/>
  <c r="J63" i="15"/>
  <c r="I62" i="22"/>
  <c r="F62" i="22"/>
  <c r="N62" i="22"/>
  <c r="H62" i="22"/>
  <c r="M62" i="22"/>
  <c r="F62" i="15"/>
  <c r="J62" i="22"/>
  <c r="T62" i="19"/>
  <c r="F47" i="19"/>
  <c r="G105" i="22"/>
  <c r="G85" i="22"/>
  <c r="I32" i="22"/>
  <c r="N105" i="22"/>
  <c r="J73" i="19"/>
  <c r="H102" i="19"/>
  <c r="F146" i="19"/>
  <c r="Q146" i="19" s="1"/>
  <c r="R146" i="19" s="1"/>
  <c r="G107" i="15"/>
  <c r="G124" i="22"/>
  <c r="L119" i="19"/>
  <c r="J24" i="19"/>
  <c r="K131" i="15"/>
  <c r="I141" i="15"/>
  <c r="G32" i="22"/>
  <c r="G93" i="22"/>
  <c r="I122" i="22"/>
  <c r="K105" i="22"/>
  <c r="N127" i="22"/>
  <c r="H34" i="19"/>
  <c r="G106" i="19"/>
  <c r="G18" i="19"/>
  <c r="N141" i="15"/>
  <c r="K141" i="15"/>
  <c r="N131" i="15"/>
  <c r="G95" i="15"/>
  <c r="G21" i="15"/>
  <c r="G11" i="15"/>
  <c r="H104" i="19"/>
  <c r="G47" i="19"/>
  <c r="H47" i="19"/>
  <c r="L129" i="15"/>
  <c r="J144" i="15"/>
  <c r="J138" i="15"/>
  <c r="I135" i="15"/>
  <c r="G55" i="15"/>
  <c r="G78" i="15"/>
  <c r="G128" i="15"/>
  <c r="G138" i="19"/>
  <c r="S136" i="19"/>
  <c r="T131" i="19"/>
  <c r="T124" i="19"/>
  <c r="T120" i="19"/>
  <c r="T118" i="19"/>
  <c r="T114" i="19"/>
  <c r="S77" i="19"/>
  <c r="S71" i="19"/>
  <c r="T66" i="19"/>
  <c r="T60" i="19"/>
  <c r="T54" i="19"/>
  <c r="T52" i="19"/>
  <c r="T44" i="19"/>
  <c r="T35" i="19"/>
  <c r="T33" i="19"/>
  <c r="T22" i="19"/>
  <c r="T11" i="19"/>
  <c r="T9" i="19"/>
  <c r="K137" i="15"/>
  <c r="N133" i="15"/>
  <c r="J133" i="15"/>
  <c r="M131" i="15"/>
  <c r="I131" i="15"/>
  <c r="K129" i="15"/>
  <c r="K123" i="15"/>
  <c r="M118" i="15"/>
  <c r="I118" i="15"/>
  <c r="K96" i="15"/>
  <c r="K77" i="15"/>
  <c r="M72" i="15"/>
  <c r="I72" i="15"/>
  <c r="K71" i="15"/>
  <c r="M66" i="15"/>
  <c r="I66" i="15"/>
  <c r="K65" i="15"/>
  <c r="M54" i="15"/>
  <c r="I54" i="15"/>
  <c r="K53" i="15"/>
  <c r="M52" i="15"/>
  <c r="I52" i="15"/>
  <c r="K33" i="15"/>
  <c r="K22" i="15"/>
  <c r="K17" i="15"/>
  <c r="K15" i="15"/>
  <c r="K9" i="15"/>
  <c r="M8" i="15"/>
  <c r="I8" i="15"/>
  <c r="K76" i="15"/>
  <c r="M141" i="15"/>
  <c r="G77" i="15"/>
  <c r="F133" i="15"/>
  <c r="Q133" i="15" s="1"/>
  <c r="F123" i="15"/>
  <c r="F111" i="15"/>
  <c r="F96" i="15"/>
  <c r="F78" i="15"/>
  <c r="F71" i="15"/>
  <c r="F68" i="15"/>
  <c r="F65" i="15"/>
  <c r="F54" i="15"/>
  <c r="F44" i="15"/>
  <c r="F11" i="15"/>
  <c r="F9" i="15"/>
  <c r="G136" i="22"/>
  <c r="F138" i="22"/>
  <c r="Q138" i="22" s="1"/>
  <c r="F65" i="22"/>
  <c r="F52" i="22"/>
  <c r="Q52" i="22" s="1"/>
  <c r="F44" i="22"/>
  <c r="F35" i="22"/>
  <c r="Q35" i="22" s="1"/>
  <c r="F15" i="22"/>
  <c r="Q15" i="22" s="1"/>
  <c r="F77" i="22"/>
  <c r="I44" i="22"/>
  <c r="I89" i="22"/>
  <c r="I111" i="22"/>
  <c r="I124" i="22"/>
  <c r="I131" i="22"/>
  <c r="H8" i="22"/>
  <c r="L8" i="22"/>
  <c r="I9" i="22"/>
  <c r="M9" i="22"/>
  <c r="K11" i="22"/>
  <c r="I15" i="22"/>
  <c r="M15" i="22"/>
  <c r="J22" i="22"/>
  <c r="N22" i="22"/>
  <c r="J25" i="22"/>
  <c r="I33" i="22"/>
  <c r="M33" i="22"/>
  <c r="J34" i="22"/>
  <c r="N34" i="22"/>
  <c r="N38" i="22"/>
  <c r="K53" i="22"/>
  <c r="H54" i="22"/>
  <c r="L54" i="22"/>
  <c r="H60" i="22"/>
  <c r="L60" i="22"/>
  <c r="I65" i="22"/>
  <c r="H66" i="22"/>
  <c r="K68" i="22"/>
  <c r="K76" i="22"/>
  <c r="I78" i="22"/>
  <c r="M78" i="22"/>
  <c r="K85" i="22"/>
  <c r="K88" i="22"/>
  <c r="J90" i="22"/>
  <c r="I96" i="22"/>
  <c r="K136" i="22"/>
  <c r="I55" i="19"/>
  <c r="K90" i="19"/>
  <c r="G136" i="19"/>
  <c r="G114" i="19"/>
  <c r="G102" i="19"/>
  <c r="G60" i="19"/>
  <c r="G55" i="19"/>
  <c r="G53" i="19"/>
  <c r="N17" i="19"/>
  <c r="G128" i="19"/>
  <c r="H60" i="19"/>
  <c r="G56" i="22"/>
  <c r="S138" i="22"/>
  <c r="S131" i="22"/>
  <c r="S123" i="22"/>
  <c r="G135" i="15"/>
  <c r="G114" i="15"/>
  <c r="L48" i="15"/>
  <c r="I120" i="15"/>
  <c r="I113" i="15"/>
  <c r="L112" i="15"/>
  <c r="I103" i="15"/>
  <c r="J94" i="15"/>
  <c r="J75" i="15"/>
  <c r="I70" i="15"/>
  <c r="J64" i="15"/>
  <c r="I61" i="15"/>
  <c r="G138" i="15"/>
  <c r="G88" i="15"/>
  <c r="T137" i="19"/>
  <c r="T135" i="19"/>
  <c r="S131" i="19"/>
  <c r="S124" i="19"/>
  <c r="S120" i="19"/>
  <c r="S118" i="19"/>
  <c r="S114" i="19"/>
  <c r="T111" i="19"/>
  <c r="T90" i="19"/>
  <c r="T88" i="19"/>
  <c r="T78" i="19"/>
  <c r="T76" i="19"/>
  <c r="T72" i="19"/>
  <c r="T68" i="19"/>
  <c r="S66" i="19"/>
  <c r="S60" i="19"/>
  <c r="S54" i="19"/>
  <c r="S52" i="19"/>
  <c r="S44" i="19"/>
  <c r="S35" i="19"/>
  <c r="S33" i="19"/>
  <c r="S22" i="19"/>
  <c r="S11" i="19"/>
  <c r="S9" i="19"/>
  <c r="N137" i="15"/>
  <c r="J137" i="15"/>
  <c r="M133" i="15"/>
  <c r="I133" i="15"/>
  <c r="L131" i="15"/>
  <c r="N129" i="15"/>
  <c r="J129" i="15"/>
  <c r="N123" i="15"/>
  <c r="J123" i="15"/>
  <c r="L118" i="15"/>
  <c r="N96" i="15"/>
  <c r="J96" i="15"/>
  <c r="J77" i="15"/>
  <c r="L72" i="15"/>
  <c r="N71" i="15"/>
  <c r="J71" i="15"/>
  <c r="L66" i="15"/>
  <c r="N65" i="15"/>
  <c r="J65" i="15"/>
  <c r="L54" i="15"/>
  <c r="N53" i="15"/>
  <c r="J53" i="15"/>
  <c r="L52" i="15"/>
  <c r="N33" i="15"/>
  <c r="J33" i="15"/>
  <c r="N22" i="15"/>
  <c r="J22" i="15"/>
  <c r="N17" i="15"/>
  <c r="J17" i="15"/>
  <c r="N15" i="15"/>
  <c r="J15" i="15"/>
  <c r="N9" i="15"/>
  <c r="J9" i="15"/>
  <c r="L8" i="15"/>
  <c r="N76" i="15"/>
  <c r="J76" i="15"/>
  <c r="L141" i="15"/>
  <c r="F138" i="15"/>
  <c r="Q138" i="15" s="1"/>
  <c r="F131" i="15"/>
  <c r="Q131" i="15" s="1"/>
  <c r="F118" i="15"/>
  <c r="F88" i="15"/>
  <c r="F76" i="15"/>
  <c r="F60" i="15"/>
  <c r="F55" i="15"/>
  <c r="F53" i="15"/>
  <c r="I44" i="15"/>
  <c r="F38" i="15"/>
  <c r="J34" i="15"/>
  <c r="I34" i="15"/>
  <c r="F22" i="15"/>
  <c r="F15" i="15"/>
  <c r="F8" i="15"/>
  <c r="Q8" i="15" s="1"/>
  <c r="G131" i="22"/>
  <c r="F136" i="22"/>
  <c r="Q136" i="22" s="1"/>
  <c r="F124" i="22"/>
  <c r="Q124" i="22" s="1"/>
  <c r="F120" i="22"/>
  <c r="F96" i="22"/>
  <c r="F90" i="22"/>
  <c r="F78" i="22"/>
  <c r="F60" i="22"/>
  <c r="F55" i="22"/>
  <c r="F38" i="22"/>
  <c r="Q38" i="22" s="1"/>
  <c r="F34" i="22"/>
  <c r="F9" i="22"/>
  <c r="I71" i="22"/>
  <c r="K95" i="22"/>
  <c r="K107" i="22"/>
  <c r="L126" i="22"/>
  <c r="I8" i="22"/>
  <c r="M8" i="22"/>
  <c r="J9" i="22"/>
  <c r="N9" i="22"/>
  <c r="H11" i="22"/>
  <c r="L11" i="22"/>
  <c r="J15" i="22"/>
  <c r="N15" i="22"/>
  <c r="H17" i="22"/>
  <c r="K22" i="22"/>
  <c r="N25" i="22"/>
  <c r="J33" i="22"/>
  <c r="N33" i="22"/>
  <c r="K34" i="22"/>
  <c r="H53" i="22"/>
  <c r="L53" i="22"/>
  <c r="I54" i="22"/>
  <c r="M54" i="22"/>
  <c r="I60" i="22"/>
  <c r="M60" i="22"/>
  <c r="J66" i="22"/>
  <c r="H68" i="22"/>
  <c r="L68" i="22"/>
  <c r="H76" i="22"/>
  <c r="L76" i="22"/>
  <c r="J78" i="22"/>
  <c r="N78" i="22"/>
  <c r="H88" i="22"/>
  <c r="L88" i="22"/>
  <c r="N90" i="22"/>
  <c r="H96" i="22"/>
  <c r="M135" i="22"/>
  <c r="L136" i="22"/>
  <c r="H44" i="19"/>
  <c r="O114" i="19"/>
  <c r="L17" i="19"/>
  <c r="L11" i="19"/>
  <c r="G9" i="19"/>
  <c r="M156" i="19"/>
  <c r="T156" i="19"/>
  <c r="F156" i="19"/>
  <c r="Q156" i="19" s="1"/>
  <c r="R156" i="19" s="1"/>
  <c r="I156" i="19"/>
  <c r="G156" i="19"/>
  <c r="S156" i="19"/>
  <c r="J156" i="19"/>
  <c r="N156" i="19"/>
  <c r="L156" i="19"/>
  <c r="O156" i="19"/>
  <c r="H156" i="19"/>
  <c r="K156" i="19"/>
  <c r="G157" i="19"/>
  <c r="T157" i="19"/>
  <c r="F157" i="19"/>
  <c r="Q157" i="19" s="1"/>
  <c r="R157" i="19" s="1"/>
  <c r="I157" i="19"/>
  <c r="S157" i="19"/>
  <c r="M157" i="19"/>
  <c r="K157" i="19"/>
  <c r="H157" i="19"/>
  <c r="O157" i="19"/>
  <c r="L157" i="19"/>
  <c r="J157" i="19"/>
  <c r="N157" i="19"/>
  <c r="G133" i="19"/>
  <c r="F111" i="19"/>
  <c r="J62" i="19"/>
  <c r="G71" i="22"/>
  <c r="S137" i="22"/>
  <c r="S118" i="22"/>
  <c r="G133" i="15"/>
  <c r="G120" i="15"/>
  <c r="G112" i="15"/>
  <c r="G71" i="15"/>
  <c r="G90" i="15"/>
  <c r="I114" i="15"/>
  <c r="G141" i="15"/>
  <c r="G34" i="15"/>
  <c r="G25" i="15"/>
  <c r="G35" i="15"/>
  <c r="G68" i="15"/>
  <c r="T138" i="19"/>
  <c r="S137" i="19"/>
  <c r="T133" i="19"/>
  <c r="T123" i="19"/>
  <c r="T96" i="19"/>
  <c r="S90" i="19"/>
  <c r="S88" i="19"/>
  <c r="S78" i="19"/>
  <c r="S76" i="19"/>
  <c r="S72" i="19"/>
  <c r="S68" i="19"/>
  <c r="T65" i="19"/>
  <c r="T53" i="19"/>
  <c r="T38" i="19"/>
  <c r="T34" i="19"/>
  <c r="T17" i="19"/>
  <c r="T15" i="19"/>
  <c r="T8" i="19"/>
  <c r="M137" i="15"/>
  <c r="I137" i="15"/>
  <c r="L133" i="15"/>
  <c r="M129" i="15"/>
  <c r="M123" i="15"/>
  <c r="I123" i="15"/>
  <c r="M96" i="15"/>
  <c r="I96" i="15"/>
  <c r="M77" i="15"/>
  <c r="I77" i="15"/>
  <c r="K72" i="15"/>
  <c r="M71" i="15"/>
  <c r="K66" i="15"/>
  <c r="M65" i="15"/>
  <c r="I65" i="15"/>
  <c r="K54" i="15"/>
  <c r="M53" i="15"/>
  <c r="I53" i="15"/>
  <c r="K52" i="15"/>
  <c r="M33" i="15"/>
  <c r="I33" i="15"/>
  <c r="M22" i="15"/>
  <c r="I22" i="15"/>
  <c r="M17" i="15"/>
  <c r="I17" i="15"/>
  <c r="M15" i="15"/>
  <c r="I15" i="15"/>
  <c r="M9" i="15"/>
  <c r="I9" i="15"/>
  <c r="K8" i="15"/>
  <c r="M76" i="15"/>
  <c r="I76" i="15"/>
  <c r="F137" i="15"/>
  <c r="Q137" i="15" s="1"/>
  <c r="F114" i="15"/>
  <c r="F90" i="15"/>
  <c r="J44" i="15"/>
  <c r="F34" i="15"/>
  <c r="L34" i="15"/>
  <c r="F33" i="15"/>
  <c r="G65" i="22"/>
  <c r="G133" i="22"/>
  <c r="F133" i="22"/>
  <c r="Q133" i="22" s="1"/>
  <c r="F123" i="22"/>
  <c r="Q123" i="22" s="1"/>
  <c r="F114" i="22"/>
  <c r="F76" i="22"/>
  <c r="F68" i="22"/>
  <c r="F54" i="22"/>
  <c r="F33" i="22"/>
  <c r="F22" i="22"/>
  <c r="Q22" i="22" s="1"/>
  <c r="F17" i="22"/>
  <c r="Q17" i="22" s="1"/>
  <c r="F8" i="22"/>
  <c r="J8" i="22"/>
  <c r="N8" i="22"/>
  <c r="K9" i="22"/>
  <c r="I11" i="22"/>
  <c r="M11" i="22"/>
  <c r="K15" i="22"/>
  <c r="H22" i="22"/>
  <c r="L22" i="22"/>
  <c r="K33" i="22"/>
  <c r="H34" i="22"/>
  <c r="L34" i="22"/>
  <c r="N52" i="22"/>
  <c r="I53" i="22"/>
  <c r="M53" i="22"/>
  <c r="J54" i="22"/>
  <c r="N54" i="22"/>
  <c r="J60" i="22"/>
  <c r="N60" i="22"/>
  <c r="J65" i="22"/>
  <c r="I68" i="22"/>
  <c r="M68" i="22"/>
  <c r="I76" i="22"/>
  <c r="M76" i="22"/>
  <c r="K78" i="22"/>
  <c r="I88" i="22"/>
  <c r="M88" i="22"/>
  <c r="H136" i="22"/>
  <c r="I137" i="22"/>
  <c r="I44" i="19"/>
  <c r="H96" i="19"/>
  <c r="L114" i="19"/>
  <c r="G44" i="19"/>
  <c r="J17" i="19"/>
  <c r="G8" i="19"/>
  <c r="M62" i="19"/>
  <c r="S134" i="22"/>
  <c r="G140" i="15"/>
  <c r="S132" i="19"/>
  <c r="J132" i="15"/>
  <c r="I36" i="22"/>
  <c r="I107" i="22"/>
  <c r="I126" i="22"/>
  <c r="I143" i="22"/>
  <c r="L60" i="15"/>
  <c r="G60" i="15"/>
  <c r="T86" i="15"/>
  <c r="T134" i="15"/>
  <c r="T132" i="22"/>
  <c r="G36" i="22"/>
  <c r="S86" i="22"/>
  <c r="K91" i="15"/>
  <c r="S134" i="19"/>
  <c r="I81" i="15"/>
  <c r="M98" i="22"/>
  <c r="I98" i="22"/>
  <c r="L98" i="22"/>
  <c r="H98" i="22"/>
  <c r="F98" i="22"/>
  <c r="N98" i="22"/>
  <c r="J98" i="22"/>
  <c r="G92" i="19"/>
  <c r="K92" i="22"/>
  <c r="F92" i="19"/>
  <c r="N92" i="22"/>
  <c r="J92" i="22"/>
  <c r="F92" i="22"/>
  <c r="L92" i="22"/>
  <c r="H92" i="22"/>
  <c r="L89" i="19"/>
  <c r="M89" i="19"/>
  <c r="K89" i="19"/>
  <c r="K51" i="22"/>
  <c r="F51" i="19"/>
  <c r="N51" i="22"/>
  <c r="J51" i="22"/>
  <c r="L51" i="22"/>
  <c r="H51" i="22"/>
  <c r="N48" i="22"/>
  <c r="J48" i="22"/>
  <c r="G134" i="15"/>
  <c r="T86" i="22"/>
  <c r="T134" i="22"/>
  <c r="G113" i="15"/>
  <c r="I48" i="15"/>
  <c r="L128" i="15"/>
  <c r="I127" i="15"/>
  <c r="N120" i="15"/>
  <c r="J120" i="15"/>
  <c r="L119" i="15"/>
  <c r="L114" i="15"/>
  <c r="I94" i="15"/>
  <c r="I75" i="15"/>
  <c r="I64" i="15"/>
  <c r="I60" i="15"/>
  <c r="G46" i="15"/>
  <c r="G81" i="15"/>
  <c r="G127" i="19"/>
  <c r="L127" i="19"/>
  <c r="H127" i="22"/>
  <c r="H127" i="19"/>
  <c r="M127" i="19"/>
  <c r="K127" i="19"/>
  <c r="J127" i="22"/>
  <c r="H125" i="22"/>
  <c r="N115" i="22"/>
  <c r="J115" i="22"/>
  <c r="M115" i="22"/>
  <c r="I115" i="22"/>
  <c r="F115" i="22"/>
  <c r="I115" i="15"/>
  <c r="K115" i="15"/>
  <c r="K115" i="22"/>
  <c r="J107" i="15"/>
  <c r="L107" i="15"/>
  <c r="N107" i="15"/>
  <c r="I64" i="22"/>
  <c r="H64" i="22"/>
  <c r="L64" i="22"/>
  <c r="N64" i="22"/>
  <c r="K64" i="22"/>
  <c r="N67" i="19"/>
  <c r="L68" i="19"/>
  <c r="M92" i="19"/>
  <c r="I102" i="19"/>
  <c r="J104" i="19"/>
  <c r="I118" i="19"/>
  <c r="M123" i="19"/>
  <c r="K114" i="19"/>
  <c r="G70" i="19"/>
  <c r="G52" i="19"/>
  <c r="K24" i="19"/>
  <c r="O17" i="19"/>
  <c r="K17" i="19"/>
  <c r="G17" i="19"/>
  <c r="G11" i="19"/>
  <c r="F136" i="19"/>
  <c r="I70" i="19"/>
  <c r="L89" i="22"/>
  <c r="N124" i="22"/>
  <c r="H123" i="22"/>
  <c r="M127" i="22"/>
  <c r="J136" i="22"/>
  <c r="N136" i="22"/>
  <c r="I34" i="19"/>
  <c r="I42" i="19"/>
  <c r="I65" i="19"/>
  <c r="I73" i="19"/>
  <c r="I92" i="19"/>
  <c r="I105" i="19"/>
  <c r="N109" i="19"/>
  <c r="I123" i="19"/>
  <c r="L138" i="19"/>
  <c r="K139" i="19"/>
  <c r="O128" i="19"/>
  <c r="K128" i="19"/>
  <c r="M119" i="19"/>
  <c r="M114" i="19"/>
  <c r="G111" i="19"/>
  <c r="N108" i="19"/>
  <c r="G115" i="19"/>
  <c r="M24" i="19"/>
  <c r="I24" i="19"/>
  <c r="G22" i="19"/>
  <c r="M17" i="19"/>
  <c r="I17" i="19"/>
  <c r="F113" i="22"/>
  <c r="G58" i="19"/>
  <c r="I79" i="22"/>
  <c r="F55" i="19"/>
  <c r="T26" i="15"/>
  <c r="F27" i="19"/>
  <c r="N27" i="22"/>
  <c r="J27" i="22"/>
  <c r="K27" i="15"/>
  <c r="M27" i="22"/>
  <c r="I27" i="22"/>
  <c r="L27" i="15"/>
  <c r="L27" i="22"/>
  <c r="H27" i="22"/>
  <c r="F27" i="15"/>
  <c r="I27" i="15"/>
  <c r="M27" i="15"/>
  <c r="K27" i="22"/>
  <c r="F27" i="22"/>
  <c r="J27" i="15"/>
  <c r="N27" i="15"/>
  <c r="G82" i="22"/>
  <c r="L140" i="15"/>
  <c r="M140" i="15"/>
  <c r="J140" i="15"/>
  <c r="N140" i="15"/>
  <c r="K140" i="15"/>
  <c r="G38" i="15"/>
  <c r="T82" i="22"/>
  <c r="T27" i="22"/>
  <c r="T99" i="22"/>
  <c r="N132" i="22"/>
  <c r="J132" i="22"/>
  <c r="F132" i="15"/>
  <c r="F132" i="22"/>
  <c r="Q132" i="22" s="1"/>
  <c r="H132" i="22"/>
  <c r="H134" i="22"/>
  <c r="F134" i="15"/>
  <c r="Q134" i="15" s="1"/>
  <c r="F134" i="22"/>
  <c r="Q134" i="22" s="1"/>
  <c r="S84" i="19"/>
  <c r="I86" i="22"/>
  <c r="H86" i="22"/>
  <c r="G86" i="22"/>
  <c r="F86" i="22"/>
  <c r="F86" i="15"/>
  <c r="J86" i="15"/>
  <c r="N86" i="15"/>
  <c r="K86" i="15"/>
  <c r="M86" i="22"/>
  <c r="G27" i="22"/>
  <c r="S132" i="22"/>
  <c r="S82" i="22"/>
  <c r="G132" i="15"/>
  <c r="G86" i="15"/>
  <c r="G39" i="15"/>
  <c r="G27" i="15"/>
  <c r="G101" i="15"/>
  <c r="I39" i="15"/>
  <c r="J103" i="15"/>
  <c r="I91" i="15"/>
  <c r="M70" i="15"/>
  <c r="J70" i="15"/>
  <c r="N70" i="15"/>
  <c r="K70" i="15"/>
  <c r="K61" i="15"/>
  <c r="L61" i="15"/>
  <c r="M61" i="15"/>
  <c r="T82" i="19"/>
  <c r="L134" i="15"/>
  <c r="L132" i="15"/>
  <c r="N128" i="15"/>
  <c r="J128" i="15"/>
  <c r="L120" i="15"/>
  <c r="N119" i="15"/>
  <c r="J119" i="15"/>
  <c r="N114" i="15"/>
  <c r="J114" i="15"/>
  <c r="L113" i="15"/>
  <c r="L103" i="15"/>
  <c r="N94" i="15"/>
  <c r="M86" i="15"/>
  <c r="N64" i="15"/>
  <c r="S99" i="22"/>
  <c r="S27" i="22"/>
  <c r="K39" i="15"/>
  <c r="L39" i="15"/>
  <c r="M39" i="15"/>
  <c r="J39" i="15"/>
  <c r="N39" i="15"/>
  <c r="I140" i="15"/>
  <c r="L91" i="15"/>
  <c r="M91" i="15"/>
  <c r="T134" i="19"/>
  <c r="T132" i="19"/>
  <c r="S82" i="19"/>
  <c r="T27" i="19"/>
  <c r="K134" i="15"/>
  <c r="K132" i="15"/>
  <c r="M128" i="15"/>
  <c r="K120" i="15"/>
  <c r="M119" i="15"/>
  <c r="I119" i="15"/>
  <c r="M114" i="15"/>
  <c r="K113" i="15"/>
  <c r="K103" i="15"/>
  <c r="K94" i="15"/>
  <c r="J91" i="15"/>
  <c r="L86" i="15"/>
  <c r="N82" i="15"/>
  <c r="N61" i="15"/>
  <c r="L99" i="22"/>
  <c r="I99" i="22"/>
  <c r="H99" i="22"/>
  <c r="F99" i="22"/>
  <c r="F99" i="15"/>
  <c r="L99" i="15"/>
  <c r="I99" i="15"/>
  <c r="M99" i="15"/>
  <c r="G99" i="15"/>
  <c r="T99" i="19"/>
  <c r="S27" i="19"/>
  <c r="N113" i="15"/>
  <c r="J113" i="15"/>
  <c r="N103" i="15"/>
  <c r="K99" i="15"/>
  <c r="I86" i="15"/>
  <c r="L70" i="15"/>
  <c r="J61" i="15"/>
  <c r="T80" i="22"/>
  <c r="F82" i="19"/>
  <c r="N82" i="22"/>
  <c r="J82" i="22"/>
  <c r="M82" i="22"/>
  <c r="I82" i="22"/>
  <c r="L82" i="22"/>
  <c r="H82" i="22"/>
  <c r="L82" i="15"/>
  <c r="K82" i="22"/>
  <c r="F82" i="22"/>
  <c r="I82" i="15"/>
  <c r="M82" i="15"/>
  <c r="F82" i="15"/>
  <c r="T82" i="15"/>
  <c r="T27" i="15"/>
  <c r="T99" i="15"/>
  <c r="G91" i="15"/>
  <c r="G82" i="15"/>
  <c r="M48" i="15"/>
  <c r="J48" i="15"/>
  <c r="N48" i="15"/>
  <c r="K48" i="15"/>
  <c r="L94" i="15"/>
  <c r="M94" i="15"/>
  <c r="K75" i="15"/>
  <c r="L75" i="15"/>
  <c r="M75" i="15"/>
  <c r="K64" i="15"/>
  <c r="L64" i="15"/>
  <c r="M64" i="15"/>
  <c r="M60" i="15"/>
  <c r="J60" i="15"/>
  <c r="N60" i="15"/>
  <c r="K60" i="15"/>
  <c r="G127" i="15"/>
  <c r="S99" i="19"/>
  <c r="S86" i="19"/>
  <c r="M134" i="15"/>
  <c r="I134" i="15"/>
  <c r="M132" i="15"/>
  <c r="I132" i="15"/>
  <c r="K128" i="15"/>
  <c r="M120" i="15"/>
  <c r="K119" i="15"/>
  <c r="K114" i="15"/>
  <c r="M113" i="15"/>
  <c r="M103" i="15"/>
  <c r="J99" i="15"/>
  <c r="N91" i="15"/>
  <c r="J82" i="15"/>
  <c r="N75" i="15"/>
  <c r="M30" i="22"/>
  <c r="K30" i="22"/>
  <c r="K74" i="22"/>
  <c r="N74" i="22"/>
  <c r="J74" i="22"/>
  <c r="M74" i="22"/>
  <c r="L30" i="22"/>
  <c r="M36" i="22"/>
  <c r="M56" i="22"/>
  <c r="M71" i="22"/>
  <c r="H74" i="22"/>
  <c r="M116" i="22"/>
  <c r="M134" i="22"/>
  <c r="I134" i="22"/>
  <c r="J35" i="19"/>
  <c r="N35" i="19"/>
  <c r="H35" i="19"/>
  <c r="O35" i="19"/>
  <c r="K43" i="19"/>
  <c r="L43" i="19"/>
  <c r="M43" i="19"/>
  <c r="J87" i="19"/>
  <c r="N87" i="19"/>
  <c r="J38" i="19"/>
  <c r="F38" i="19"/>
  <c r="G38" i="19"/>
  <c r="M38" i="22"/>
  <c r="I38" i="22"/>
  <c r="L38" i="19"/>
  <c r="L38" i="22"/>
  <c r="K38" i="22"/>
  <c r="I37" i="19"/>
  <c r="M37" i="19"/>
  <c r="J37" i="19"/>
  <c r="N37" i="19"/>
  <c r="G37" i="19"/>
  <c r="K37" i="19"/>
  <c r="O37" i="19"/>
  <c r="H37" i="19"/>
  <c r="L37" i="19"/>
  <c r="N37" i="22"/>
  <c r="K81" i="15"/>
  <c r="J81" i="15"/>
  <c r="G143" i="22"/>
  <c r="G99" i="22"/>
  <c r="I30" i="22"/>
  <c r="N44" i="22"/>
  <c r="J44" i="22"/>
  <c r="M44" i="22"/>
  <c r="L44" i="22"/>
  <c r="H44" i="22"/>
  <c r="I74" i="22"/>
  <c r="K89" i="22"/>
  <c r="N89" i="22"/>
  <c r="J89" i="22"/>
  <c r="M89" i="22"/>
  <c r="M111" i="22"/>
  <c r="L111" i="22"/>
  <c r="H111" i="22"/>
  <c r="K111" i="22"/>
  <c r="J117" i="22"/>
  <c r="M124" i="22"/>
  <c r="L124" i="22"/>
  <c r="H124" i="22"/>
  <c r="K124" i="22"/>
  <c r="N131" i="22"/>
  <c r="J131" i="22"/>
  <c r="M131" i="22"/>
  <c r="L131" i="22"/>
  <c r="H131" i="22"/>
  <c r="L74" i="22"/>
  <c r="H126" i="22"/>
  <c r="K105" i="19"/>
  <c r="L83" i="19"/>
  <c r="J83" i="19"/>
  <c r="H83" i="19"/>
  <c r="N83" i="19"/>
  <c r="J79" i="19"/>
  <c r="H79" i="19"/>
  <c r="O79" i="19"/>
  <c r="N79" i="19"/>
  <c r="H79" i="22"/>
  <c r="L79" i="22"/>
  <c r="F48" i="19"/>
  <c r="G48" i="19"/>
  <c r="M48" i="22"/>
  <c r="I48" i="22"/>
  <c r="L48" i="22"/>
  <c r="H48" i="22"/>
  <c r="K48" i="22"/>
  <c r="M81" i="15"/>
  <c r="G79" i="22"/>
  <c r="G96" i="22"/>
  <c r="L56" i="22"/>
  <c r="H56" i="22"/>
  <c r="K56" i="22"/>
  <c r="N56" i="22"/>
  <c r="J56" i="22"/>
  <c r="L116" i="22"/>
  <c r="H116" i="22"/>
  <c r="K116" i="22"/>
  <c r="N116" i="22"/>
  <c r="J116" i="22"/>
  <c r="M122" i="22"/>
  <c r="H30" i="22"/>
  <c r="H32" i="22"/>
  <c r="L32" i="22"/>
  <c r="M41" i="22"/>
  <c r="K44" i="22"/>
  <c r="L96" i="22"/>
  <c r="J111" i="22"/>
  <c r="K131" i="22"/>
  <c r="J40" i="19"/>
  <c r="I69" i="19"/>
  <c r="F71" i="19"/>
  <c r="L71" i="22"/>
  <c r="H71" i="22"/>
  <c r="K71" i="22"/>
  <c r="N71" i="22"/>
  <c r="J71" i="22"/>
  <c r="F126" i="19"/>
  <c r="Q126" i="19" s="1"/>
  <c r="R126" i="19" s="1"/>
  <c r="O129" i="19"/>
  <c r="F134" i="19"/>
  <c r="G132" i="22"/>
  <c r="N36" i="22"/>
  <c r="J36" i="22"/>
  <c r="L36" i="22"/>
  <c r="H36" i="22"/>
  <c r="N107" i="22"/>
  <c r="J107" i="22"/>
  <c r="M107" i="22"/>
  <c r="L107" i="22"/>
  <c r="H107" i="22"/>
  <c r="K126" i="22"/>
  <c r="N126" i="22"/>
  <c r="J126" i="22"/>
  <c r="M126" i="22"/>
  <c r="J30" i="22"/>
  <c r="K36" i="22"/>
  <c r="H89" i="22"/>
  <c r="N111" i="22"/>
  <c r="J124" i="22"/>
  <c r="N68" i="19"/>
  <c r="J77" i="19"/>
  <c r="O118" i="19"/>
  <c r="N32" i="22"/>
  <c r="K32" i="22"/>
  <c r="N79" i="22"/>
  <c r="K79" i="22"/>
  <c r="N86" i="22"/>
  <c r="I35" i="19"/>
  <c r="H55" i="19"/>
  <c r="L55" i="19"/>
  <c r="J55" i="19"/>
  <c r="N55" i="19"/>
  <c r="M73" i="19"/>
  <c r="K73" i="19"/>
  <c r="O73" i="19"/>
  <c r="H92" i="19"/>
  <c r="L92" i="19"/>
  <c r="J92" i="19"/>
  <c r="N92" i="19"/>
  <c r="H123" i="19"/>
  <c r="L123" i="19"/>
  <c r="G129" i="19"/>
  <c r="K123" i="19"/>
  <c r="K92" i="19"/>
  <c r="H73" i="19"/>
  <c r="J68" i="19"/>
  <c r="O55" i="19"/>
  <c r="N40" i="19"/>
  <c r="J114" i="19"/>
  <c r="N114" i="19"/>
  <c r="F99" i="19"/>
  <c r="O111" i="19"/>
  <c r="J59" i="19"/>
  <c r="F61" i="19"/>
  <c r="F37" i="19"/>
  <c r="G40" i="19"/>
  <c r="K40" i="19"/>
  <c r="O40" i="19"/>
  <c r="H40" i="19"/>
  <c r="L40" i="19"/>
  <c r="I40" i="19"/>
  <c r="M40" i="19"/>
  <c r="L86" i="22"/>
  <c r="I86" i="19"/>
  <c r="H99" i="19"/>
  <c r="N104" i="19"/>
  <c r="H109" i="19"/>
  <c r="O109" i="19"/>
  <c r="O123" i="19"/>
  <c r="J123" i="19"/>
  <c r="J109" i="19"/>
  <c r="N73" i="19"/>
  <c r="H68" i="19"/>
  <c r="M55" i="19"/>
  <c r="G29" i="19"/>
  <c r="M111" i="19"/>
  <c r="J119" i="19"/>
  <c r="N119" i="19"/>
  <c r="O105" i="19"/>
  <c r="J105" i="19"/>
  <c r="J88" i="19"/>
  <c r="M88" i="19"/>
  <c r="K23" i="19"/>
  <c r="O23" i="19"/>
  <c r="I23" i="19"/>
  <c r="I16" i="19"/>
  <c r="O16" i="19"/>
  <c r="F10" i="19"/>
  <c r="I10" i="19"/>
  <c r="M10" i="19"/>
  <c r="J10" i="19"/>
  <c r="N10" i="19"/>
  <c r="G10" i="19"/>
  <c r="K10" i="19"/>
  <c r="O10" i="19"/>
  <c r="N85" i="22"/>
  <c r="N96" i="22"/>
  <c r="K96" i="22"/>
  <c r="N99" i="22"/>
  <c r="K99" i="22"/>
  <c r="M132" i="22"/>
  <c r="I104" i="19"/>
  <c r="J118" i="19"/>
  <c r="N123" i="19"/>
  <c r="K118" i="19"/>
  <c r="O104" i="19"/>
  <c r="O92" i="19"/>
  <c r="L73" i="19"/>
  <c r="G71" i="19"/>
  <c r="K55" i="19"/>
  <c r="K129" i="19"/>
  <c r="F133" i="19"/>
  <c r="I124" i="19"/>
  <c r="J127" i="19"/>
  <c r="N127" i="19"/>
  <c r="H76" i="19"/>
  <c r="I78" i="19"/>
  <c r="F75" i="19"/>
  <c r="N77" i="19"/>
  <c r="G68" i="19"/>
  <c r="K68" i="19"/>
  <c r="O68" i="19"/>
  <c r="I68" i="19"/>
  <c r="M68" i="19"/>
  <c r="G93" i="19"/>
  <c r="G99" i="19"/>
  <c r="F143" i="19"/>
  <c r="Q143" i="19" s="1"/>
  <c r="R143" i="19" s="1"/>
  <c r="O139" i="19"/>
  <c r="N137" i="22"/>
  <c r="H136" i="19"/>
  <c r="M124" i="19"/>
  <c r="F114" i="19"/>
  <c r="I110" i="19"/>
  <c r="F94" i="19"/>
  <c r="I93" i="19"/>
  <c r="I83" i="19"/>
  <c r="H71" i="19"/>
  <c r="I51" i="19"/>
  <c r="F49" i="19"/>
  <c r="O38" i="19"/>
  <c r="H18" i="19"/>
  <c r="H8" i="19"/>
  <c r="G45" i="19"/>
  <c r="G27" i="19"/>
  <c r="H88" i="19"/>
  <c r="K45" i="19"/>
  <c r="H38" i="19"/>
  <c r="G88" i="19"/>
  <c r="G65" i="19"/>
  <c r="G51" i="19"/>
  <c r="G33" i="19"/>
  <c r="G13" i="19"/>
  <c r="I122" i="19"/>
  <c r="K125" i="19"/>
  <c r="O117" i="19"/>
  <c r="F106" i="19"/>
  <c r="F60" i="19"/>
  <c r="F54" i="19"/>
  <c r="H50" i="19"/>
  <c r="M46" i="19"/>
  <c r="H45" i="19"/>
  <c r="M38" i="19"/>
  <c r="J31" i="19"/>
  <c r="I27" i="19"/>
  <c r="F8" i="19"/>
  <c r="G134" i="22"/>
  <c r="I35" i="22"/>
  <c r="I94" i="22"/>
  <c r="I140" i="22"/>
  <c r="N24" i="19"/>
  <c r="H24" i="19"/>
  <c r="O133" i="19"/>
  <c r="I133" i="19"/>
  <c r="M121" i="19"/>
  <c r="I54" i="19"/>
  <c r="M53" i="19"/>
  <c r="M45" i="19"/>
  <c r="L117" i="15"/>
  <c r="I55" i="22"/>
  <c r="I139" i="22"/>
  <c r="I146" i="19"/>
  <c r="F129" i="19"/>
  <c r="Q129" i="19" s="1"/>
  <c r="R129" i="19" s="1"/>
  <c r="I129" i="19"/>
  <c r="L50" i="19"/>
  <c r="I8" i="19"/>
  <c r="G58" i="15"/>
  <c r="K138" i="19"/>
  <c r="M129" i="19"/>
  <c r="H121" i="19"/>
  <c r="O58" i="19"/>
  <c r="M58" i="15"/>
  <c r="M127" i="15"/>
  <c r="J64" i="19"/>
  <c r="J143" i="19"/>
  <c r="H133" i="19"/>
  <c r="M122" i="19"/>
  <c r="K121" i="19"/>
  <c r="F76" i="19"/>
  <c r="O45" i="19"/>
  <c r="L145" i="15"/>
  <c r="G136" i="15"/>
  <c r="I136" i="15"/>
  <c r="N29" i="22"/>
  <c r="I123" i="22"/>
  <c r="J138" i="19"/>
  <c r="G61" i="19"/>
  <c r="H129" i="19"/>
  <c r="N121" i="19"/>
  <c r="I47" i="15"/>
  <c r="G92" i="15"/>
  <c r="S145" i="19"/>
  <c r="K136" i="15"/>
  <c r="M130" i="15"/>
  <c r="I130" i="15"/>
  <c r="N145" i="15"/>
  <c r="G130" i="22"/>
  <c r="F130" i="22"/>
  <c r="Q130" i="22" s="1"/>
  <c r="I14" i="22"/>
  <c r="K140" i="22"/>
  <c r="H142" i="22"/>
  <c r="L99" i="19"/>
  <c r="M143" i="19"/>
  <c r="I143" i="19"/>
  <c r="N136" i="15"/>
  <c r="J136" i="15"/>
  <c r="L130" i="15"/>
  <c r="N129" i="22"/>
  <c r="N40" i="22"/>
  <c r="N130" i="22"/>
  <c r="L134" i="22"/>
  <c r="H140" i="22"/>
  <c r="L140" i="22"/>
  <c r="L142" i="22"/>
  <c r="L143" i="19"/>
  <c r="H143" i="19"/>
  <c r="G130" i="19"/>
  <c r="G32" i="19"/>
  <c r="K133" i="19"/>
  <c r="H106" i="19"/>
  <c r="F83" i="19"/>
  <c r="K76" i="19"/>
  <c r="I75" i="19"/>
  <c r="F58" i="19"/>
  <c r="K58" i="19"/>
  <c r="O54" i="19"/>
  <c r="F52" i="19"/>
  <c r="J50" i="19"/>
  <c r="I45" i="19"/>
  <c r="F44" i="19"/>
  <c r="H39" i="19"/>
  <c r="N38" i="19"/>
  <c r="I38" i="19"/>
  <c r="G145" i="15"/>
  <c r="T130" i="19"/>
  <c r="M136" i="15"/>
  <c r="K130" i="15"/>
  <c r="J145" i="15"/>
  <c r="K130" i="22"/>
  <c r="M140" i="22"/>
  <c r="O143" i="19"/>
  <c r="K143" i="19"/>
  <c r="J107" i="19"/>
  <c r="M133" i="19"/>
  <c r="M91" i="19"/>
  <c r="O83" i="19"/>
  <c r="M83" i="19"/>
  <c r="K83" i="19"/>
  <c r="K38" i="19"/>
  <c r="F18" i="19"/>
  <c r="T26" i="22"/>
  <c r="G130" i="15"/>
  <c r="I46" i="15"/>
  <c r="I125" i="15"/>
  <c r="I110" i="15"/>
  <c r="K79" i="15"/>
  <c r="I62" i="15"/>
  <c r="S130" i="19"/>
  <c r="L136" i="15"/>
  <c r="N130" i="15"/>
  <c r="J130" i="15"/>
  <c r="F130" i="15"/>
  <c r="Q130" i="15" s="1"/>
  <c r="G77" i="22"/>
  <c r="I77" i="22"/>
  <c r="J128" i="22"/>
  <c r="J140" i="22"/>
  <c r="N143" i="19"/>
  <c r="G132" i="19"/>
  <c r="G76" i="19"/>
  <c r="J60" i="19"/>
  <c r="I18" i="19"/>
  <c r="G104" i="22"/>
  <c r="M12" i="19"/>
  <c r="G153" i="22"/>
  <c r="M153" i="22"/>
  <c r="S153" i="22"/>
  <c r="G153" i="19"/>
  <c r="M153" i="19"/>
  <c r="I153" i="15"/>
  <c r="T153" i="15"/>
  <c r="H153" i="22"/>
  <c r="N153" i="22"/>
  <c r="T153" i="22"/>
  <c r="H153" i="19"/>
  <c r="N153" i="19"/>
  <c r="I153" i="22"/>
  <c r="I153" i="19"/>
  <c r="O153" i="19"/>
  <c r="S153" i="19"/>
  <c r="K153" i="15"/>
  <c r="F153" i="15"/>
  <c r="Q153" i="15" s="1"/>
  <c r="L153" i="15"/>
  <c r="J153" i="22"/>
  <c r="J153" i="19"/>
  <c r="T153" i="19"/>
  <c r="K153" i="22"/>
  <c r="K153" i="19"/>
  <c r="G153" i="15"/>
  <c r="M153" i="15"/>
  <c r="F153" i="22"/>
  <c r="Q153" i="22" s="1"/>
  <c r="L153" i="22"/>
  <c r="F153" i="19"/>
  <c r="Q153" i="19" s="1"/>
  <c r="R153" i="19" s="1"/>
  <c r="L153" i="19"/>
  <c r="N153" i="15"/>
  <c r="J153" i="15"/>
  <c r="K62" i="15"/>
  <c r="J117" i="15"/>
  <c r="M117" i="15"/>
  <c r="K117" i="15"/>
  <c r="N117" i="15"/>
  <c r="T80" i="15"/>
  <c r="I155" i="22"/>
  <c r="K155" i="19"/>
  <c r="I155" i="15"/>
  <c r="J155" i="22"/>
  <c r="F155" i="19"/>
  <c r="Q155" i="19" s="1"/>
  <c r="R155" i="19" s="1"/>
  <c r="L155" i="19"/>
  <c r="K155" i="22"/>
  <c r="G155" i="19"/>
  <c r="M155" i="19"/>
  <c r="K155" i="15"/>
  <c r="F155" i="15"/>
  <c r="Q155" i="15" s="1"/>
  <c r="L155" i="15"/>
  <c r="F155" i="22"/>
  <c r="Q155" i="22" s="1"/>
  <c r="L155" i="22"/>
  <c r="H155" i="19"/>
  <c r="N155" i="19"/>
  <c r="G155" i="22"/>
  <c r="M155" i="22"/>
  <c r="S155" i="22"/>
  <c r="I155" i="19"/>
  <c r="O155" i="19"/>
  <c r="S155" i="19"/>
  <c r="G155" i="15"/>
  <c r="M155" i="15"/>
  <c r="N155" i="15"/>
  <c r="J155" i="15"/>
  <c r="H155" i="22"/>
  <c r="N155" i="22"/>
  <c r="T155" i="22"/>
  <c r="J155" i="19"/>
  <c r="T155" i="19"/>
  <c r="T155" i="15"/>
  <c r="I152" i="22"/>
  <c r="K152" i="19"/>
  <c r="G152" i="15"/>
  <c r="M152" i="15"/>
  <c r="J152" i="22"/>
  <c r="F152" i="19"/>
  <c r="Q152" i="19" s="1"/>
  <c r="R152" i="19" s="1"/>
  <c r="L152" i="19"/>
  <c r="K152" i="22"/>
  <c r="G152" i="19"/>
  <c r="M152" i="19"/>
  <c r="I152" i="15"/>
  <c r="J152" i="15"/>
  <c r="T152" i="15"/>
  <c r="F152" i="22"/>
  <c r="Q152" i="22" s="1"/>
  <c r="L152" i="22"/>
  <c r="H152" i="19"/>
  <c r="N152" i="19"/>
  <c r="G152" i="22"/>
  <c r="M152" i="22"/>
  <c r="S152" i="22"/>
  <c r="I152" i="19"/>
  <c r="O152" i="19"/>
  <c r="S152" i="19"/>
  <c r="K152" i="15"/>
  <c r="F152" i="15"/>
  <c r="Q152" i="15" s="1"/>
  <c r="L152" i="15"/>
  <c r="H152" i="22"/>
  <c r="N152" i="22"/>
  <c r="T152" i="22"/>
  <c r="J152" i="19"/>
  <c r="T152" i="19"/>
  <c r="N152" i="15"/>
  <c r="F144" i="22"/>
  <c r="Q144" i="22" s="1"/>
  <c r="O144" i="19"/>
  <c r="T144" i="19"/>
  <c r="G84" i="22"/>
  <c r="G12" i="22"/>
  <c r="S12" i="22"/>
  <c r="M47" i="15"/>
  <c r="M37" i="15"/>
  <c r="M135" i="15"/>
  <c r="K127" i="15"/>
  <c r="G108" i="15"/>
  <c r="G117" i="15"/>
  <c r="G156" i="22"/>
  <c r="M156" i="22"/>
  <c r="S156" i="22"/>
  <c r="H156" i="22"/>
  <c r="N156" i="22"/>
  <c r="T156" i="22"/>
  <c r="I156" i="22"/>
  <c r="J156" i="22"/>
  <c r="K156" i="22"/>
  <c r="F156" i="22"/>
  <c r="Q156" i="22" s="1"/>
  <c r="L156" i="22"/>
  <c r="K12" i="22"/>
  <c r="T12" i="19"/>
  <c r="J12" i="22"/>
  <c r="F12" i="15"/>
  <c r="N12" i="22"/>
  <c r="H12" i="22"/>
  <c r="I12" i="19"/>
  <c r="M12" i="22"/>
  <c r="G144" i="22"/>
  <c r="G108" i="22"/>
  <c r="G83" i="22"/>
  <c r="G124" i="15"/>
  <c r="G100" i="15"/>
  <c r="M110" i="15"/>
  <c r="I12" i="22"/>
  <c r="H119" i="22"/>
  <c r="O84" i="19"/>
  <c r="G84" i="19"/>
  <c r="T84" i="19"/>
  <c r="T12" i="15"/>
  <c r="T84" i="15"/>
  <c r="K154" i="22"/>
  <c r="I154" i="19"/>
  <c r="O154" i="19"/>
  <c r="S154" i="19"/>
  <c r="F154" i="15"/>
  <c r="Q154" i="15" s="1"/>
  <c r="L154" i="15"/>
  <c r="F154" i="22"/>
  <c r="Q154" i="22" s="1"/>
  <c r="L154" i="22"/>
  <c r="J154" i="19"/>
  <c r="T154" i="19"/>
  <c r="G154" i="22"/>
  <c r="M154" i="22"/>
  <c r="S154" i="22"/>
  <c r="K154" i="19"/>
  <c r="N154" i="15"/>
  <c r="T154" i="15"/>
  <c r="I154" i="15"/>
  <c r="H154" i="22"/>
  <c r="N154" i="22"/>
  <c r="T154" i="22"/>
  <c r="F154" i="19"/>
  <c r="Q154" i="19" s="1"/>
  <c r="R154" i="19" s="1"/>
  <c r="L154" i="19"/>
  <c r="I154" i="22"/>
  <c r="G154" i="19"/>
  <c r="M154" i="19"/>
  <c r="J154" i="15"/>
  <c r="K154" i="15"/>
  <c r="M154" i="15"/>
  <c r="J154" i="22"/>
  <c r="H154" i="19"/>
  <c r="N154" i="19"/>
  <c r="G154" i="15"/>
  <c r="K151" i="22"/>
  <c r="I151" i="19"/>
  <c r="O151" i="19"/>
  <c r="S151" i="19"/>
  <c r="K151" i="15"/>
  <c r="F151" i="22"/>
  <c r="Q151" i="22" s="1"/>
  <c r="L151" i="22"/>
  <c r="J151" i="19"/>
  <c r="T151" i="19"/>
  <c r="G151" i="22"/>
  <c r="M151" i="22"/>
  <c r="S151" i="22"/>
  <c r="K151" i="19"/>
  <c r="G151" i="15"/>
  <c r="M151" i="15"/>
  <c r="N151" i="15"/>
  <c r="H151" i="22"/>
  <c r="N151" i="22"/>
  <c r="T151" i="22"/>
  <c r="F151" i="19"/>
  <c r="Q151" i="19" s="1"/>
  <c r="R151" i="19" s="1"/>
  <c r="L151" i="19"/>
  <c r="I151" i="22"/>
  <c r="G151" i="19"/>
  <c r="M151" i="19"/>
  <c r="I151" i="15"/>
  <c r="J151" i="15"/>
  <c r="T151" i="15"/>
  <c r="J151" i="22"/>
  <c r="H151" i="19"/>
  <c r="N151" i="19"/>
  <c r="F151" i="15"/>
  <c r="Q151" i="15" s="1"/>
  <c r="L151" i="15"/>
  <c r="M79" i="15"/>
  <c r="G12" i="15"/>
  <c r="S12" i="19"/>
  <c r="H138" i="22"/>
  <c r="K10" i="22"/>
  <c r="L12" i="22"/>
  <c r="O130" i="19"/>
  <c r="T12" i="22"/>
  <c r="T84" i="22"/>
  <c r="S84" i="22"/>
  <c r="I105" i="15"/>
  <c r="S144" i="19"/>
  <c r="F144" i="15"/>
  <c r="Q144" i="15" s="1"/>
  <c r="I117" i="15"/>
  <c r="I56" i="19"/>
  <c r="M56" i="19"/>
  <c r="I23" i="15"/>
  <c r="K12" i="15"/>
  <c r="G137" i="22"/>
  <c r="F139" i="22"/>
  <c r="Q139" i="22" s="1"/>
  <c r="F21" i="22"/>
  <c r="K133" i="22"/>
  <c r="N146" i="22"/>
  <c r="I19" i="22"/>
  <c r="K21" i="22"/>
  <c r="L59" i="22"/>
  <c r="N114" i="22"/>
  <c r="M137" i="22"/>
  <c r="K28" i="19"/>
  <c r="J52" i="19"/>
  <c r="M86" i="19"/>
  <c r="N107" i="19"/>
  <c r="I140" i="19"/>
  <c r="K117" i="19"/>
  <c r="G69" i="19"/>
  <c r="G74" i="19"/>
  <c r="M113" i="19"/>
  <c r="K96" i="19"/>
  <c r="H89" i="19"/>
  <c r="N89" i="19"/>
  <c r="I89" i="19"/>
  <c r="O89" i="19"/>
  <c r="J89" i="19"/>
  <c r="F74" i="19"/>
  <c r="K79" i="19"/>
  <c r="L79" i="19"/>
  <c r="G79" i="19"/>
  <c r="M79" i="19"/>
  <c r="O65" i="19"/>
  <c r="O53" i="19"/>
  <c r="F11" i="19"/>
  <c r="H11" i="19"/>
  <c r="N11" i="19"/>
  <c r="I11" i="19"/>
  <c r="O11" i="19"/>
  <c r="J11" i="19"/>
  <c r="K11" i="19"/>
  <c r="I73" i="15"/>
  <c r="K68" i="15"/>
  <c r="F21" i="15"/>
  <c r="M24" i="22"/>
  <c r="I43" i="22"/>
  <c r="M69" i="22"/>
  <c r="I113" i="22"/>
  <c r="I133" i="22"/>
  <c r="I146" i="22"/>
  <c r="M17" i="22"/>
  <c r="J19" i="22"/>
  <c r="L21" i="22"/>
  <c r="M59" i="22"/>
  <c r="M123" i="22"/>
  <c r="H137" i="22"/>
  <c r="I52" i="19"/>
  <c r="J86" i="19"/>
  <c r="I99" i="19"/>
  <c r="I107" i="19"/>
  <c r="G117" i="19"/>
  <c r="M115" i="19"/>
  <c r="K102" i="19"/>
  <c r="G31" i="19"/>
  <c r="G34" i="19"/>
  <c r="K122" i="19"/>
  <c r="O122" i="19"/>
  <c r="G122" i="19"/>
  <c r="L118" i="19"/>
  <c r="G118" i="19"/>
  <c r="M118" i="19"/>
  <c r="H118" i="19"/>
  <c r="N118" i="19"/>
  <c r="I112" i="19"/>
  <c r="K109" i="19"/>
  <c r="L109" i="19"/>
  <c r="G109" i="19"/>
  <c r="M109" i="19"/>
  <c r="N76" i="19"/>
  <c r="K75" i="19"/>
  <c r="F73" i="19"/>
  <c r="F78" i="19"/>
  <c r="K78" i="19"/>
  <c r="O78" i="19"/>
  <c r="N36" i="19"/>
  <c r="F32" i="19"/>
  <c r="K35" i="19"/>
  <c r="L35" i="19"/>
  <c r="G35" i="19"/>
  <c r="M35" i="19"/>
  <c r="F35" i="19"/>
  <c r="F23" i="19"/>
  <c r="L23" i="19"/>
  <c r="G23" i="19"/>
  <c r="M23" i="19"/>
  <c r="H23" i="19"/>
  <c r="N23" i="19"/>
  <c r="M114" i="22"/>
  <c r="N128" i="22"/>
  <c r="L32" i="19"/>
  <c r="M42" i="19"/>
  <c r="O44" i="19"/>
  <c r="H85" i="19"/>
  <c r="L85" i="19"/>
  <c r="M134" i="19"/>
  <c r="L139" i="19"/>
  <c r="M139" i="19"/>
  <c r="H139" i="19"/>
  <c r="N139" i="19"/>
  <c r="K137" i="19"/>
  <c r="O137" i="19"/>
  <c r="G137" i="19"/>
  <c r="I137" i="19"/>
  <c r="M137" i="19"/>
  <c r="F104" i="19"/>
  <c r="H113" i="19"/>
  <c r="K113" i="19"/>
  <c r="N113" i="19"/>
  <c r="F113" i="19"/>
  <c r="I113" i="19"/>
  <c r="L113" i="19"/>
  <c r="O113" i="19"/>
  <c r="H91" i="19"/>
  <c r="K91" i="19"/>
  <c r="N91" i="19"/>
  <c r="I91" i="19"/>
  <c r="L91" i="19"/>
  <c r="O91" i="19"/>
  <c r="I76" i="19"/>
  <c r="I72" i="19"/>
  <c r="M72" i="19"/>
  <c r="F21" i="19"/>
  <c r="L21" i="19"/>
  <c r="G21" i="19"/>
  <c r="M21" i="19"/>
  <c r="H21" i="19"/>
  <c r="N21" i="19"/>
  <c r="F16" i="19"/>
  <c r="L16" i="19"/>
  <c r="G16" i="19"/>
  <c r="M16" i="19"/>
  <c r="H16" i="19"/>
  <c r="N16" i="19"/>
  <c r="F72" i="15"/>
  <c r="Q72" i="15" s="1"/>
  <c r="F19" i="15"/>
  <c r="G72" i="22"/>
  <c r="G123" i="22"/>
  <c r="F137" i="22"/>
  <c r="Q137" i="22" s="1"/>
  <c r="I24" i="22"/>
  <c r="N43" i="22"/>
  <c r="I69" i="22"/>
  <c r="J70" i="22"/>
  <c r="N83" i="22"/>
  <c r="I108" i="22"/>
  <c r="I129" i="22"/>
  <c r="I138" i="22"/>
  <c r="M139" i="22"/>
  <c r="N14" i="22"/>
  <c r="L14" i="22"/>
  <c r="L19" i="22"/>
  <c r="H21" i="22"/>
  <c r="N21" i="22"/>
  <c r="H59" i="22"/>
  <c r="I114" i="22"/>
  <c r="N117" i="22"/>
  <c r="J119" i="22"/>
  <c r="J137" i="22"/>
  <c r="I32" i="19"/>
  <c r="J42" i="19"/>
  <c r="I64" i="19"/>
  <c r="I74" i="19"/>
  <c r="I85" i="19"/>
  <c r="K132" i="19"/>
  <c r="I134" i="19"/>
  <c r="J139" i="19"/>
  <c r="N132" i="19"/>
  <c r="N59" i="19"/>
  <c r="K21" i="19"/>
  <c r="K16" i="19"/>
  <c r="F127" i="19"/>
  <c r="M138" i="19"/>
  <c r="H138" i="19"/>
  <c r="N138" i="19"/>
  <c r="I138" i="19"/>
  <c r="O138" i="19"/>
  <c r="L105" i="19"/>
  <c r="G105" i="19"/>
  <c r="M105" i="19"/>
  <c r="H105" i="19"/>
  <c r="N105" i="19"/>
  <c r="F103" i="19"/>
  <c r="O103" i="19"/>
  <c r="G103" i="19"/>
  <c r="F98" i="19"/>
  <c r="H98" i="19"/>
  <c r="M78" i="19"/>
  <c r="F65" i="19"/>
  <c r="F70" i="19"/>
  <c r="K70" i="19"/>
  <c r="O70" i="19"/>
  <c r="G66" i="19"/>
  <c r="L48" i="19"/>
  <c r="H48" i="19"/>
  <c r="F40" i="19"/>
  <c r="H43" i="19"/>
  <c r="N43" i="19"/>
  <c r="I43" i="19"/>
  <c r="O43" i="19"/>
  <c r="J43" i="19"/>
  <c r="F31" i="19"/>
  <c r="H31" i="19"/>
  <c r="I21" i="15"/>
  <c r="G114" i="22"/>
  <c r="F59" i="22"/>
  <c r="M19" i="22"/>
  <c r="I21" i="22"/>
  <c r="I59" i="22"/>
  <c r="K72" i="22"/>
  <c r="M118" i="22"/>
  <c r="I128" i="22"/>
  <c r="K137" i="22"/>
  <c r="K44" i="19"/>
  <c r="K74" i="19"/>
  <c r="H81" i="19"/>
  <c r="L81" i="19"/>
  <c r="O90" i="19"/>
  <c r="O96" i="19"/>
  <c r="O102" i="19"/>
  <c r="K130" i="19"/>
  <c r="I139" i="19"/>
  <c r="H132" i="19"/>
  <c r="G83" i="19"/>
  <c r="G91" i="19"/>
  <c r="G63" i="19"/>
  <c r="J21" i="19"/>
  <c r="J16" i="19"/>
  <c r="O28" i="19"/>
  <c r="F137" i="19"/>
  <c r="J145" i="19"/>
  <c r="H131" i="19"/>
  <c r="F131" i="19"/>
  <c r="Q131" i="19" s="1"/>
  <c r="R131" i="19" s="1"/>
  <c r="G131" i="19"/>
  <c r="F115" i="19"/>
  <c r="F124" i="19"/>
  <c r="K124" i="19"/>
  <c r="O124" i="19"/>
  <c r="J113" i="19"/>
  <c r="K98" i="19"/>
  <c r="K104" i="19"/>
  <c r="L104" i="19"/>
  <c r="G104" i="19"/>
  <c r="M104" i="19"/>
  <c r="H100" i="19"/>
  <c r="N100" i="19"/>
  <c r="I100" i="19"/>
  <c r="O100" i="19"/>
  <c r="J100" i="19"/>
  <c r="J91" i="19"/>
  <c r="H82" i="19"/>
  <c r="M70" i="19"/>
  <c r="K61" i="19"/>
  <c r="H62" i="19"/>
  <c r="K62" i="19"/>
  <c r="N62" i="19"/>
  <c r="F62" i="19"/>
  <c r="I62" i="19"/>
  <c r="L62" i="19"/>
  <c r="O62" i="19"/>
  <c r="K48" i="19"/>
  <c r="O27" i="19"/>
  <c r="K136" i="19"/>
  <c r="H126" i="19"/>
  <c r="O98" i="19"/>
  <c r="I98" i="19"/>
  <c r="J82" i="19"/>
  <c r="O75" i="19"/>
  <c r="O60" i="19"/>
  <c r="J48" i="19"/>
  <c r="K33" i="19"/>
  <c r="N31" i="19"/>
  <c r="G98" i="19"/>
  <c r="G62" i="19"/>
  <c r="F132" i="19"/>
  <c r="Q132" i="19" s="1"/>
  <c r="R132" i="19" s="1"/>
  <c r="H124" i="19"/>
  <c r="O88" i="19"/>
  <c r="L88" i="19"/>
  <c r="I88" i="19"/>
  <c r="F86" i="19"/>
  <c r="I82" i="19"/>
  <c r="H78" i="19"/>
  <c r="M76" i="19"/>
  <c r="J76" i="19"/>
  <c r="H75" i="19"/>
  <c r="H70" i="19"/>
  <c r="M58" i="19"/>
  <c r="I58" i="19"/>
  <c r="O48" i="19"/>
  <c r="I48" i="19"/>
  <c r="M39" i="19"/>
  <c r="I13" i="19"/>
  <c r="G36" i="19"/>
  <c r="G19" i="19"/>
  <c r="O136" i="19"/>
  <c r="I136" i="19"/>
  <c r="O121" i="19"/>
  <c r="L121" i="19"/>
  <c r="I121" i="19"/>
  <c r="F118" i="19"/>
  <c r="Q118" i="19" s="1"/>
  <c r="R118" i="19" s="1"/>
  <c r="M98" i="19"/>
  <c r="F88" i="19"/>
  <c r="N82" i="19"/>
  <c r="M75" i="19"/>
  <c r="K66" i="19"/>
  <c r="M60" i="19"/>
  <c r="M51" i="19"/>
  <c r="N50" i="19"/>
  <c r="K39" i="19"/>
  <c r="L31" i="19"/>
  <c r="M18" i="19"/>
  <c r="H13" i="19"/>
  <c r="M8" i="19"/>
  <c r="G15" i="19"/>
  <c r="F130" i="19"/>
  <c r="F105" i="19"/>
  <c r="N88" i="19"/>
  <c r="K88" i="19"/>
  <c r="O76" i="19"/>
  <c r="L76" i="19"/>
  <c r="L75" i="19"/>
  <c r="K69" i="19"/>
  <c r="L60" i="19"/>
  <c r="I60" i="19"/>
  <c r="K51" i="19"/>
  <c r="F42" i="19"/>
  <c r="I26" i="19"/>
  <c r="M26" i="19"/>
  <c r="J26" i="19"/>
  <c r="N26" i="19"/>
  <c r="G26" i="19"/>
  <c r="K26" i="19"/>
  <c r="O26" i="19"/>
  <c r="L26" i="22"/>
  <c r="F26" i="22"/>
  <c r="J26" i="15"/>
  <c r="N26" i="15"/>
  <c r="G26" i="15"/>
  <c r="H26" i="19"/>
  <c r="I26" i="22"/>
  <c r="K26" i="15"/>
  <c r="L26" i="19"/>
  <c r="H26" i="22"/>
  <c r="F26" i="15"/>
  <c r="L26" i="15"/>
  <c r="S26" i="19"/>
  <c r="H80" i="19"/>
  <c r="L80" i="19"/>
  <c r="N80" i="22"/>
  <c r="J80" i="22"/>
  <c r="I80" i="19"/>
  <c r="M80" i="19"/>
  <c r="J80" i="19"/>
  <c r="N80" i="19"/>
  <c r="L80" i="22"/>
  <c r="H80" i="22"/>
  <c r="K80" i="19"/>
  <c r="M80" i="22"/>
  <c r="O80" i="19"/>
  <c r="K80" i="22"/>
  <c r="F80" i="22"/>
  <c r="I80" i="22"/>
  <c r="S80" i="19"/>
  <c r="J45" i="15"/>
  <c r="N45" i="15"/>
  <c r="K45" i="15"/>
  <c r="L45" i="15"/>
  <c r="K38" i="15"/>
  <c r="L38" i="15"/>
  <c r="M38" i="15"/>
  <c r="K124" i="15"/>
  <c r="L124" i="15"/>
  <c r="M124" i="15"/>
  <c r="L109" i="15"/>
  <c r="I109" i="15"/>
  <c r="M109" i="15"/>
  <c r="J109" i="15"/>
  <c r="N109" i="15"/>
  <c r="J88" i="15"/>
  <c r="N88" i="15"/>
  <c r="K88" i="15"/>
  <c r="L88" i="15"/>
  <c r="G116" i="15"/>
  <c r="G80" i="15"/>
  <c r="J124" i="15"/>
  <c r="K109" i="15"/>
  <c r="J98" i="15"/>
  <c r="K95" i="15"/>
  <c r="M88" i="15"/>
  <c r="L25" i="15"/>
  <c r="I89" i="15"/>
  <c r="I29" i="22"/>
  <c r="I93" i="22"/>
  <c r="F139" i="19"/>
  <c r="Q139" i="19" s="1"/>
  <c r="R139" i="19" s="1"/>
  <c r="L135" i="22"/>
  <c r="H135" i="22"/>
  <c r="I135" i="19"/>
  <c r="K135" i="19"/>
  <c r="M135" i="19"/>
  <c r="O135" i="19"/>
  <c r="K135" i="22"/>
  <c r="F135" i="19"/>
  <c r="Q135" i="19" s="1"/>
  <c r="R135" i="19" s="1"/>
  <c r="N135" i="22"/>
  <c r="J135" i="22"/>
  <c r="N135" i="19"/>
  <c r="I135" i="22"/>
  <c r="F135" i="22"/>
  <c r="F135" i="15"/>
  <c r="Q135" i="15" s="1"/>
  <c r="J135" i="15"/>
  <c r="N135" i="15"/>
  <c r="S135" i="19"/>
  <c r="S135" i="22"/>
  <c r="L135" i="19"/>
  <c r="K135" i="15"/>
  <c r="J135" i="19"/>
  <c r="G135" i="22"/>
  <c r="L135" i="15"/>
  <c r="O51" i="19"/>
  <c r="F41" i="19"/>
  <c r="G41" i="19"/>
  <c r="H41" i="19"/>
  <c r="J41" i="19"/>
  <c r="L41" i="19"/>
  <c r="N41" i="19"/>
  <c r="K41" i="22"/>
  <c r="O41" i="19"/>
  <c r="L41" i="22"/>
  <c r="I41" i="15"/>
  <c r="M41" i="15"/>
  <c r="S41" i="19"/>
  <c r="M41" i="19"/>
  <c r="J41" i="22"/>
  <c r="F41" i="22"/>
  <c r="J41" i="15"/>
  <c r="N41" i="15"/>
  <c r="T41" i="19"/>
  <c r="K41" i="19"/>
  <c r="N41" i="22"/>
  <c r="I41" i="22"/>
  <c r="F41" i="15"/>
  <c r="K41" i="15"/>
  <c r="M25" i="22"/>
  <c r="I25" i="22"/>
  <c r="I25" i="15"/>
  <c r="M25" i="15"/>
  <c r="S25" i="19"/>
  <c r="L25" i="22"/>
  <c r="H25" i="22"/>
  <c r="F25" i="22"/>
  <c r="F25" i="15"/>
  <c r="J25" i="15"/>
  <c r="N25" i="15"/>
  <c r="T25" i="19"/>
  <c r="K25" i="22"/>
  <c r="K25" i="15"/>
  <c r="G146" i="19"/>
  <c r="G107" i="19"/>
  <c r="G142" i="19"/>
  <c r="G28" i="19"/>
  <c r="S80" i="22"/>
  <c r="L46" i="15"/>
  <c r="M46" i="15"/>
  <c r="J46" i="15"/>
  <c r="N46" i="15"/>
  <c r="L125" i="15"/>
  <c r="M125" i="15"/>
  <c r="J125" i="15"/>
  <c r="N125" i="15"/>
  <c r="I111" i="15"/>
  <c r="I98" i="15"/>
  <c r="I78" i="15"/>
  <c r="K125" i="15"/>
  <c r="I88" i="15"/>
  <c r="M45" i="15"/>
  <c r="M26" i="15"/>
  <c r="N144" i="15"/>
  <c r="J89" i="15"/>
  <c r="L89" i="15"/>
  <c r="N89" i="15"/>
  <c r="K89" i="15"/>
  <c r="M89" i="15"/>
  <c r="F80" i="15"/>
  <c r="G138" i="22"/>
  <c r="L70" i="22"/>
  <c r="H20" i="22"/>
  <c r="M20" i="22"/>
  <c r="G80" i="19"/>
  <c r="G78" i="19"/>
  <c r="G86" i="19"/>
  <c r="H135" i="19"/>
  <c r="K145" i="19"/>
  <c r="O145" i="19"/>
  <c r="F145" i="19"/>
  <c r="Q145" i="19" s="1"/>
  <c r="R145" i="19" s="1"/>
  <c r="H145" i="19"/>
  <c r="L145" i="19"/>
  <c r="I145" i="19"/>
  <c r="M145" i="19"/>
  <c r="N145" i="19"/>
  <c r="G145" i="19"/>
  <c r="I145" i="15"/>
  <c r="K145" i="15"/>
  <c r="M145" i="15"/>
  <c r="F145" i="22"/>
  <c r="Q145" i="22" s="1"/>
  <c r="F145" i="15"/>
  <c r="Q145" i="15" s="1"/>
  <c r="T145" i="19"/>
  <c r="F64" i="19"/>
  <c r="G67" i="19"/>
  <c r="K67" i="19"/>
  <c r="O67" i="19"/>
  <c r="H67" i="22"/>
  <c r="H67" i="19"/>
  <c r="L67" i="19"/>
  <c r="I67" i="19"/>
  <c r="M67" i="19"/>
  <c r="M67" i="22"/>
  <c r="L67" i="15"/>
  <c r="S67" i="19"/>
  <c r="S67" i="22"/>
  <c r="I67" i="22"/>
  <c r="I67" i="15"/>
  <c r="M67" i="15"/>
  <c r="J67" i="19"/>
  <c r="F67" i="22"/>
  <c r="F67" i="15"/>
  <c r="J67" i="15"/>
  <c r="N67" i="15"/>
  <c r="I41" i="19"/>
  <c r="G80" i="22"/>
  <c r="G24" i="22"/>
  <c r="S26" i="22"/>
  <c r="J47" i="15"/>
  <c r="N47" i="15"/>
  <c r="K47" i="15"/>
  <c r="L47" i="15"/>
  <c r="K111" i="15"/>
  <c r="L111" i="15"/>
  <c r="M111" i="15"/>
  <c r="J105" i="15"/>
  <c r="N105" i="15"/>
  <c r="K105" i="15"/>
  <c r="L105" i="15"/>
  <c r="K98" i="15"/>
  <c r="L98" i="15"/>
  <c r="M98" i="15"/>
  <c r="L78" i="15"/>
  <c r="M78" i="15"/>
  <c r="J78" i="15"/>
  <c r="N78" i="15"/>
  <c r="N111" i="15"/>
  <c r="M105" i="15"/>
  <c r="K78" i="15"/>
  <c r="N62" i="15"/>
  <c r="I45" i="15"/>
  <c r="N38" i="15"/>
  <c r="I26" i="15"/>
  <c r="G37" i="22"/>
  <c r="G40" i="22"/>
  <c r="G119" i="22"/>
  <c r="G129" i="22"/>
  <c r="N94" i="22"/>
  <c r="N113" i="22"/>
  <c r="K7" i="22"/>
  <c r="K55" i="22"/>
  <c r="G140" i="19"/>
  <c r="G85" i="19"/>
  <c r="J58" i="15"/>
  <c r="I38" i="15"/>
  <c r="J37" i="15"/>
  <c r="I124" i="15"/>
  <c r="G44" i="15"/>
  <c r="G47" i="15"/>
  <c r="G84" i="15"/>
  <c r="G102" i="15"/>
  <c r="G111" i="15"/>
  <c r="T80" i="19"/>
  <c r="T26" i="19"/>
  <c r="N124" i="15"/>
  <c r="J111" i="15"/>
  <c r="N98" i="15"/>
  <c r="J62" i="15"/>
  <c r="K46" i="15"/>
  <c r="J38" i="15"/>
  <c r="J68" i="15"/>
  <c r="I68" i="15"/>
  <c r="J12" i="15"/>
  <c r="I12" i="15"/>
  <c r="G128" i="22"/>
  <c r="G139" i="22"/>
  <c r="M29" i="22"/>
  <c r="L29" i="22"/>
  <c r="H29" i="22"/>
  <c r="K29" i="22"/>
  <c r="M83" i="22"/>
  <c r="L83" i="22"/>
  <c r="H83" i="22"/>
  <c r="K83" i="22"/>
  <c r="J83" i="22"/>
  <c r="L93" i="22"/>
  <c r="H93" i="22"/>
  <c r="K93" i="22"/>
  <c r="N93" i="22"/>
  <c r="J93" i="22"/>
  <c r="M93" i="22"/>
  <c r="N141" i="22"/>
  <c r="J141" i="22"/>
  <c r="M141" i="22"/>
  <c r="L141" i="22"/>
  <c r="H141" i="22"/>
  <c r="K141" i="22"/>
  <c r="I20" i="22"/>
  <c r="J29" i="22"/>
  <c r="L35" i="22"/>
  <c r="J112" i="19"/>
  <c r="N112" i="19"/>
  <c r="G112" i="19"/>
  <c r="K112" i="19"/>
  <c r="O112" i="19"/>
  <c r="H112" i="19"/>
  <c r="L112" i="19"/>
  <c r="N112" i="22"/>
  <c r="M112" i="19"/>
  <c r="I112" i="15"/>
  <c r="M112" i="15"/>
  <c r="F112" i="15"/>
  <c r="J112" i="15"/>
  <c r="N112" i="15"/>
  <c r="F112" i="22"/>
  <c r="K112" i="15"/>
  <c r="S112" i="19"/>
  <c r="F101" i="19"/>
  <c r="J110" i="19"/>
  <c r="N110" i="19"/>
  <c r="K110" i="22"/>
  <c r="G110" i="19"/>
  <c r="K110" i="19"/>
  <c r="O110" i="19"/>
  <c r="H110" i="19"/>
  <c r="L110" i="19"/>
  <c r="M110" i="19"/>
  <c r="F110" i="22"/>
  <c r="J110" i="15"/>
  <c r="N110" i="15"/>
  <c r="K110" i="15"/>
  <c r="F110" i="15"/>
  <c r="L110" i="15"/>
  <c r="S110" i="19"/>
  <c r="G101" i="19"/>
  <c r="K101" i="19"/>
  <c r="O101" i="19"/>
  <c r="N101" i="22"/>
  <c r="J101" i="22"/>
  <c r="H101" i="19"/>
  <c r="L101" i="19"/>
  <c r="M101" i="22"/>
  <c r="I101" i="22"/>
  <c r="I101" i="19"/>
  <c r="M101" i="19"/>
  <c r="L101" i="22"/>
  <c r="H101" i="22"/>
  <c r="J101" i="19"/>
  <c r="K101" i="22"/>
  <c r="F101" i="22"/>
  <c r="I101" i="15"/>
  <c r="K101" i="15"/>
  <c r="M101" i="15"/>
  <c r="S101" i="19"/>
  <c r="T101" i="22"/>
  <c r="N101" i="19"/>
  <c r="F101" i="15"/>
  <c r="Q101" i="15" s="1"/>
  <c r="J101" i="15"/>
  <c r="L101" i="15"/>
  <c r="N101" i="15"/>
  <c r="F89" i="19"/>
  <c r="I97" i="19"/>
  <c r="M97" i="19"/>
  <c r="K97" i="22"/>
  <c r="J97" i="19"/>
  <c r="N97" i="19"/>
  <c r="N97" i="22"/>
  <c r="J97" i="22"/>
  <c r="G97" i="19"/>
  <c r="K97" i="19"/>
  <c r="O97" i="19"/>
  <c r="M97" i="22"/>
  <c r="I97" i="22"/>
  <c r="L97" i="22"/>
  <c r="F97" i="22"/>
  <c r="J97" i="15"/>
  <c r="L97" i="15"/>
  <c r="N97" i="15"/>
  <c r="S97" i="19"/>
  <c r="G97" i="22"/>
  <c r="T97" i="22"/>
  <c r="H97" i="19"/>
  <c r="H97" i="22"/>
  <c r="L97" i="19"/>
  <c r="I97" i="15"/>
  <c r="K97" i="15"/>
  <c r="M97" i="15"/>
  <c r="F87" i="19"/>
  <c r="F95" i="19"/>
  <c r="N95" i="22"/>
  <c r="J95" i="22"/>
  <c r="O95" i="19"/>
  <c r="M95" i="22"/>
  <c r="I95" i="22"/>
  <c r="L95" i="22"/>
  <c r="H95" i="22"/>
  <c r="L95" i="15"/>
  <c r="S95" i="19"/>
  <c r="S95" i="22"/>
  <c r="I95" i="15"/>
  <c r="M95" i="15"/>
  <c r="F95" i="22"/>
  <c r="J95" i="15"/>
  <c r="N95" i="15"/>
  <c r="H49" i="19"/>
  <c r="M49" i="19"/>
  <c r="K49" i="19"/>
  <c r="O49" i="19"/>
  <c r="G97" i="15"/>
  <c r="N127" i="15"/>
  <c r="J127" i="15"/>
  <c r="L79" i="15"/>
  <c r="M62" i="15"/>
  <c r="L58" i="15"/>
  <c r="L37" i="15"/>
  <c r="M144" i="15"/>
  <c r="I144" i="15"/>
  <c r="F84" i="15"/>
  <c r="M68" i="15"/>
  <c r="K23" i="15"/>
  <c r="K21" i="15"/>
  <c r="M12" i="15"/>
  <c r="G118" i="22"/>
  <c r="M43" i="22"/>
  <c r="I83" i="22"/>
  <c r="N108" i="22"/>
  <c r="J108" i="22"/>
  <c r="M108" i="22"/>
  <c r="L108" i="22"/>
  <c r="H108" i="22"/>
  <c r="M129" i="22"/>
  <c r="L129" i="22"/>
  <c r="H129" i="22"/>
  <c r="K129" i="22"/>
  <c r="I141" i="22"/>
  <c r="I145" i="22"/>
  <c r="N17" i="22"/>
  <c r="K20" i="22"/>
  <c r="J24" i="22"/>
  <c r="N24" i="22"/>
  <c r="L31" i="22"/>
  <c r="H35" i="22"/>
  <c r="M35" i="22"/>
  <c r="I40" i="22"/>
  <c r="J43" i="22"/>
  <c r="L55" i="22"/>
  <c r="K87" i="22"/>
  <c r="J94" i="22"/>
  <c r="N104" i="22"/>
  <c r="J113" i="22"/>
  <c r="N118" i="22"/>
  <c r="L138" i="22"/>
  <c r="J146" i="22"/>
  <c r="J56" i="19"/>
  <c r="K86" i="19"/>
  <c r="O86" i="19"/>
  <c r="M102" i="19"/>
  <c r="K107" i="19"/>
  <c r="J134" i="19"/>
  <c r="K144" i="19"/>
  <c r="G124" i="19"/>
  <c r="G134" i="19"/>
  <c r="O74" i="19"/>
  <c r="K65" i="19"/>
  <c r="O34" i="19"/>
  <c r="F144" i="19"/>
  <c r="Q144" i="19" s="1"/>
  <c r="R144" i="19" s="1"/>
  <c r="F142" i="19"/>
  <c r="Q142" i="19" s="1"/>
  <c r="R142" i="19" s="1"/>
  <c r="H28" i="19"/>
  <c r="L28" i="19"/>
  <c r="I28" i="19"/>
  <c r="M28" i="19"/>
  <c r="F28" i="19"/>
  <c r="J28" i="19"/>
  <c r="N28" i="19"/>
  <c r="N136" i="19"/>
  <c r="J136" i="19"/>
  <c r="O126" i="19"/>
  <c r="M82" i="19"/>
  <c r="F67" i="19"/>
  <c r="J72" i="19"/>
  <c r="N72" i="19"/>
  <c r="G72" i="19"/>
  <c r="K72" i="19"/>
  <c r="O72" i="19"/>
  <c r="H72" i="19"/>
  <c r="L72" i="19"/>
  <c r="H53" i="19"/>
  <c r="J53" i="19"/>
  <c r="L53" i="19"/>
  <c r="N53" i="19"/>
  <c r="F43" i="19"/>
  <c r="F46" i="19"/>
  <c r="G46" i="19"/>
  <c r="H46" i="19"/>
  <c r="J46" i="19"/>
  <c r="L46" i="19"/>
  <c r="N46" i="19"/>
  <c r="L46" i="22"/>
  <c r="H46" i="22"/>
  <c r="F30" i="19"/>
  <c r="G30" i="19"/>
  <c r="K30" i="19"/>
  <c r="N30" i="22"/>
  <c r="L62" i="15"/>
  <c r="K58" i="15"/>
  <c r="K37" i="15"/>
  <c r="L144" i="15"/>
  <c r="K73" i="15"/>
  <c r="G26" i="22"/>
  <c r="G112" i="22"/>
  <c r="F84" i="22"/>
  <c r="K31" i="22"/>
  <c r="N55" i="22"/>
  <c r="J55" i="22"/>
  <c r="K70" i="22"/>
  <c r="M70" i="22"/>
  <c r="K121" i="22"/>
  <c r="N121" i="22"/>
  <c r="J121" i="22"/>
  <c r="M121" i="22"/>
  <c r="L139" i="22"/>
  <c r="H139" i="22"/>
  <c r="K139" i="22"/>
  <c r="N139" i="22"/>
  <c r="J139" i="22"/>
  <c r="L143" i="22"/>
  <c r="H143" i="22"/>
  <c r="K143" i="22"/>
  <c r="N143" i="22"/>
  <c r="J143" i="22"/>
  <c r="I144" i="22"/>
  <c r="L17" i="22"/>
  <c r="N20" i="22"/>
  <c r="K24" i="22"/>
  <c r="N26" i="22"/>
  <c r="H31" i="22"/>
  <c r="M31" i="22"/>
  <c r="J40" i="22"/>
  <c r="K43" i="22"/>
  <c r="H55" i="22"/>
  <c r="M55" i="22"/>
  <c r="N70" i="22"/>
  <c r="K84" i="22"/>
  <c r="L119" i="22"/>
  <c r="H121" i="22"/>
  <c r="G126" i="19"/>
  <c r="K34" i="19"/>
  <c r="M126" i="19"/>
  <c r="M136" i="19"/>
  <c r="K142" i="22"/>
  <c r="N142" i="22"/>
  <c r="J142" i="22"/>
  <c r="M142" i="22"/>
  <c r="I142" i="22"/>
  <c r="N120" i="22"/>
  <c r="J120" i="22"/>
  <c r="N120" i="19"/>
  <c r="M120" i="22"/>
  <c r="I120" i="22"/>
  <c r="L120" i="19"/>
  <c r="F120" i="19"/>
  <c r="L120" i="22"/>
  <c r="H120" i="22"/>
  <c r="F108" i="19"/>
  <c r="H117" i="19"/>
  <c r="L117" i="19"/>
  <c r="M117" i="22"/>
  <c r="I117" i="22"/>
  <c r="I117" i="19"/>
  <c r="M117" i="19"/>
  <c r="L117" i="22"/>
  <c r="H117" i="22"/>
  <c r="J117" i="19"/>
  <c r="N117" i="19"/>
  <c r="K117" i="22"/>
  <c r="L82" i="19"/>
  <c r="I81" i="19"/>
  <c r="M81" i="19"/>
  <c r="K81" i="22"/>
  <c r="J81" i="19"/>
  <c r="N81" i="19"/>
  <c r="G81" i="19"/>
  <c r="K81" i="19"/>
  <c r="O81" i="19"/>
  <c r="M81" i="22"/>
  <c r="I81" i="22"/>
  <c r="F72" i="19"/>
  <c r="G77" i="19"/>
  <c r="K77" i="19"/>
  <c r="O77" i="19"/>
  <c r="H77" i="19"/>
  <c r="L77" i="19"/>
  <c r="I77" i="19"/>
  <c r="M77" i="19"/>
  <c r="M77" i="22"/>
  <c r="I71" i="19"/>
  <c r="O71" i="19"/>
  <c r="L63" i="22"/>
  <c r="H63" i="22"/>
  <c r="I63" i="19"/>
  <c r="O63" i="19"/>
  <c r="F63" i="19"/>
  <c r="M63" i="19"/>
  <c r="N63" i="22"/>
  <c r="J63" i="22"/>
  <c r="I57" i="19"/>
  <c r="K57" i="19"/>
  <c r="M57" i="19"/>
  <c r="O57" i="19"/>
  <c r="F57" i="19"/>
  <c r="G57" i="19"/>
  <c r="H57" i="19"/>
  <c r="J57" i="19"/>
  <c r="L57" i="19"/>
  <c r="N57" i="19"/>
  <c r="L57" i="22"/>
  <c r="H57" i="22"/>
  <c r="I53" i="19"/>
  <c r="I49" i="19"/>
  <c r="N48" i="19"/>
  <c r="I46" i="19"/>
  <c r="O39" i="19"/>
  <c r="M33" i="19"/>
  <c r="F12" i="19"/>
  <c r="J12" i="19"/>
  <c r="N12" i="19"/>
  <c r="G12" i="19"/>
  <c r="K12" i="19"/>
  <c r="O12" i="19"/>
  <c r="H12" i="19"/>
  <c r="L12" i="19"/>
  <c r="H144" i="19"/>
  <c r="L144" i="19"/>
  <c r="I144" i="19"/>
  <c r="M144" i="19"/>
  <c r="J144" i="19"/>
  <c r="N144" i="19"/>
  <c r="H84" i="19"/>
  <c r="L84" i="19"/>
  <c r="N84" i="22"/>
  <c r="J84" i="22"/>
  <c r="I84" i="19"/>
  <c r="M84" i="19"/>
  <c r="M84" i="22"/>
  <c r="I84" i="22"/>
  <c r="J84" i="19"/>
  <c r="N84" i="19"/>
  <c r="L84" i="22"/>
  <c r="H84" i="22"/>
  <c r="G145" i="22"/>
  <c r="G105" i="15"/>
  <c r="G144" i="15"/>
  <c r="L127" i="15"/>
  <c r="N79" i="15"/>
  <c r="J79" i="15"/>
  <c r="N58" i="15"/>
  <c r="N37" i="15"/>
  <c r="K144" i="15"/>
  <c r="I116" i="15"/>
  <c r="G67" i="22"/>
  <c r="N35" i="22"/>
  <c r="J35" i="22"/>
  <c r="N69" i="22"/>
  <c r="J69" i="22"/>
  <c r="L69" i="22"/>
  <c r="H69" i="22"/>
  <c r="I70" i="22"/>
  <c r="M94" i="22"/>
  <c r="L94" i="22"/>
  <c r="H94" i="22"/>
  <c r="K94" i="22"/>
  <c r="M113" i="22"/>
  <c r="L113" i="22"/>
  <c r="H113" i="22"/>
  <c r="K113" i="22"/>
  <c r="I121" i="22"/>
  <c r="N133" i="22"/>
  <c r="J133" i="22"/>
  <c r="M133" i="22"/>
  <c r="L133" i="22"/>
  <c r="H133" i="22"/>
  <c r="K138" i="22"/>
  <c r="N138" i="22"/>
  <c r="J138" i="22"/>
  <c r="M138" i="22"/>
  <c r="M146" i="22"/>
  <c r="L146" i="22"/>
  <c r="H146" i="22"/>
  <c r="K146" i="22"/>
  <c r="I17" i="22"/>
  <c r="L20" i="22"/>
  <c r="H24" i="22"/>
  <c r="L24" i="22"/>
  <c r="N31" i="22"/>
  <c r="K35" i="22"/>
  <c r="L43" i="22"/>
  <c r="N67" i="22"/>
  <c r="K69" i="22"/>
  <c r="H70" i="22"/>
  <c r="I104" i="22"/>
  <c r="J104" i="22"/>
  <c r="I118" i="22"/>
  <c r="J118" i="22"/>
  <c r="L121" i="22"/>
  <c r="J129" i="22"/>
  <c r="M143" i="22"/>
  <c r="M32" i="19"/>
  <c r="J32" i="19"/>
  <c r="N32" i="19"/>
  <c r="K32" i="19"/>
  <c r="O32" i="19"/>
  <c r="K52" i="19"/>
  <c r="O52" i="19"/>
  <c r="H52" i="19"/>
  <c r="L52" i="19"/>
  <c r="M52" i="19"/>
  <c r="K64" i="19"/>
  <c r="O64" i="19"/>
  <c r="H64" i="19"/>
  <c r="L64" i="19"/>
  <c r="M64" i="19"/>
  <c r="M85" i="19"/>
  <c r="J85" i="19"/>
  <c r="N85" i="19"/>
  <c r="K85" i="19"/>
  <c r="O85" i="19"/>
  <c r="M99" i="19"/>
  <c r="J99" i="19"/>
  <c r="N99" i="19"/>
  <c r="K99" i="19"/>
  <c r="O99" i="19"/>
  <c r="J115" i="19"/>
  <c r="N115" i="19"/>
  <c r="K115" i="19"/>
  <c r="O115" i="19"/>
  <c r="H115" i="19"/>
  <c r="L115" i="19"/>
  <c r="H130" i="19"/>
  <c r="L130" i="19"/>
  <c r="I130" i="19"/>
  <c r="M130" i="19"/>
  <c r="J130" i="19"/>
  <c r="N130" i="19"/>
  <c r="L132" i="19"/>
  <c r="I132" i="19"/>
  <c r="J132" i="19"/>
  <c r="I115" i="19"/>
  <c r="K84" i="19"/>
  <c r="N64" i="19"/>
  <c r="N52" i="19"/>
  <c r="G39" i="19"/>
  <c r="G42" i="19"/>
  <c r="H32" i="19"/>
  <c r="H137" i="19"/>
  <c r="J137" i="19"/>
  <c r="L137" i="19"/>
  <c r="N137" i="19"/>
  <c r="L136" i="19"/>
  <c r="J120" i="19"/>
  <c r="H120" i="19"/>
  <c r="F116" i="19"/>
  <c r="Q116" i="19" s="1"/>
  <c r="R116" i="19" s="1"/>
  <c r="I125" i="19"/>
  <c r="K125" i="22"/>
  <c r="O125" i="19"/>
  <c r="F125" i="19"/>
  <c r="G125" i="19"/>
  <c r="N125" i="22"/>
  <c r="J125" i="22"/>
  <c r="M125" i="19"/>
  <c r="M125" i="22"/>
  <c r="I125" i="22"/>
  <c r="F122" i="19"/>
  <c r="L122" i="22"/>
  <c r="H122" i="22"/>
  <c r="H122" i="19"/>
  <c r="J122" i="19"/>
  <c r="L122" i="19"/>
  <c r="N122" i="19"/>
  <c r="K122" i="22"/>
  <c r="N122" i="22"/>
  <c r="J122" i="22"/>
  <c r="O82" i="19"/>
  <c r="K82" i="19"/>
  <c r="H90" i="19"/>
  <c r="L90" i="19"/>
  <c r="M90" i="22"/>
  <c r="I90" i="22"/>
  <c r="I90" i="19"/>
  <c r="M90" i="19"/>
  <c r="L90" i="22"/>
  <c r="H90" i="22"/>
  <c r="J90" i="19"/>
  <c r="N90" i="19"/>
  <c r="K90" i="22"/>
  <c r="F79" i="19"/>
  <c r="G87" i="19"/>
  <c r="K87" i="19"/>
  <c r="O87" i="19"/>
  <c r="N87" i="22"/>
  <c r="J87" i="22"/>
  <c r="H87" i="19"/>
  <c r="L87" i="19"/>
  <c r="M87" i="22"/>
  <c r="I87" i="22"/>
  <c r="I87" i="19"/>
  <c r="M87" i="19"/>
  <c r="L87" i="22"/>
  <c r="H87" i="22"/>
  <c r="N75" i="19"/>
  <c r="K71" i="19"/>
  <c r="I66" i="19"/>
  <c r="K66" i="22"/>
  <c r="O66" i="19"/>
  <c r="F66" i="19"/>
  <c r="M66" i="19"/>
  <c r="M66" i="22"/>
  <c r="I66" i="22"/>
  <c r="I61" i="19"/>
  <c r="O61" i="19"/>
  <c r="N60" i="19"/>
  <c r="F56" i="19"/>
  <c r="G59" i="19"/>
  <c r="K59" i="19"/>
  <c r="O59" i="19"/>
  <c r="H59" i="19"/>
  <c r="L59" i="19"/>
  <c r="I59" i="19"/>
  <c r="M59" i="19"/>
  <c r="N59" i="22"/>
  <c r="J59" i="22"/>
  <c r="K53" i="19"/>
  <c r="M48" i="19"/>
  <c r="I50" i="19"/>
  <c r="K50" i="19"/>
  <c r="M50" i="19"/>
  <c r="O50" i="19"/>
  <c r="F50" i="19"/>
  <c r="G50" i="19"/>
  <c r="L50" i="22"/>
  <c r="H50" i="22"/>
  <c r="K46" i="19"/>
  <c r="F14" i="19"/>
  <c r="I14" i="19"/>
  <c r="M14" i="19"/>
  <c r="J14" i="19"/>
  <c r="N14" i="19"/>
  <c r="G14" i="19"/>
  <c r="K14" i="19"/>
  <c r="O14" i="19"/>
  <c r="N72" i="22"/>
  <c r="H114" i="22"/>
  <c r="L114" i="22"/>
  <c r="I119" i="22"/>
  <c r="H128" i="22"/>
  <c r="L134" i="19"/>
  <c r="H134" i="19"/>
  <c r="M132" i="19"/>
  <c r="M107" i="19"/>
  <c r="N102" i="19"/>
  <c r="J102" i="19"/>
  <c r="N96" i="19"/>
  <c r="J96" i="19"/>
  <c r="G95" i="19"/>
  <c r="L86" i="19"/>
  <c r="H86" i="19"/>
  <c r="G75" i="19"/>
  <c r="N74" i="19"/>
  <c r="J74" i="19"/>
  <c r="N65" i="19"/>
  <c r="J65" i="19"/>
  <c r="L56" i="19"/>
  <c r="H56" i="19"/>
  <c r="N44" i="19"/>
  <c r="J44" i="19"/>
  <c r="L42" i="19"/>
  <c r="H42" i="19"/>
  <c r="N34" i="19"/>
  <c r="J34" i="19"/>
  <c r="F141" i="19"/>
  <c r="Q141" i="19" s="1"/>
  <c r="R141" i="19" s="1"/>
  <c r="F138" i="19"/>
  <c r="H147" i="22"/>
  <c r="L147" i="22"/>
  <c r="S147" i="22"/>
  <c r="I147" i="22"/>
  <c r="M147" i="22"/>
  <c r="T147" i="22"/>
  <c r="J147" i="22"/>
  <c r="K147" i="22"/>
  <c r="F147" i="22"/>
  <c r="Q147" i="22" s="1"/>
  <c r="I147" i="19"/>
  <c r="M147" i="19"/>
  <c r="S147" i="19"/>
  <c r="G147" i="22"/>
  <c r="F147" i="19"/>
  <c r="Q147" i="19" s="1"/>
  <c r="R147" i="19" s="1"/>
  <c r="J147" i="19"/>
  <c r="N147" i="19"/>
  <c r="T147" i="19"/>
  <c r="N147" i="22"/>
  <c r="G147" i="19"/>
  <c r="K147" i="19"/>
  <c r="O147" i="19"/>
  <c r="H147" i="19"/>
  <c r="L147" i="19"/>
  <c r="J147" i="15"/>
  <c r="G147" i="15"/>
  <c r="T147" i="15"/>
  <c r="F147" i="15"/>
  <c r="Q147" i="15" s="1"/>
  <c r="I147" i="15"/>
  <c r="N147" i="15"/>
  <c r="K147" i="15"/>
  <c r="L147" i="15"/>
  <c r="M147" i="15"/>
  <c r="O131" i="19"/>
  <c r="M131" i="19"/>
  <c r="K131" i="19"/>
  <c r="I131" i="19"/>
  <c r="F128" i="19"/>
  <c r="Q128" i="19" s="1"/>
  <c r="R128" i="19" s="1"/>
  <c r="I126" i="19"/>
  <c r="F123" i="19"/>
  <c r="Q123" i="19" s="1"/>
  <c r="R123" i="19" s="1"/>
  <c r="F119" i="19"/>
  <c r="F107" i="19"/>
  <c r="M106" i="19"/>
  <c r="I106" i="19"/>
  <c r="M103" i="19"/>
  <c r="F96" i="19"/>
  <c r="O93" i="19"/>
  <c r="M93" i="19"/>
  <c r="K93" i="19"/>
  <c r="M71" i="19"/>
  <c r="M69" i="19"/>
  <c r="M61" i="19"/>
  <c r="K60" i="19"/>
  <c r="M54" i="19"/>
  <c r="J36" i="19"/>
  <c r="I30" i="19"/>
  <c r="L25" i="19"/>
  <c r="N110" i="22"/>
  <c r="I112" i="22"/>
  <c r="O134" i="19"/>
  <c r="K134" i="19"/>
  <c r="L107" i="19"/>
  <c r="H107" i="19"/>
  <c r="M96" i="19"/>
  <c r="I96" i="19"/>
  <c r="G82" i="19"/>
  <c r="M74" i="19"/>
  <c r="M65" i="19"/>
  <c r="O56" i="19"/>
  <c r="K56" i="19"/>
  <c r="G54" i="19"/>
  <c r="M44" i="19"/>
  <c r="O42" i="19"/>
  <c r="K42" i="19"/>
  <c r="M34" i="19"/>
  <c r="G25" i="19"/>
  <c r="F149" i="22"/>
  <c r="Q149" i="22" s="1"/>
  <c r="J149" i="22"/>
  <c r="N149" i="22"/>
  <c r="G149" i="22"/>
  <c r="K149" i="22"/>
  <c r="H149" i="22"/>
  <c r="I149" i="22"/>
  <c r="S149" i="22"/>
  <c r="H149" i="19"/>
  <c r="L149" i="19"/>
  <c r="T149" i="22"/>
  <c r="I149" i="19"/>
  <c r="M149" i="19"/>
  <c r="S149" i="19"/>
  <c r="L149" i="22"/>
  <c r="F149" i="19"/>
  <c r="Q149" i="19" s="1"/>
  <c r="R149" i="19" s="1"/>
  <c r="J149" i="19"/>
  <c r="N149" i="19"/>
  <c r="T149" i="19"/>
  <c r="G149" i="19"/>
  <c r="M149" i="22"/>
  <c r="K149" i="19"/>
  <c r="O149" i="19"/>
  <c r="G149" i="15"/>
  <c r="T149" i="15"/>
  <c r="F149" i="15"/>
  <c r="Q149" i="15" s="1"/>
  <c r="I149" i="15"/>
  <c r="N149" i="15"/>
  <c r="J149" i="15"/>
  <c r="K149" i="15"/>
  <c r="M149" i="15"/>
  <c r="L149" i="15"/>
  <c r="K126" i="19"/>
  <c r="H125" i="19"/>
  <c r="F110" i="19"/>
  <c r="F85" i="19"/>
  <c r="F81" i="19"/>
  <c r="F69" i="19"/>
  <c r="O69" i="19"/>
  <c r="H69" i="19"/>
  <c r="H66" i="19"/>
  <c r="F59" i="19"/>
  <c r="I33" i="19"/>
  <c r="O30" i="19"/>
  <c r="F26" i="19"/>
  <c r="M22" i="19"/>
  <c r="I22" i="19"/>
  <c r="O13" i="19"/>
  <c r="K13" i="19"/>
  <c r="L67" i="22"/>
  <c r="N119" i="22"/>
  <c r="G135" i="19"/>
  <c r="N134" i="19"/>
  <c r="O132" i="19"/>
  <c r="G120" i="19"/>
  <c r="O107" i="19"/>
  <c r="L102" i="19"/>
  <c r="L96" i="19"/>
  <c r="N86" i="19"/>
  <c r="L74" i="19"/>
  <c r="L65" i="19"/>
  <c r="G64" i="19"/>
  <c r="N56" i="19"/>
  <c r="G49" i="19"/>
  <c r="L44" i="19"/>
  <c r="N42" i="19"/>
  <c r="L34" i="19"/>
  <c r="I148" i="22"/>
  <c r="M148" i="22"/>
  <c r="T148" i="22"/>
  <c r="F148" i="22"/>
  <c r="Q148" i="22" s="1"/>
  <c r="J148" i="22"/>
  <c r="N148" i="22"/>
  <c r="L148" i="22"/>
  <c r="S148" i="22"/>
  <c r="G148" i="22"/>
  <c r="K148" i="22"/>
  <c r="I148" i="19"/>
  <c r="F148" i="19"/>
  <c r="Q148" i="19" s="1"/>
  <c r="R148" i="19" s="1"/>
  <c r="S148" i="19"/>
  <c r="G148" i="19"/>
  <c r="T148" i="19"/>
  <c r="H148" i="19"/>
  <c r="H148" i="22"/>
  <c r="G148" i="15"/>
  <c r="K148" i="15"/>
  <c r="M148" i="15"/>
  <c r="F148" i="15"/>
  <c r="Q148" i="15" s="1"/>
  <c r="J148" i="15"/>
  <c r="L148" i="15"/>
  <c r="I148" i="15"/>
  <c r="N148" i="15"/>
  <c r="T148" i="15"/>
  <c r="L148" i="19"/>
  <c r="K148" i="19"/>
  <c r="N148" i="19"/>
  <c r="J148" i="19"/>
  <c r="O148" i="19"/>
  <c r="M148" i="19"/>
  <c r="G150" i="22"/>
  <c r="K150" i="22"/>
  <c r="H150" i="22"/>
  <c r="L150" i="22"/>
  <c r="I150" i="22"/>
  <c r="J150" i="22"/>
  <c r="S150" i="22"/>
  <c r="F150" i="22"/>
  <c r="Q150" i="22" s="1"/>
  <c r="T150" i="22"/>
  <c r="I150" i="19"/>
  <c r="M150" i="22"/>
  <c r="F150" i="19"/>
  <c r="Q150" i="19" s="1"/>
  <c r="R150" i="19" s="1"/>
  <c r="J150" i="19"/>
  <c r="H150" i="19"/>
  <c r="N150" i="19"/>
  <c r="T150" i="19"/>
  <c r="N150" i="22"/>
  <c r="K150" i="19"/>
  <c r="O150" i="19"/>
  <c r="L150" i="19"/>
  <c r="S150" i="19"/>
  <c r="G150" i="15"/>
  <c r="F150" i="15"/>
  <c r="Q150" i="15" s="1"/>
  <c r="G150" i="19"/>
  <c r="T150" i="15"/>
  <c r="M150" i="19"/>
  <c r="M150" i="15"/>
  <c r="N150" i="15"/>
  <c r="J150" i="15"/>
  <c r="L150" i="15"/>
  <c r="I150" i="15"/>
  <c r="K150" i="15"/>
  <c r="N131" i="19"/>
  <c r="L131" i="19"/>
  <c r="J131" i="19"/>
  <c r="F117" i="19"/>
  <c r="F112" i="19"/>
  <c r="F109" i="19"/>
  <c r="O106" i="19"/>
  <c r="K106" i="19"/>
  <c r="F97" i="19"/>
  <c r="M95" i="19"/>
  <c r="N93" i="19"/>
  <c r="L93" i="19"/>
  <c r="J93" i="19"/>
  <c r="H93" i="19"/>
  <c r="F90" i="19"/>
  <c r="F84" i="19"/>
  <c r="F80" i="19"/>
  <c r="F77" i="19"/>
  <c r="F68" i="19"/>
  <c r="N39" i="19"/>
  <c r="L36" i="19"/>
  <c r="H36" i="19"/>
  <c r="O33" i="19"/>
  <c r="H33" i="19"/>
  <c r="M30" i="19"/>
  <c r="N25" i="19"/>
  <c r="H22" i="19"/>
  <c r="K143" i="15"/>
  <c r="R146" i="15"/>
  <c r="K139" i="15"/>
  <c r="N143" i="15"/>
  <c r="J143" i="15"/>
  <c r="N139" i="15"/>
  <c r="J139" i="15"/>
  <c r="M138" i="15"/>
  <c r="J116" i="15"/>
  <c r="L116" i="15"/>
  <c r="N116" i="15"/>
  <c r="K116" i="15"/>
  <c r="M116" i="15"/>
  <c r="I108" i="15"/>
  <c r="I84" i="15"/>
  <c r="M143" i="15"/>
  <c r="M139" i="15"/>
  <c r="L138" i="15"/>
  <c r="J108" i="15"/>
  <c r="L108" i="15"/>
  <c r="N108" i="15"/>
  <c r="K108" i="15"/>
  <c r="M108" i="15"/>
  <c r="J84" i="15"/>
  <c r="L84" i="15"/>
  <c r="N84" i="15"/>
  <c r="K84" i="15"/>
  <c r="M84" i="15"/>
  <c r="L143" i="15"/>
  <c r="L139" i="15"/>
  <c r="K138" i="15"/>
  <c r="K102" i="15"/>
  <c r="I100" i="15"/>
  <c r="I92" i="15"/>
  <c r="I90" i="15"/>
  <c r="N138" i="15"/>
  <c r="J100" i="15"/>
  <c r="L100" i="15"/>
  <c r="N100" i="15"/>
  <c r="K100" i="15"/>
  <c r="M100" i="15"/>
  <c r="J92" i="15"/>
  <c r="L92" i="15"/>
  <c r="N92" i="15"/>
  <c r="K92" i="15"/>
  <c r="M92" i="15"/>
  <c r="J90" i="15"/>
  <c r="L90" i="15"/>
  <c r="N90" i="15"/>
  <c r="K90" i="15"/>
  <c r="M90" i="15"/>
  <c r="N102" i="15"/>
  <c r="L102" i="15"/>
  <c r="J102" i="15"/>
  <c r="M80" i="15"/>
  <c r="K80" i="15"/>
  <c r="I80" i="15"/>
  <c r="N73" i="15"/>
  <c r="L73" i="15"/>
  <c r="J73" i="15"/>
  <c r="M59" i="15"/>
  <c r="K59" i="15"/>
  <c r="I59" i="15"/>
  <c r="M55" i="15"/>
  <c r="K55" i="15"/>
  <c r="I55" i="15"/>
  <c r="M43" i="15"/>
  <c r="K43" i="15"/>
  <c r="I43" i="15"/>
  <c r="M35" i="15"/>
  <c r="K35" i="15"/>
  <c r="I35" i="15"/>
  <c r="N23" i="15"/>
  <c r="L23" i="15"/>
  <c r="J23" i="15"/>
  <c r="N21" i="15"/>
  <c r="L21" i="15"/>
  <c r="J21" i="15"/>
  <c r="M11" i="15"/>
  <c r="K11" i="15"/>
  <c r="I11" i="15"/>
  <c r="N81" i="15"/>
  <c r="L81" i="15"/>
  <c r="M74" i="15"/>
  <c r="K74" i="15"/>
  <c r="N68" i="15"/>
  <c r="L68" i="15"/>
  <c r="N56" i="15"/>
  <c r="L56" i="15"/>
  <c r="N44" i="15"/>
  <c r="L44" i="15"/>
  <c r="M42" i="15"/>
  <c r="K42" i="15"/>
  <c r="M34" i="15"/>
  <c r="K34" i="15"/>
  <c r="M24" i="15"/>
  <c r="K24" i="15"/>
  <c r="N12" i="15"/>
  <c r="L12" i="15"/>
  <c r="M102" i="15"/>
  <c r="N80" i="15"/>
  <c r="L80" i="15"/>
  <c r="J80" i="15"/>
  <c r="M73" i="15"/>
  <c r="N59" i="15"/>
  <c r="L59" i="15"/>
  <c r="J59" i="15"/>
  <c r="N55" i="15"/>
  <c r="L55" i="15"/>
  <c r="J55" i="15"/>
  <c r="N43" i="15"/>
  <c r="L43" i="15"/>
  <c r="J43" i="15"/>
  <c r="N35" i="15"/>
  <c r="L35" i="15"/>
  <c r="J35" i="15"/>
  <c r="M23" i="15"/>
  <c r="M21" i="15"/>
  <c r="N11" i="15"/>
  <c r="L11" i="15"/>
  <c r="J11" i="15"/>
  <c r="K14" i="22"/>
  <c r="M14" i="22"/>
  <c r="N16" i="22"/>
  <c r="J16" i="22"/>
  <c r="M16" i="22"/>
  <c r="I16" i="22"/>
  <c r="L16" i="22"/>
  <c r="H16" i="22"/>
  <c r="K16" i="22"/>
  <c r="K144" i="22"/>
  <c r="N144" i="22"/>
  <c r="J144" i="22"/>
  <c r="M144" i="22"/>
  <c r="L144" i="22"/>
  <c r="H144" i="22"/>
  <c r="N7" i="22"/>
  <c r="J7" i="22"/>
  <c r="M7" i="22"/>
  <c r="I7" i="22"/>
  <c r="L7" i="22"/>
  <c r="H7" i="22"/>
  <c r="N10" i="22"/>
  <c r="J10" i="22"/>
  <c r="M10" i="22"/>
  <c r="I10" i="22"/>
  <c r="L10" i="22"/>
  <c r="H10" i="22"/>
  <c r="K145" i="22"/>
  <c r="J17" i="22"/>
  <c r="J20" i="22"/>
  <c r="M26" i="22"/>
  <c r="H28" i="22"/>
  <c r="L28" i="22"/>
  <c r="M32" i="22"/>
  <c r="K37" i="22"/>
  <c r="K40" i="22"/>
  <c r="H52" i="22"/>
  <c r="L52" i="22"/>
  <c r="M64" i="22"/>
  <c r="K65" i="22"/>
  <c r="J67" i="22"/>
  <c r="H72" i="22"/>
  <c r="L72" i="22"/>
  <c r="J77" i="22"/>
  <c r="N77" i="22"/>
  <c r="M79" i="22"/>
  <c r="H85" i="22"/>
  <c r="L85" i="22"/>
  <c r="J86" i="22"/>
  <c r="M96" i="22"/>
  <c r="M99" i="22"/>
  <c r="K104" i="22"/>
  <c r="M105" i="22"/>
  <c r="J109" i="22"/>
  <c r="H110" i="22"/>
  <c r="L110" i="22"/>
  <c r="K112" i="22"/>
  <c r="J114" i="22"/>
  <c r="K118" i="22"/>
  <c r="M119" i="22"/>
  <c r="J123" i="22"/>
  <c r="N123" i="22"/>
  <c r="K127" i="22"/>
  <c r="M128" i="22"/>
  <c r="H130" i="22"/>
  <c r="L130" i="22"/>
  <c r="K132" i="22"/>
  <c r="J134" i="22"/>
  <c r="N134" i="22"/>
  <c r="J14" i="22"/>
  <c r="K17" i="22"/>
  <c r="J26" i="22"/>
  <c r="M28" i="22"/>
  <c r="J32" i="22"/>
  <c r="H37" i="22"/>
  <c r="L37" i="22"/>
  <c r="H40" i="22"/>
  <c r="L40" i="22"/>
  <c r="I52" i="22"/>
  <c r="M52" i="22"/>
  <c r="J64" i="22"/>
  <c r="H65" i="22"/>
  <c r="L65" i="22"/>
  <c r="K67" i="22"/>
  <c r="I72" i="22"/>
  <c r="M72" i="22"/>
  <c r="K77" i="22"/>
  <c r="J79" i="22"/>
  <c r="I85" i="22"/>
  <c r="M85" i="22"/>
  <c r="K86" i="22"/>
  <c r="J96" i="22"/>
  <c r="J99" i="22"/>
  <c r="H104" i="22"/>
  <c r="L104" i="22"/>
  <c r="J105" i="22"/>
  <c r="K109" i="22"/>
  <c r="I110" i="22"/>
  <c r="M110" i="22"/>
  <c r="H112" i="22"/>
  <c r="L112" i="22"/>
  <c r="K114" i="22"/>
  <c r="L118" i="22"/>
  <c r="K123" i="22"/>
  <c r="L127" i="22"/>
  <c r="I130" i="22"/>
  <c r="M130" i="22"/>
  <c r="L132" i="22"/>
  <c r="K134" i="22"/>
  <c r="M145" i="22"/>
  <c r="L145" i="22"/>
  <c r="N145" i="22"/>
  <c r="J145" i="22"/>
  <c r="K26" i="22"/>
  <c r="J28" i="22"/>
  <c r="M37" i="22"/>
  <c r="M40" i="22"/>
  <c r="J52" i="22"/>
  <c r="M65" i="22"/>
  <c r="J72" i="22"/>
  <c r="H77" i="22"/>
  <c r="L77" i="22"/>
  <c r="J85" i="22"/>
  <c r="M104" i="22"/>
  <c r="J110" i="22"/>
  <c r="M112" i="22"/>
  <c r="K119" i="22"/>
  <c r="L123" i="22"/>
  <c r="I127" i="22"/>
  <c r="K128" i="22"/>
  <c r="J130" i="22"/>
  <c r="I132" i="22"/>
  <c r="H145" i="22"/>
  <c r="J142" i="19"/>
  <c r="N142" i="19"/>
  <c r="K146" i="19"/>
  <c r="O146" i="19"/>
  <c r="H146" i="19"/>
  <c r="L146" i="19"/>
  <c r="M146" i="19"/>
  <c r="J146" i="19"/>
  <c r="N146" i="19"/>
  <c r="J141" i="19"/>
  <c r="O141" i="19"/>
  <c r="K141" i="19"/>
  <c r="M141" i="19"/>
  <c r="N140" i="19"/>
  <c r="L140" i="19"/>
  <c r="I141" i="19"/>
  <c r="H140" i="19"/>
  <c r="M142" i="19"/>
  <c r="I142" i="19"/>
  <c r="N141" i="19"/>
  <c r="M140" i="19"/>
  <c r="K111" i="19"/>
  <c r="I103" i="19"/>
  <c r="I95" i="19"/>
  <c r="L142" i="19"/>
  <c r="H142" i="19"/>
  <c r="F140" i="19"/>
  <c r="Q140" i="19" s="1"/>
  <c r="R140" i="19" s="1"/>
  <c r="K140" i="19"/>
  <c r="O140" i="19"/>
  <c r="N133" i="19"/>
  <c r="L133" i="19"/>
  <c r="J133" i="19"/>
  <c r="N129" i="19"/>
  <c r="L129" i="19"/>
  <c r="J129" i="19"/>
  <c r="N126" i="19"/>
  <c r="L126" i="19"/>
  <c r="J126" i="19"/>
  <c r="N125" i="19"/>
  <c r="L125" i="19"/>
  <c r="J125" i="19"/>
  <c r="N124" i="19"/>
  <c r="L124" i="19"/>
  <c r="J124" i="19"/>
  <c r="O120" i="19"/>
  <c r="M120" i="19"/>
  <c r="K120" i="19"/>
  <c r="I120" i="19"/>
  <c r="K103" i="19"/>
  <c r="K95" i="19"/>
  <c r="O142" i="19"/>
  <c r="K142" i="19"/>
  <c r="H141" i="19"/>
  <c r="L141" i="19"/>
  <c r="J140" i="19"/>
  <c r="H111" i="19"/>
  <c r="J111" i="19"/>
  <c r="L111" i="19"/>
  <c r="N111" i="19"/>
  <c r="I111" i="19"/>
  <c r="H103" i="19"/>
  <c r="J103" i="19"/>
  <c r="L103" i="19"/>
  <c r="N103" i="19"/>
  <c r="H95" i="19"/>
  <c r="J95" i="19"/>
  <c r="L95" i="19"/>
  <c r="N95" i="19"/>
  <c r="N78" i="19"/>
  <c r="L78" i="19"/>
  <c r="J78" i="19"/>
  <c r="N71" i="19"/>
  <c r="L71" i="19"/>
  <c r="J71" i="19"/>
  <c r="N70" i="19"/>
  <c r="L70" i="19"/>
  <c r="J70" i="19"/>
  <c r="N69" i="19"/>
  <c r="L69" i="19"/>
  <c r="J69" i="19"/>
  <c r="N66" i="19"/>
  <c r="L66" i="19"/>
  <c r="J66" i="19"/>
  <c r="N106" i="19"/>
  <c r="L106" i="19"/>
  <c r="J106" i="19"/>
  <c r="N98" i="19"/>
  <c r="L98" i="19"/>
  <c r="J98" i="19"/>
  <c r="N94" i="19"/>
  <c r="L94" i="19"/>
  <c r="J94" i="19"/>
  <c r="H63" i="19"/>
  <c r="J63" i="19"/>
  <c r="L63" i="19"/>
  <c r="N63" i="19"/>
  <c r="H54" i="19"/>
  <c r="J54" i="19"/>
  <c r="L54" i="19"/>
  <c r="N54" i="19"/>
  <c r="K63" i="19"/>
  <c r="H61" i="19"/>
  <c r="J61" i="19"/>
  <c r="L61" i="19"/>
  <c r="N61" i="19"/>
  <c r="H58" i="19"/>
  <c r="J58" i="19"/>
  <c r="L58" i="19"/>
  <c r="N58" i="19"/>
  <c r="K54" i="19"/>
  <c r="I29" i="19"/>
  <c r="K29" i="19"/>
  <c r="M29" i="19"/>
  <c r="O29" i="19"/>
  <c r="N27" i="19"/>
  <c r="L33" i="19"/>
  <c r="N33" i="19"/>
  <c r="I31" i="19"/>
  <c r="K31" i="19"/>
  <c r="M31" i="19"/>
  <c r="O31" i="19"/>
  <c r="H30" i="19"/>
  <c r="F29" i="19"/>
  <c r="L29" i="19"/>
  <c r="F25" i="19"/>
  <c r="O22" i="19"/>
  <c r="K22" i="19"/>
  <c r="O18" i="19"/>
  <c r="K18" i="19"/>
  <c r="M13" i="19"/>
  <c r="O8" i="19"/>
  <c r="K8" i="19"/>
  <c r="N51" i="19"/>
  <c r="L51" i="19"/>
  <c r="J51" i="19"/>
  <c r="N49" i="19"/>
  <c r="L49" i="19"/>
  <c r="J49" i="19"/>
  <c r="N47" i="19"/>
  <c r="L47" i="19"/>
  <c r="J47" i="19"/>
  <c r="N45" i="19"/>
  <c r="L45" i="19"/>
  <c r="J45" i="19"/>
  <c r="L39" i="19"/>
  <c r="J39" i="19"/>
  <c r="I36" i="19"/>
  <c r="K36" i="19"/>
  <c r="M36" i="19"/>
  <c r="O36" i="19"/>
  <c r="N30" i="19"/>
  <c r="N29" i="19"/>
  <c r="K27" i="19"/>
  <c r="H25" i="19"/>
  <c r="J25" i="19"/>
  <c r="I25" i="19"/>
  <c r="K25" i="19"/>
  <c r="M25" i="19"/>
  <c r="O25" i="19"/>
  <c r="H19" i="19"/>
  <c r="J19" i="19"/>
  <c r="L19" i="19"/>
  <c r="N19" i="19"/>
  <c r="I19" i="19"/>
  <c r="K19" i="19"/>
  <c r="M19" i="19"/>
  <c r="O19" i="19"/>
  <c r="H15" i="19"/>
  <c r="J15" i="19"/>
  <c r="L15" i="19"/>
  <c r="N15" i="19"/>
  <c r="I15" i="19"/>
  <c r="K15" i="19"/>
  <c r="M15" i="19"/>
  <c r="O15" i="19"/>
  <c r="H9" i="19"/>
  <c r="J9" i="19"/>
  <c r="L9" i="19"/>
  <c r="N9" i="19"/>
  <c r="I9" i="19"/>
  <c r="K9" i="19"/>
  <c r="M9" i="19"/>
  <c r="O9" i="19"/>
  <c r="H29" i="19"/>
  <c r="M27" i="19"/>
  <c r="H27" i="19"/>
  <c r="J33" i="19"/>
  <c r="L30" i="19"/>
  <c r="J30" i="19"/>
  <c r="L27" i="19"/>
  <c r="J27" i="19"/>
  <c r="N22" i="19"/>
  <c r="L22" i="19"/>
  <c r="J22" i="19"/>
  <c r="N18" i="19"/>
  <c r="L18" i="19"/>
  <c r="J18" i="19"/>
  <c r="N13" i="19"/>
  <c r="L13" i="19"/>
  <c r="J13" i="19"/>
  <c r="N8" i="19"/>
  <c r="L8" i="19"/>
  <c r="J8" i="19"/>
  <c r="Q45" i="15" l="1"/>
  <c r="Q92" i="22"/>
  <c r="Q81" i="22"/>
  <c r="R81" i="22" s="1"/>
  <c r="Q119" i="15"/>
  <c r="R119" i="15" s="1"/>
  <c r="Q108" i="15"/>
  <c r="Q91" i="15"/>
  <c r="Q115" i="19"/>
  <c r="R115" i="19" s="1"/>
  <c r="Q114" i="22"/>
  <c r="Q57" i="15"/>
  <c r="Q121" i="15"/>
  <c r="Q99" i="15"/>
  <c r="Q46" i="22"/>
  <c r="R46" i="22" s="1"/>
  <c r="Q95" i="19"/>
  <c r="R95" i="19" s="1"/>
  <c r="Q79" i="22"/>
  <c r="Q36" i="22"/>
  <c r="Q47" i="22"/>
  <c r="R47" i="22" s="1"/>
  <c r="Q121" i="22"/>
  <c r="Q119" i="22"/>
  <c r="Q107" i="15"/>
  <c r="Q87" i="15"/>
  <c r="R87" i="15" s="1"/>
  <c r="Q69" i="15"/>
  <c r="Q117" i="19"/>
  <c r="R117" i="19" s="1"/>
  <c r="Q82" i="22"/>
  <c r="R82" i="22" s="1"/>
  <c r="Q118" i="15"/>
  <c r="R118" i="15" s="1"/>
  <c r="Q68" i="15"/>
  <c r="Q83" i="19"/>
  <c r="R83" i="19" s="1"/>
  <c r="Q90" i="15"/>
  <c r="Q111" i="19"/>
  <c r="R111" i="19" s="1"/>
  <c r="Q98" i="15"/>
  <c r="Q113" i="22"/>
  <c r="Q104" i="15"/>
  <c r="Q74" i="22"/>
  <c r="Q73" i="19"/>
  <c r="R73" i="19" s="1"/>
  <c r="Q82" i="15"/>
  <c r="Q77" i="22"/>
  <c r="Q102" i="22"/>
  <c r="R102" i="22" s="1"/>
  <c r="Q108" i="19"/>
  <c r="R108" i="19" s="1"/>
  <c r="Q114" i="19"/>
  <c r="R114" i="19" s="1"/>
  <c r="Q99" i="19"/>
  <c r="R99" i="19" s="1"/>
  <c r="Q110" i="22"/>
  <c r="Q67" i="15"/>
  <c r="Q22" i="15"/>
  <c r="Q106" i="22"/>
  <c r="Q64" i="15"/>
  <c r="Q94" i="22"/>
  <c r="Q42" i="15"/>
  <c r="R42" i="15" s="1"/>
  <c r="Q78" i="22"/>
  <c r="R78" i="22" s="1"/>
  <c r="Q65" i="15"/>
  <c r="R65" i="15" s="1"/>
  <c r="Q112" i="19"/>
  <c r="R112" i="19" s="1"/>
  <c r="Q85" i="19"/>
  <c r="R85" i="19" s="1"/>
  <c r="Q79" i="19"/>
  <c r="R79" i="19" s="1"/>
  <c r="Q92" i="15"/>
  <c r="Q89" i="15"/>
  <c r="R89" i="15" s="1"/>
  <c r="Q84" i="15"/>
  <c r="R84" i="15" s="1"/>
  <c r="Q80" i="15"/>
  <c r="Q62" i="22"/>
  <c r="R62" i="22" s="1"/>
  <c r="Q87" i="22"/>
  <c r="Q75" i="22"/>
  <c r="R75" i="22" s="1"/>
  <c r="Q97" i="15"/>
  <c r="Q113" i="15"/>
  <c r="R113" i="15" s="1"/>
  <c r="Q112" i="15"/>
  <c r="R112" i="15" s="1"/>
  <c r="Q111" i="15"/>
  <c r="R111" i="15" s="1"/>
  <c r="Q110" i="15"/>
  <c r="Q109" i="19"/>
  <c r="R109" i="19" s="1"/>
  <c r="Q107" i="22"/>
  <c r="Q29" i="19"/>
  <c r="R29" i="19" s="1"/>
  <c r="Q75" i="15"/>
  <c r="R75" i="15" s="1"/>
  <c r="Q84" i="22"/>
  <c r="R84" i="22" s="1"/>
  <c r="Q71" i="22"/>
  <c r="Q98" i="19"/>
  <c r="R98" i="19" s="1"/>
  <c r="Q27" i="22"/>
  <c r="R27" i="22" s="1"/>
  <c r="Q78" i="15"/>
  <c r="R78" i="15" s="1"/>
  <c r="Q96" i="19"/>
  <c r="R96" i="19" s="1"/>
  <c r="Q50" i="19"/>
  <c r="R50" i="19" s="1"/>
  <c r="Q60" i="15"/>
  <c r="Q73" i="22"/>
  <c r="R73" i="22" s="1"/>
  <c r="Q43" i="15"/>
  <c r="R43" i="15" s="1"/>
  <c r="Q58" i="22"/>
  <c r="R58" i="22" s="1"/>
  <c r="Q70" i="22"/>
  <c r="Q93" i="22"/>
  <c r="Q103" i="22"/>
  <c r="R103" i="22" s="1"/>
  <c r="Q21" i="15"/>
  <c r="R21" i="15" s="1"/>
  <c r="Q74" i="19"/>
  <c r="R74" i="19" s="1"/>
  <c r="Q54" i="19"/>
  <c r="R54" i="19" s="1"/>
  <c r="Q90" i="22"/>
  <c r="R90" i="22" s="1"/>
  <c r="Q76" i="15"/>
  <c r="Q95" i="15"/>
  <c r="R95" i="15" s="1"/>
  <c r="Q104" i="22"/>
  <c r="Q48" i="15"/>
  <c r="R48" i="15" s="1"/>
  <c r="Q88" i="22"/>
  <c r="R88" i="22" s="1"/>
  <c r="Q105" i="19"/>
  <c r="R105" i="19" s="1"/>
  <c r="Q26" i="15"/>
  <c r="Q103" i="19"/>
  <c r="R103" i="19" s="1"/>
  <c r="Q102" i="19"/>
  <c r="R102" i="19" s="1"/>
  <c r="Q101" i="19"/>
  <c r="R101" i="19" s="1"/>
  <c r="Q100" i="22"/>
  <c r="R100" i="22" s="1"/>
  <c r="Q97" i="22"/>
  <c r="R97" i="22" s="1"/>
  <c r="Q96" i="22"/>
  <c r="Q95" i="22"/>
  <c r="R95" i="22" s="1"/>
  <c r="Q94" i="19"/>
  <c r="R94" i="19" s="1"/>
  <c r="Q93" i="19"/>
  <c r="R93" i="19" s="1"/>
  <c r="Q91" i="22"/>
  <c r="R91" i="22" s="1"/>
  <c r="Q89" i="19"/>
  <c r="R89" i="19" s="1"/>
  <c r="Q88" i="19"/>
  <c r="R88" i="19" s="1"/>
  <c r="Q86" i="22"/>
  <c r="Q86" i="15"/>
  <c r="R86" i="15" s="1"/>
  <c r="Q85" i="15"/>
  <c r="Q83" i="15"/>
  <c r="Q81" i="19"/>
  <c r="R81" i="19" s="1"/>
  <c r="Q80" i="22"/>
  <c r="R80" i="22" s="1"/>
  <c r="Q76" i="19"/>
  <c r="R76" i="19" s="1"/>
  <c r="Q25" i="15"/>
  <c r="Q70" i="19"/>
  <c r="R70" i="19" s="1"/>
  <c r="Q16" i="19"/>
  <c r="R16" i="19" s="1"/>
  <c r="Q27" i="15"/>
  <c r="Q44" i="22"/>
  <c r="Q69" i="22"/>
  <c r="Q24" i="22"/>
  <c r="Q59" i="19"/>
  <c r="R59" i="19" s="1"/>
  <c r="Q58" i="19"/>
  <c r="R58" i="19" s="1"/>
  <c r="Q34" i="22"/>
  <c r="R34" i="22" s="1"/>
  <c r="Q66" i="19"/>
  <c r="R66" i="19" s="1"/>
  <c r="Q47" i="15"/>
  <c r="R47" i="15" s="1"/>
  <c r="Q23" i="15"/>
  <c r="Q30" i="22"/>
  <c r="Q52" i="19"/>
  <c r="R52" i="19" s="1"/>
  <c r="Q56" i="22"/>
  <c r="Q12" i="15"/>
  <c r="Q51" i="19"/>
  <c r="R51" i="19" s="1"/>
  <c r="Q55" i="22"/>
  <c r="Q63" i="22"/>
  <c r="R63" i="22" s="1"/>
  <c r="Q49" i="15"/>
  <c r="R49" i="15" s="1"/>
  <c r="Q71" i="19"/>
  <c r="R71" i="19" s="1"/>
  <c r="Q14" i="19"/>
  <c r="R14" i="19" s="1"/>
  <c r="Q8" i="22"/>
  <c r="R8" i="22" s="1"/>
  <c r="Q68" i="22"/>
  <c r="R68" i="22" s="1"/>
  <c r="Q67" i="19"/>
  <c r="R67" i="19" s="1"/>
  <c r="Q66" i="15"/>
  <c r="R66" i="15" s="1"/>
  <c r="Q65" i="19"/>
  <c r="R65" i="19" s="1"/>
  <c r="Q64" i="22"/>
  <c r="Q63" i="19"/>
  <c r="R63" i="19" s="1"/>
  <c r="Q62" i="15"/>
  <c r="Q61" i="15"/>
  <c r="R61" i="15" s="1"/>
  <c r="Q60" i="22"/>
  <c r="R60" i="22" s="1"/>
  <c r="Q59" i="15"/>
  <c r="Q43" i="22"/>
  <c r="R43" i="22" s="1"/>
  <c r="Q57" i="22"/>
  <c r="R57" i="22" s="1"/>
  <c r="Q56" i="15"/>
  <c r="Q55" i="15"/>
  <c r="R55" i="15" s="1"/>
  <c r="Q53" i="15"/>
  <c r="R53" i="15" s="1"/>
  <c r="Q9" i="19"/>
  <c r="R9" i="19" s="1"/>
  <c r="Q41" i="22"/>
  <c r="R41" i="22" s="1"/>
  <c r="Q19" i="19"/>
  <c r="R19" i="19" s="1"/>
  <c r="Q11" i="15"/>
  <c r="Q33" i="19"/>
  <c r="R33" i="19" s="1"/>
  <c r="Q35" i="15"/>
  <c r="Q17" i="15"/>
  <c r="R17" i="15" s="1"/>
  <c r="Q15" i="19"/>
  <c r="R15" i="19" s="1"/>
  <c r="Q31" i="22"/>
  <c r="Q37" i="15"/>
  <c r="R37" i="15" s="1"/>
  <c r="Q44" i="19"/>
  <c r="R44" i="19" s="1"/>
  <c r="Q48" i="22"/>
  <c r="R48" i="22" s="1"/>
  <c r="Q50" i="22"/>
  <c r="R50" i="22" s="1"/>
  <c r="Q45" i="22"/>
  <c r="R45" i="22" s="1"/>
  <c r="Q41" i="15"/>
  <c r="R41" i="15" s="1"/>
  <c r="Q42" i="19"/>
  <c r="R42" i="19" s="1"/>
  <c r="Q40" i="15"/>
  <c r="R40" i="15" s="1"/>
  <c r="Q49" i="22"/>
  <c r="R49" i="22" s="1"/>
  <c r="Q46" i="19"/>
  <c r="R46" i="19" s="1"/>
  <c r="Q38" i="19"/>
  <c r="R38" i="19" s="1"/>
  <c r="AD144" i="22"/>
  <c r="AD149" i="22"/>
  <c r="Q21" i="19"/>
  <c r="R21" i="19" s="1"/>
  <c r="Q28" i="19"/>
  <c r="R28" i="19" s="1"/>
  <c r="Q36" i="19"/>
  <c r="R36" i="19" s="1"/>
  <c r="Q34" i="19"/>
  <c r="R34" i="19" s="1"/>
  <c r="Q32" i="22"/>
  <c r="R32" i="22" s="1"/>
  <c r="Q29" i="15"/>
  <c r="Q26" i="22"/>
  <c r="R26" i="22" s="1"/>
  <c r="Q25" i="19"/>
  <c r="R25" i="19" s="1"/>
  <c r="Q23" i="19"/>
  <c r="R23" i="19" s="1"/>
  <c r="Q18" i="19"/>
  <c r="R18" i="19" s="1"/>
  <c r="Q14" i="15"/>
  <c r="R14" i="15" s="1"/>
  <c r="Q13" i="19"/>
  <c r="R13" i="19" s="1"/>
  <c r="Q11" i="22"/>
  <c r="R11" i="22" s="1"/>
  <c r="Q10" i="19"/>
  <c r="R10" i="19" s="1"/>
  <c r="Q9" i="15"/>
  <c r="AD156" i="22"/>
  <c r="AD151" i="22"/>
  <c r="AD150" i="22"/>
  <c r="AD140" i="22"/>
  <c r="AD146" i="22"/>
  <c r="AD141" i="22"/>
  <c r="AD145" i="22"/>
  <c r="AD148" i="22"/>
  <c r="AD152" i="22"/>
  <c r="AD160" i="22"/>
  <c r="AD143" i="22"/>
  <c r="AD147" i="22"/>
  <c r="AD87" i="22"/>
  <c r="AD154" i="22"/>
  <c r="AD153" i="22"/>
  <c r="AD142" i="22"/>
  <c r="AD139" i="22"/>
  <c r="AD157" i="22"/>
  <c r="AD159" i="22"/>
  <c r="AD158" i="22"/>
  <c r="AD155" i="22"/>
  <c r="Q7" i="22"/>
  <c r="AD16" i="22"/>
  <c r="AD113" i="22"/>
  <c r="AD94" i="22"/>
  <c r="AD56" i="22"/>
  <c r="AD44" i="22"/>
  <c r="AD92" i="22"/>
  <c r="AD88" i="22"/>
  <c r="AD39" i="22"/>
  <c r="AD84" i="22"/>
  <c r="AD45" i="22"/>
  <c r="AD19" i="22"/>
  <c r="Q39" i="22"/>
  <c r="R39" i="22" s="1"/>
  <c r="Q53" i="22"/>
  <c r="R53" i="22" s="1"/>
  <c r="Q51" i="22"/>
  <c r="R51" i="22" s="1"/>
  <c r="Q19" i="22"/>
  <c r="R19" i="22" s="1"/>
  <c r="Q115" i="22"/>
  <c r="R115" i="22" s="1"/>
  <c r="Q33" i="22"/>
  <c r="R33" i="22" s="1"/>
  <c r="Q54" i="22"/>
  <c r="R54" i="22" s="1"/>
  <c r="Q120" i="22"/>
  <c r="R120" i="22" s="1"/>
  <c r="Q112" i="22"/>
  <c r="AD112" i="22"/>
  <c r="AD118" i="22"/>
  <c r="Q118" i="22"/>
  <c r="R118" i="22" s="1"/>
  <c r="AD37" i="22"/>
  <c r="AD110" i="22"/>
  <c r="Q85" i="22"/>
  <c r="AD85" i="22"/>
  <c r="AD10" i="22"/>
  <c r="AD57" i="22"/>
  <c r="AD20" i="22"/>
  <c r="Q21" i="22"/>
  <c r="R21" i="22" s="1"/>
  <c r="AD21" i="22"/>
  <c r="AD12" i="22"/>
  <c r="AD32" i="22"/>
  <c r="AD79" i="22"/>
  <c r="AD86" i="22"/>
  <c r="AD27" i="22"/>
  <c r="AD22" i="22"/>
  <c r="AD96" i="22"/>
  <c r="AD53" i="22"/>
  <c r="AD60" i="22"/>
  <c r="AD102" i="22"/>
  <c r="Q105" i="22"/>
  <c r="R105" i="22" s="1"/>
  <c r="AD105" i="22"/>
  <c r="AD73" i="22"/>
  <c r="Q23" i="22"/>
  <c r="AD103" i="22"/>
  <c r="Q9" i="22"/>
  <c r="R9" i="22" s="1"/>
  <c r="AD9" i="22"/>
  <c r="AD15" i="22"/>
  <c r="AD43" i="22"/>
  <c r="AD78" i="22"/>
  <c r="AD111" i="22"/>
  <c r="AD59" i="22"/>
  <c r="AD23" i="22"/>
  <c r="AD28" i="22"/>
  <c r="Q28" i="22"/>
  <c r="AD35" i="22"/>
  <c r="AD108" i="22"/>
  <c r="Q108" i="22"/>
  <c r="Q67" i="22"/>
  <c r="R67" i="22" s="1"/>
  <c r="AD33" i="22"/>
  <c r="AD41" i="22"/>
  <c r="Q109" i="22"/>
  <c r="AD109" i="22"/>
  <c r="Q42" i="22"/>
  <c r="R42" i="22" s="1"/>
  <c r="AD42" i="22"/>
  <c r="Q61" i="19"/>
  <c r="R61" i="19" s="1"/>
  <c r="AD104" i="22"/>
  <c r="AD65" i="22"/>
  <c r="Q65" i="22"/>
  <c r="AD72" i="22"/>
  <c r="AD50" i="22"/>
  <c r="AD24" i="22"/>
  <c r="AD117" i="22"/>
  <c r="Q117" i="22"/>
  <c r="AD55" i="22"/>
  <c r="AD31" i="22"/>
  <c r="AD95" i="22"/>
  <c r="Q25" i="22"/>
  <c r="R25" i="22" s="1"/>
  <c r="AD25" i="22"/>
  <c r="AD80" i="22"/>
  <c r="AD107" i="22"/>
  <c r="AD71" i="22"/>
  <c r="AD30" i="22"/>
  <c r="AD48" i="22"/>
  <c r="Q99" i="22"/>
  <c r="R99" i="22" s="1"/>
  <c r="AD34" i="22"/>
  <c r="AD68" i="22"/>
  <c r="Q66" i="22"/>
  <c r="R66" i="22" s="1"/>
  <c r="AD66" i="22"/>
  <c r="AD62" i="22"/>
  <c r="AD38" i="22"/>
  <c r="AD47" i="22"/>
  <c r="AD75" i="22"/>
  <c r="AD58" i="22"/>
  <c r="Q13" i="22"/>
  <c r="R13" i="22" s="1"/>
  <c r="AD13" i="22"/>
  <c r="AD115" i="22"/>
  <c r="AD18" i="22"/>
  <c r="AD49" i="22"/>
  <c r="AD67" i="22"/>
  <c r="AD83" i="22"/>
  <c r="AD69" i="22"/>
  <c r="Q57" i="19"/>
  <c r="R57" i="19" s="1"/>
  <c r="Q111" i="22"/>
  <c r="AD74" i="22"/>
  <c r="AD76" i="22"/>
  <c r="Q76" i="22"/>
  <c r="R76" i="22" s="1"/>
  <c r="AD100" i="22"/>
  <c r="Q14" i="22"/>
  <c r="R14" i="22" s="1"/>
  <c r="AD14" i="22"/>
  <c r="AD91" i="22"/>
  <c r="AD99" i="22"/>
  <c r="AD77" i="22"/>
  <c r="AD40" i="22"/>
  <c r="AD52" i="22"/>
  <c r="AD114" i="22"/>
  <c r="AD90" i="22"/>
  <c r="AD70" i="22"/>
  <c r="AD63" i="22"/>
  <c r="AD120" i="22"/>
  <c r="AD46" i="22"/>
  <c r="AD97" i="22"/>
  <c r="AD101" i="22"/>
  <c r="Q101" i="22"/>
  <c r="R101" i="22" s="1"/>
  <c r="AD93" i="22"/>
  <c r="Q83" i="22"/>
  <c r="Q29" i="22"/>
  <c r="AD29" i="22"/>
  <c r="AD26" i="22"/>
  <c r="Q59" i="22"/>
  <c r="R59" i="22" s="1"/>
  <c r="AD119" i="22"/>
  <c r="Q89" i="22"/>
  <c r="AD89" i="22"/>
  <c r="AD36" i="22"/>
  <c r="Q116" i="22"/>
  <c r="AD116" i="22"/>
  <c r="AD82" i="22"/>
  <c r="AD64" i="22"/>
  <c r="AD51" i="22"/>
  <c r="AD98" i="22"/>
  <c r="Q98" i="22"/>
  <c r="R98" i="22" s="1"/>
  <c r="AD17" i="22"/>
  <c r="AD11" i="22"/>
  <c r="AD54" i="22"/>
  <c r="AD8" i="22"/>
  <c r="AD81" i="22"/>
  <c r="AD106" i="22"/>
  <c r="AD61" i="22"/>
  <c r="Q124" i="19"/>
  <c r="R124" i="19" s="1"/>
  <c r="AD124" i="22"/>
  <c r="B159" i="22"/>
  <c r="B157" i="22"/>
  <c r="B158" i="22"/>
  <c r="B160" i="22"/>
  <c r="AD130" i="22"/>
  <c r="AD132" i="22"/>
  <c r="AD128" i="22"/>
  <c r="AD122" i="22"/>
  <c r="AD123" i="22"/>
  <c r="AD125" i="22"/>
  <c r="Q129" i="22"/>
  <c r="Q128" i="22"/>
  <c r="Q135" i="22"/>
  <c r="AD126" i="22"/>
  <c r="Q131" i="22"/>
  <c r="R131" i="22" s="1"/>
  <c r="Q125" i="19"/>
  <c r="R125" i="19" s="1"/>
  <c r="AD133" i="22"/>
  <c r="AD121" i="22"/>
  <c r="AD129" i="22"/>
  <c r="AD127" i="22"/>
  <c r="AD136" i="22"/>
  <c r="AD135" i="22"/>
  <c r="AD137" i="22"/>
  <c r="AD138" i="22"/>
  <c r="AD134" i="22"/>
  <c r="AD131" i="22"/>
  <c r="Q11" i="19"/>
  <c r="R11" i="19" s="1"/>
  <c r="Q8" i="19"/>
  <c r="R8" i="19" s="1"/>
  <c r="Q39" i="19"/>
  <c r="R39" i="19" s="1"/>
  <c r="Q100" i="19"/>
  <c r="R100" i="19" s="1"/>
  <c r="Q27" i="19"/>
  <c r="R27" i="19" s="1"/>
  <c r="Q133" i="19"/>
  <c r="R133" i="19" s="1"/>
  <c r="Q87" i="19"/>
  <c r="R87" i="19" s="1"/>
  <c r="Q90" i="19"/>
  <c r="R90" i="19" s="1"/>
  <c r="Q130" i="19"/>
  <c r="R130" i="19" s="1"/>
  <c r="Q84" i="19"/>
  <c r="R84" i="19" s="1"/>
  <c r="Q82" i="19"/>
  <c r="R82" i="19" s="1"/>
  <c r="Q72" i="19"/>
  <c r="R72" i="19" s="1"/>
  <c r="Q32" i="19"/>
  <c r="R32" i="19" s="1"/>
  <c r="Q110" i="19"/>
  <c r="R110" i="19" s="1"/>
  <c r="Q41" i="19"/>
  <c r="R41" i="19" s="1"/>
  <c r="Q80" i="19"/>
  <c r="R80" i="19" s="1"/>
  <c r="Q91" i="19"/>
  <c r="R91" i="19" s="1"/>
  <c r="Q75" i="19"/>
  <c r="R75" i="19" s="1"/>
  <c r="Q35" i="19"/>
  <c r="R35" i="19" s="1"/>
  <c r="Q127" i="19"/>
  <c r="R127" i="19" s="1"/>
  <c r="Q7" i="19"/>
  <c r="R7" i="19" s="1"/>
  <c r="Q22" i="19"/>
  <c r="R22" i="19" s="1"/>
  <c r="Q134" i="19"/>
  <c r="R134" i="19" s="1"/>
  <c r="Q122" i="19"/>
  <c r="R122" i="19" s="1"/>
  <c r="Q136" i="19"/>
  <c r="R136" i="19" s="1"/>
  <c r="Q64" i="19"/>
  <c r="R64" i="19" s="1"/>
  <c r="Q77" i="19"/>
  <c r="R77" i="19" s="1"/>
  <c r="Q26" i="19"/>
  <c r="R26" i="19" s="1"/>
  <c r="Q31" i="19"/>
  <c r="R31" i="19" s="1"/>
  <c r="Q113" i="19"/>
  <c r="R113" i="19" s="1"/>
  <c r="Q24" i="19"/>
  <c r="R24" i="19" s="1"/>
  <c r="Q62" i="19"/>
  <c r="R62" i="19" s="1"/>
  <c r="Q97" i="19"/>
  <c r="R97" i="19" s="1"/>
  <c r="Q20" i="19"/>
  <c r="R20" i="19" s="1"/>
  <c r="Q107" i="19"/>
  <c r="R107" i="19" s="1"/>
  <c r="Q137" i="19"/>
  <c r="R137" i="19" s="1"/>
  <c r="Q12" i="19"/>
  <c r="R12" i="19" s="1"/>
  <c r="Q120" i="19"/>
  <c r="R120" i="19" s="1"/>
  <c r="Q48" i="19"/>
  <c r="R48" i="19" s="1"/>
  <c r="Q43" i="19"/>
  <c r="R43" i="19" s="1"/>
  <c r="Q60" i="19"/>
  <c r="R60" i="19" s="1"/>
  <c r="Q121" i="19"/>
  <c r="R121" i="19" s="1"/>
  <c r="Q92" i="19"/>
  <c r="R92" i="19" s="1"/>
  <c r="Q55" i="19"/>
  <c r="R55" i="19" s="1"/>
  <c r="Q119" i="19"/>
  <c r="R119" i="19" s="1"/>
  <c r="Q17" i="19"/>
  <c r="R17" i="19" s="1"/>
  <c r="AD7" i="15"/>
  <c r="Q30" i="19"/>
  <c r="R30" i="19" s="1"/>
  <c r="Q45" i="19"/>
  <c r="R45" i="19" s="1"/>
  <c r="Q47" i="19"/>
  <c r="R47" i="19" s="1"/>
  <c r="Q49" i="19"/>
  <c r="R49" i="19" s="1"/>
  <c r="Q106" i="19"/>
  <c r="R106" i="19" s="1"/>
  <c r="Q69" i="19"/>
  <c r="R69" i="19" s="1"/>
  <c r="Q78" i="19"/>
  <c r="R78" i="19" s="1"/>
  <c r="Q56" i="19"/>
  <c r="R56" i="19" s="1"/>
  <c r="Q86" i="19"/>
  <c r="R86" i="19" s="1"/>
  <c r="Q53" i="19"/>
  <c r="R53" i="19" s="1"/>
  <c r="Q138" i="19"/>
  <c r="R138" i="19" s="1"/>
  <c r="Q68" i="19"/>
  <c r="R68" i="19" s="1"/>
  <c r="Q104" i="19"/>
  <c r="R104" i="19" s="1"/>
  <c r="Q40" i="19"/>
  <c r="R40" i="19" s="1"/>
  <c r="Q37" i="19"/>
  <c r="R37" i="19" s="1"/>
  <c r="Q33" i="15"/>
  <c r="Q44" i="15"/>
  <c r="Q36" i="15"/>
  <c r="R36" i="15" s="1"/>
  <c r="Q88" i="15"/>
  <c r="R88" i="15" s="1"/>
  <c r="Q71" i="15"/>
  <c r="R71" i="15" s="1"/>
  <c r="Q52" i="15"/>
  <c r="Q74" i="15"/>
  <c r="Q51" i="15"/>
  <c r="R51" i="15" s="1"/>
  <c r="Q19" i="15"/>
  <c r="Q114" i="15"/>
  <c r="Q54" i="15"/>
  <c r="Q123" i="15"/>
  <c r="R123" i="15" s="1"/>
  <c r="Q93" i="15"/>
  <c r="Q103" i="15"/>
  <c r="R103" i="15" s="1"/>
  <c r="Q10" i="15"/>
  <c r="Q94" i="15"/>
  <c r="R94" i="15" s="1"/>
  <c r="Q158" i="15"/>
  <c r="R158" i="15" s="1"/>
  <c r="Q63" i="15"/>
  <c r="R63" i="15" s="1"/>
  <c r="Q132" i="15"/>
  <c r="R132" i="15" s="1"/>
  <c r="Q102" i="15"/>
  <c r="Q156" i="15"/>
  <c r="R156" i="15" s="1"/>
  <c r="Q34" i="15"/>
  <c r="R34" i="15" s="1"/>
  <c r="Q15" i="15"/>
  <c r="Q38" i="15"/>
  <c r="Q81" i="15"/>
  <c r="Q159" i="15"/>
  <c r="R159" i="15" s="1"/>
  <c r="Q73" i="15"/>
  <c r="R73" i="15" s="1"/>
  <c r="Q79" i="15"/>
  <c r="Q70" i="15"/>
  <c r="R70" i="15" s="1"/>
  <c r="Q16" i="15"/>
  <c r="Q50" i="15"/>
  <c r="R50" i="15" s="1"/>
  <c r="Q96" i="15"/>
  <c r="Q18" i="15"/>
  <c r="Q58" i="15"/>
  <c r="Q115" i="15"/>
  <c r="R115" i="15" s="1"/>
  <c r="Q28" i="15"/>
  <c r="R28" i="15" s="1"/>
  <c r="Q160" i="15"/>
  <c r="R160" i="15" s="1"/>
  <c r="Q46" i="15"/>
  <c r="Q157" i="15"/>
  <c r="R157" i="15" s="1"/>
  <c r="R61" i="22"/>
  <c r="R126" i="15"/>
  <c r="R77" i="15"/>
  <c r="AD126" i="15"/>
  <c r="R136" i="15"/>
  <c r="R131" i="15"/>
  <c r="R117" i="15"/>
  <c r="R107" i="15"/>
  <c r="R91" i="15"/>
  <c r="AD51" i="15"/>
  <c r="AD156" i="15"/>
  <c r="R67" i="15"/>
  <c r="AD50" i="15"/>
  <c r="R37" i="22"/>
  <c r="AD49" i="15"/>
  <c r="R30" i="15"/>
  <c r="R32" i="15"/>
  <c r="AD20" i="19"/>
  <c r="AD30" i="15"/>
  <c r="R22" i="22"/>
  <c r="AD20" i="15"/>
  <c r="R20" i="15"/>
  <c r="R18" i="22"/>
  <c r="R7" i="15"/>
  <c r="B93" i="22"/>
  <c r="B150" i="22"/>
  <c r="B130" i="22"/>
  <c r="B150" i="15"/>
  <c r="B22" i="15"/>
  <c r="B148" i="22"/>
  <c r="B149" i="22"/>
  <c r="B147" i="15"/>
  <c r="B84" i="22"/>
  <c r="B151" i="22"/>
  <c r="B154" i="15"/>
  <c r="B153" i="22"/>
  <c r="B26" i="22"/>
  <c r="B80" i="22"/>
  <c r="B82" i="22"/>
  <c r="B134" i="22"/>
  <c r="B134" i="15"/>
  <c r="B135" i="22"/>
  <c r="B36" i="15"/>
  <c r="B136" i="22"/>
  <c r="B23" i="15"/>
  <c r="B64" i="15"/>
  <c r="B119" i="22"/>
  <c r="B106" i="15"/>
  <c r="B111" i="15"/>
  <c r="B76" i="22"/>
  <c r="B119" i="15"/>
  <c r="B44" i="15"/>
  <c r="B121" i="15"/>
  <c r="B115" i="15"/>
  <c r="B74" i="22"/>
  <c r="B53" i="15"/>
  <c r="B41" i="22"/>
  <c r="B123" i="15"/>
  <c r="B108" i="15"/>
  <c r="B103" i="22"/>
  <c r="B94" i="22"/>
  <c r="B129" i="22"/>
  <c r="B53" i="22"/>
  <c r="B112" i="15"/>
  <c r="B52" i="15"/>
  <c r="B81" i="15"/>
  <c r="B79" i="15"/>
  <c r="B35" i="15"/>
  <c r="B17" i="15"/>
  <c r="B114" i="15"/>
  <c r="B62" i="15"/>
  <c r="B30" i="15"/>
  <c r="B88" i="22"/>
  <c r="B85" i="15"/>
  <c r="AD160" i="15"/>
  <c r="B129" i="15"/>
  <c r="B37" i="22"/>
  <c r="B104" i="22"/>
  <c r="B48" i="22"/>
  <c r="B61" i="22"/>
  <c r="B75" i="22"/>
  <c r="B31" i="22"/>
  <c r="B146" i="22"/>
  <c r="B110" i="22"/>
  <c r="B58" i="22"/>
  <c r="B22" i="22"/>
  <c r="B96" i="22"/>
  <c r="B19" i="15"/>
  <c r="B18" i="22"/>
  <c r="B159" i="15"/>
  <c r="B9" i="15"/>
  <c r="B128" i="15"/>
  <c r="B72" i="15"/>
  <c r="B20" i="22"/>
  <c r="B131" i="22"/>
  <c r="B55" i="15"/>
  <c r="B85" i="22"/>
  <c r="B126" i="15"/>
  <c r="B78" i="22"/>
  <c r="B42" i="15"/>
  <c r="B113" i="15"/>
  <c r="B81" i="22"/>
  <c r="B114" i="22"/>
  <c r="AD157" i="15"/>
  <c r="B68" i="22"/>
  <c r="B11" i="15"/>
  <c r="B148" i="15"/>
  <c r="B147" i="22"/>
  <c r="B97" i="22"/>
  <c r="B12" i="22"/>
  <c r="B151" i="15"/>
  <c r="B84" i="15"/>
  <c r="B152" i="22"/>
  <c r="B152" i="15"/>
  <c r="B99" i="15"/>
  <c r="B86" i="22"/>
  <c r="B86" i="15"/>
  <c r="B87" i="15"/>
  <c r="B40" i="15"/>
  <c r="B141" i="22"/>
  <c r="B36" i="22"/>
  <c r="B111" i="22"/>
  <c r="B74" i="15"/>
  <c r="B121" i="22"/>
  <c r="B44" i="22"/>
  <c r="B13" i="15"/>
  <c r="B143" i="15"/>
  <c r="B29" i="15"/>
  <c r="B95" i="15"/>
  <c r="B124" i="15"/>
  <c r="B97" i="15"/>
  <c r="B108" i="22"/>
  <c r="B39" i="22"/>
  <c r="B100" i="22"/>
  <c r="B56" i="15"/>
  <c r="B47" i="15"/>
  <c r="B66" i="22"/>
  <c r="B47" i="22"/>
  <c r="AD158" i="15"/>
  <c r="B89" i="22"/>
  <c r="B25" i="15"/>
  <c r="B96" i="15"/>
  <c r="B32" i="22"/>
  <c r="B33" i="22"/>
  <c r="B67" i="15"/>
  <c r="B15" i="22"/>
  <c r="B142" i="15"/>
  <c r="B102" i="15"/>
  <c r="B54" i="15"/>
  <c r="B18" i="15"/>
  <c r="B20" i="15"/>
  <c r="B122" i="22"/>
  <c r="B89" i="15"/>
  <c r="B144" i="22"/>
  <c r="B92" i="22"/>
  <c r="B32" i="15"/>
  <c r="B33" i="15"/>
  <c r="B63" i="22"/>
  <c r="B15" i="15"/>
  <c r="B138" i="22"/>
  <c r="B98" i="22"/>
  <c r="B50" i="22"/>
  <c r="B14" i="22"/>
  <c r="B40" i="22"/>
  <c r="B142" i="22"/>
  <c r="B145" i="22"/>
  <c r="B65" i="22"/>
  <c r="B116" i="15"/>
  <c r="B60" i="15"/>
  <c r="B117" i="15"/>
  <c r="B83" i="22"/>
  <c r="B43" i="15"/>
  <c r="B57" i="22"/>
  <c r="B118" i="15"/>
  <c r="B66" i="15"/>
  <c r="B34" i="15"/>
  <c r="B65" i="15"/>
  <c r="B67" i="22"/>
  <c r="B78" i="15"/>
  <c r="B28" i="15"/>
  <c r="B149" i="15"/>
  <c r="B101" i="22"/>
  <c r="B12" i="15"/>
  <c r="B156" i="22"/>
  <c r="B27" i="15"/>
  <c r="B99" i="22"/>
  <c r="B26" i="15"/>
  <c r="B13" i="22"/>
  <c r="B31" i="15"/>
  <c r="B16" i="15"/>
  <c r="B136" i="15"/>
  <c r="B109" i="22"/>
  <c r="B133" i="22"/>
  <c r="B71" i="15"/>
  <c r="B16" i="22"/>
  <c r="B29" i="22"/>
  <c r="B141" i="15"/>
  <c r="B133" i="15"/>
  <c r="B124" i="22"/>
  <c r="B115" i="22"/>
  <c r="B71" i="22"/>
  <c r="B64" i="22"/>
  <c r="B107" i="15"/>
  <c r="B139" i="22"/>
  <c r="B125" i="15"/>
  <c r="B61" i="15"/>
  <c r="B56" i="22"/>
  <c r="B41" i="15"/>
  <c r="B117" i="22"/>
  <c r="B39" i="15"/>
  <c r="B125" i="22"/>
  <c r="B45" i="15"/>
  <c r="B132" i="15"/>
  <c r="B88" i="15"/>
  <c r="B24" i="22"/>
  <c r="B139" i="15"/>
  <c r="B59" i="15"/>
  <c r="B137" i="22"/>
  <c r="B130" i="15"/>
  <c r="B90" i="22"/>
  <c r="B46" i="15"/>
  <c r="B7" i="15"/>
  <c r="B94" i="15"/>
  <c r="B95" i="22"/>
  <c r="B156" i="15"/>
  <c r="B9" i="22"/>
  <c r="B128" i="22"/>
  <c r="B72" i="22"/>
  <c r="B24" i="15"/>
  <c r="B135" i="15"/>
  <c r="B55" i="22"/>
  <c r="B137" i="15"/>
  <c r="B126" i="22"/>
  <c r="B90" i="15"/>
  <c r="B42" i="22"/>
  <c r="B145" i="15"/>
  <c r="B49" i="15"/>
  <c r="B102" i="22"/>
  <c r="AD159" i="15"/>
  <c r="B113" i="22"/>
  <c r="B37" i="15"/>
  <c r="B104" i="15"/>
  <c r="B48" i="15"/>
  <c r="B49" i="22"/>
  <c r="B75" i="15"/>
  <c r="B19" i="22"/>
  <c r="B146" i="15"/>
  <c r="B110" i="15"/>
  <c r="B58" i="15"/>
  <c r="B112" i="22"/>
  <c r="B35" i="22"/>
  <c r="B38" i="22"/>
  <c r="B157" i="15"/>
  <c r="B45" i="22"/>
  <c r="B103" i="15"/>
  <c r="B62" i="22"/>
  <c r="B154" i="22"/>
  <c r="B155" i="15"/>
  <c r="B155" i="22"/>
  <c r="B80" i="15"/>
  <c r="B153" i="15"/>
  <c r="B82" i="15"/>
  <c r="B27" i="22"/>
  <c r="B132" i="22"/>
  <c r="B100" i="15"/>
  <c r="B10" i="15"/>
  <c r="B83" i="15"/>
  <c r="B144" i="15"/>
  <c r="B127" i="22"/>
  <c r="B105" i="15"/>
  <c r="B143" i="22"/>
  <c r="B10" i="22"/>
  <c r="B109" i="15"/>
  <c r="B127" i="15"/>
  <c r="B76" i="15"/>
  <c r="B107" i="22"/>
  <c r="B101" i="15"/>
  <c r="B105" i="22"/>
  <c r="B106" i="22"/>
  <c r="B77" i="15"/>
  <c r="B123" i="22"/>
  <c r="B21" i="22"/>
  <c r="B69" i="22"/>
  <c r="B21" i="15"/>
  <c r="B17" i="22"/>
  <c r="B131" i="15"/>
  <c r="B23" i="22"/>
  <c r="B158" i="15"/>
  <c r="B93" i="15"/>
  <c r="B120" i="15"/>
  <c r="B68" i="15"/>
  <c r="B8" i="22"/>
  <c r="B91" i="22"/>
  <c r="B51" i="15"/>
  <c r="B73" i="22"/>
  <c r="B122" i="15"/>
  <c r="B70" i="22"/>
  <c r="B38" i="15"/>
  <c r="B140" i="15"/>
  <c r="B59" i="22"/>
  <c r="B46" i="22"/>
  <c r="B160" i="15"/>
  <c r="B77" i="22"/>
  <c r="B116" i="22"/>
  <c r="B60" i="22"/>
  <c r="B8" i="15"/>
  <c r="B91" i="15"/>
  <c r="B43" i="22"/>
  <c r="B73" i="15"/>
  <c r="B118" i="22"/>
  <c r="B70" i="15"/>
  <c r="B34" i="22"/>
  <c r="B25" i="22"/>
  <c r="B79" i="22"/>
  <c r="B54" i="22"/>
  <c r="B87" i="22"/>
  <c r="B69" i="15"/>
  <c r="B140" i="22"/>
  <c r="B92" i="15"/>
  <c r="B28" i="22"/>
  <c r="B7" i="22"/>
  <c r="B63" i="15"/>
  <c r="B11" i="22"/>
  <c r="B138" i="15"/>
  <c r="B98" i="15"/>
  <c r="B50" i="15"/>
  <c r="B14" i="15"/>
  <c r="B52" i="22"/>
  <c r="B57" i="15"/>
  <c r="B120" i="22"/>
  <c r="B51" i="22"/>
  <c r="B30" i="22"/>
  <c r="R38" i="22"/>
  <c r="R136" i="22"/>
  <c r="R15" i="22"/>
  <c r="R106" i="22"/>
  <c r="R92" i="22"/>
  <c r="R12" i="22"/>
  <c r="AD32" i="15"/>
  <c r="AD61" i="19"/>
  <c r="AD142" i="19"/>
  <c r="AD24" i="19"/>
  <c r="AD17" i="19"/>
  <c r="AD14" i="15"/>
  <c r="AD7" i="19"/>
  <c r="AD27" i="19"/>
  <c r="AD8" i="19"/>
  <c r="AD130" i="19"/>
  <c r="AD14" i="19"/>
  <c r="AD51" i="19"/>
  <c r="AD95" i="19"/>
  <c r="AD65" i="19"/>
  <c r="AD28" i="15"/>
  <c r="AD7" i="22"/>
  <c r="AD25" i="19"/>
  <c r="AD108" i="19"/>
  <c r="AD119" i="19"/>
  <c r="AD10" i="19"/>
  <c r="AD9" i="19"/>
  <c r="AD141" i="19"/>
  <c r="AD42" i="19"/>
  <c r="AD137" i="19"/>
  <c r="AD77" i="19"/>
  <c r="AD28" i="19"/>
  <c r="AD80" i="19"/>
  <c r="AD70" i="19"/>
  <c r="AD126" i="19"/>
  <c r="AD100" i="19"/>
  <c r="AD98" i="19"/>
  <c r="AD89" i="19"/>
  <c r="AD154" i="19"/>
  <c r="AD121" i="19"/>
  <c r="R125" i="22"/>
  <c r="AD47" i="19"/>
  <c r="AD34" i="19"/>
  <c r="AD102" i="19"/>
  <c r="AD116" i="19"/>
  <c r="AD94" i="19"/>
  <c r="AD15" i="19"/>
  <c r="AD103" i="19"/>
  <c r="AD69" i="19"/>
  <c r="R149" i="22"/>
  <c r="AD107" i="19"/>
  <c r="AD56" i="19"/>
  <c r="AD86" i="19"/>
  <c r="AD59" i="19"/>
  <c r="AD32" i="19"/>
  <c r="AD64" i="19"/>
  <c r="AD12" i="19"/>
  <c r="AD57" i="19"/>
  <c r="AD117" i="19"/>
  <c r="AD72" i="19"/>
  <c r="AD112" i="19"/>
  <c r="AD75" i="19"/>
  <c r="AD78" i="19"/>
  <c r="AD82" i="19"/>
  <c r="AD131" i="19"/>
  <c r="AD81" i="19"/>
  <c r="AD138" i="19"/>
  <c r="AD11" i="19"/>
  <c r="AD152" i="19"/>
  <c r="AD129" i="19"/>
  <c r="AD133" i="19"/>
  <c r="AD136" i="19"/>
  <c r="AD73" i="19"/>
  <c r="AD123" i="19"/>
  <c r="AD79" i="19"/>
  <c r="AD83" i="19"/>
  <c r="AD158" i="19"/>
  <c r="AD128" i="19"/>
  <c r="AD36" i="19"/>
  <c r="AD93" i="19"/>
  <c r="AD66" i="19"/>
  <c r="AD149" i="19"/>
  <c r="AD120" i="19"/>
  <c r="AD48" i="19"/>
  <c r="AD16" i="19"/>
  <c r="AD153" i="19"/>
  <c r="AD50" i="19"/>
  <c r="AD38" i="19"/>
  <c r="AD68" i="19"/>
  <c r="AD35" i="19"/>
  <c r="AD54" i="19"/>
  <c r="AD140" i="19"/>
  <c r="AD33" i="19"/>
  <c r="R128" i="22"/>
  <c r="R133" i="22"/>
  <c r="AD144" i="19"/>
  <c r="AD49" i="19"/>
  <c r="AD13" i="19"/>
  <c r="AD62" i="19"/>
  <c r="AD132" i="19"/>
  <c r="AD31" i="19"/>
  <c r="AD43" i="19"/>
  <c r="AD105" i="19"/>
  <c r="AD21" i="19"/>
  <c r="AD113" i="19"/>
  <c r="AD139" i="19"/>
  <c r="AD23" i="19"/>
  <c r="AD118" i="19"/>
  <c r="AD151" i="19"/>
  <c r="AD155" i="19"/>
  <c r="AD45" i="19"/>
  <c r="AD88" i="19"/>
  <c r="AD18" i="19"/>
  <c r="AD71" i="19"/>
  <c r="AD99" i="19"/>
  <c r="AD92" i="19"/>
  <c r="AD55" i="19"/>
  <c r="AD127" i="19"/>
  <c r="AD157" i="19"/>
  <c r="R17" i="22"/>
  <c r="AD60" i="19"/>
  <c r="AD104" i="19"/>
  <c r="AD29" i="19"/>
  <c r="AD19" i="19"/>
  <c r="AD150" i="19"/>
  <c r="AD87" i="19"/>
  <c r="AD122" i="19"/>
  <c r="AD46" i="19"/>
  <c r="AD53" i="19"/>
  <c r="AD30" i="19"/>
  <c r="AD58" i="19"/>
  <c r="AD63" i="19"/>
  <c r="AD111" i="19"/>
  <c r="AD146" i="19"/>
  <c r="AD22" i="19"/>
  <c r="AD148" i="19"/>
  <c r="AD125" i="19"/>
  <c r="AD147" i="19"/>
  <c r="AD134" i="19"/>
  <c r="AD90" i="19"/>
  <c r="AD115" i="19"/>
  <c r="AD52" i="19"/>
  <c r="AD84" i="19"/>
  <c r="AD97" i="19"/>
  <c r="AD101" i="19"/>
  <c r="AD110" i="19"/>
  <c r="AD67" i="19"/>
  <c r="AD145" i="19"/>
  <c r="AD135" i="19"/>
  <c r="AD41" i="19"/>
  <c r="AD26" i="19"/>
  <c r="AD124" i="19"/>
  <c r="AD91" i="19"/>
  <c r="AD85" i="19"/>
  <c r="AD39" i="19"/>
  <c r="AD106" i="19"/>
  <c r="AD143" i="19"/>
  <c r="AD76" i="19"/>
  <c r="AD109" i="19"/>
  <c r="AD40" i="19"/>
  <c r="AD37" i="19"/>
  <c r="R123" i="22"/>
  <c r="R127" i="22"/>
  <c r="AD96" i="19"/>
  <c r="AD156" i="19"/>
  <c r="AD44" i="19"/>
  <c r="AD114" i="19"/>
  <c r="AD160" i="19"/>
  <c r="AD74" i="19"/>
  <c r="AD159" i="19"/>
  <c r="AD106" i="15"/>
  <c r="AD138" i="15"/>
  <c r="AD40" i="15"/>
  <c r="AD56" i="15"/>
  <c r="AD67" i="15"/>
  <c r="AD119" i="15"/>
  <c r="AD129" i="15"/>
  <c r="AD127" i="15"/>
  <c r="AD76" i="15"/>
  <c r="AD113" i="15"/>
  <c r="AD19" i="15"/>
  <c r="AD73" i="15"/>
  <c r="AD17" i="15"/>
  <c r="AD118" i="15"/>
  <c r="AD74" i="15"/>
  <c r="AD115" i="15"/>
  <c r="AD44" i="15"/>
  <c r="AD69" i="15"/>
  <c r="AD128" i="15"/>
  <c r="AD79" i="15"/>
  <c r="AD62" i="15"/>
  <c r="AD110" i="15"/>
  <c r="AD37" i="15"/>
  <c r="AD98" i="15"/>
  <c r="AD125" i="15"/>
  <c r="AD64" i="15"/>
  <c r="AD70" i="15"/>
  <c r="AD86" i="15"/>
  <c r="AD77" i="15"/>
  <c r="AD22" i="15"/>
  <c r="AD53" i="15"/>
  <c r="AD18" i="15"/>
  <c r="AD142" i="15"/>
  <c r="AD121" i="15"/>
  <c r="AD13" i="15"/>
  <c r="AD102" i="15"/>
  <c r="AD100" i="15"/>
  <c r="AD97" i="15"/>
  <c r="AD101" i="15"/>
  <c r="AD112" i="15"/>
  <c r="AD84" i="15"/>
  <c r="AD108" i="15"/>
  <c r="AD116" i="15"/>
  <c r="AD150" i="15"/>
  <c r="AD148" i="15"/>
  <c r="AD149" i="15"/>
  <c r="AD147" i="15"/>
  <c r="AD144" i="15"/>
  <c r="AD95" i="15"/>
  <c r="AD89" i="15"/>
  <c r="AD46" i="15"/>
  <c r="AD25" i="15"/>
  <c r="AD124" i="15"/>
  <c r="AD38" i="15"/>
  <c r="AD154" i="15"/>
  <c r="AD155" i="15"/>
  <c r="AD117" i="15"/>
  <c r="AD48" i="15"/>
  <c r="AD134" i="15"/>
  <c r="AD140" i="15"/>
  <c r="AD107" i="15"/>
  <c r="AD52" i="15"/>
  <c r="AD33" i="15"/>
  <c r="AD131" i="15"/>
  <c r="AD66" i="15"/>
  <c r="AD114" i="15"/>
  <c r="AD146" i="15"/>
  <c r="AD85" i="15"/>
  <c r="AD23" i="15"/>
  <c r="AD10" i="15"/>
  <c r="AD42" i="15"/>
  <c r="AD135" i="15"/>
  <c r="AD151" i="15"/>
  <c r="AD82" i="15"/>
  <c r="AD99" i="15"/>
  <c r="AD61" i="15"/>
  <c r="AD11" i="15"/>
  <c r="AD120" i="15"/>
  <c r="AD34" i="15"/>
  <c r="AD72" i="15"/>
  <c r="AD87" i="15"/>
  <c r="AD55" i="15"/>
  <c r="AD57" i="15"/>
  <c r="AD137" i="15"/>
  <c r="AD16" i="15"/>
  <c r="AD31" i="15"/>
  <c r="AD43" i="15"/>
  <c r="AD68" i="15"/>
  <c r="AD143" i="15"/>
  <c r="AD80" i="15"/>
  <c r="AD111" i="15"/>
  <c r="AD47" i="15"/>
  <c r="AD105" i="15"/>
  <c r="AD109" i="15"/>
  <c r="AD59" i="15"/>
  <c r="AD152" i="15"/>
  <c r="AD153" i="15"/>
  <c r="AD60" i="15"/>
  <c r="AD91" i="15"/>
  <c r="AD39" i="15"/>
  <c r="AD132" i="15"/>
  <c r="AD96" i="15"/>
  <c r="AD136" i="15"/>
  <c r="AD8" i="15"/>
  <c r="AD65" i="15"/>
  <c r="AD123" i="15"/>
  <c r="AD78" i="15"/>
  <c r="AD21" i="15"/>
  <c r="AD63" i="15"/>
  <c r="AD122" i="15"/>
  <c r="AD29" i="15"/>
  <c r="AD24" i="15"/>
  <c r="AD36" i="15"/>
  <c r="AD90" i="15"/>
  <c r="AD92" i="15"/>
  <c r="AD139" i="15"/>
  <c r="AD12" i="15"/>
  <c r="AD145" i="15"/>
  <c r="AD88" i="15"/>
  <c r="AD45" i="15"/>
  <c r="AD26" i="15"/>
  <c r="AD130" i="15"/>
  <c r="AD75" i="15"/>
  <c r="AD94" i="15"/>
  <c r="AD103" i="15"/>
  <c r="AD27" i="15"/>
  <c r="AD81" i="15"/>
  <c r="AD9" i="15"/>
  <c r="AD141" i="15"/>
  <c r="AD15" i="15"/>
  <c r="AD71" i="15"/>
  <c r="AD35" i="15"/>
  <c r="AD54" i="15"/>
  <c r="AD133" i="15"/>
  <c r="AD93" i="15"/>
  <c r="AD104" i="15"/>
  <c r="AD83" i="15"/>
  <c r="AD58" i="15"/>
  <c r="AD41" i="15"/>
  <c r="B160" i="19"/>
  <c r="B159" i="19"/>
  <c r="B150" i="19"/>
  <c r="R76" i="15"/>
  <c r="B158" i="19"/>
  <c r="R129" i="15"/>
  <c r="R141" i="15"/>
  <c r="B148" i="19"/>
  <c r="B151" i="19"/>
  <c r="B144" i="19"/>
  <c r="B152" i="19"/>
  <c r="B153" i="19"/>
  <c r="B55" i="19"/>
  <c r="B41" i="19"/>
  <c r="B149" i="19"/>
  <c r="B147" i="19"/>
  <c r="B26" i="19"/>
  <c r="B25" i="19"/>
  <c r="R137" i="22"/>
  <c r="R152" i="22"/>
  <c r="B155" i="19"/>
  <c r="R155" i="22"/>
  <c r="B134" i="19"/>
  <c r="B82" i="19"/>
  <c r="R145" i="22"/>
  <c r="B80" i="19"/>
  <c r="B145" i="19"/>
  <c r="B154" i="19"/>
  <c r="B84" i="19"/>
  <c r="B12" i="19"/>
  <c r="B98" i="19"/>
  <c r="B142" i="19"/>
  <c r="B94" i="19"/>
  <c r="B85" i="19"/>
  <c r="B74" i="19"/>
  <c r="B139" i="19"/>
  <c r="B143" i="19"/>
  <c r="B129" i="19"/>
  <c r="B121" i="19"/>
  <c r="B113" i="19"/>
  <c r="B102" i="19"/>
  <c r="B57" i="19"/>
  <c r="B47" i="19"/>
  <c r="B30" i="19"/>
  <c r="B19" i="19"/>
  <c r="B10" i="19"/>
  <c r="B130" i="19"/>
  <c r="B38" i="19"/>
  <c r="B65" i="19"/>
  <c r="B9" i="19"/>
  <c r="B18" i="19"/>
  <c r="B29" i="19"/>
  <c r="B37" i="19"/>
  <c r="B46" i="19"/>
  <c r="B54" i="19"/>
  <c r="B62" i="19"/>
  <c r="B105" i="19"/>
  <c r="B114" i="19"/>
  <c r="B122" i="19"/>
  <c r="B131" i="19"/>
  <c r="B93" i="19"/>
  <c r="B91" i="19"/>
  <c r="R153" i="15"/>
  <c r="B27" i="19"/>
  <c r="B13" i="19"/>
  <c r="B21" i="19"/>
  <c r="B32" i="19"/>
  <c r="B40" i="19"/>
  <c r="B49" i="19"/>
  <c r="B59" i="19"/>
  <c r="B104" i="19"/>
  <c r="B115" i="19"/>
  <c r="B123" i="19"/>
  <c r="B133" i="19"/>
  <c r="B73" i="19"/>
  <c r="B146" i="19"/>
  <c r="B156" i="19"/>
  <c r="B68" i="19"/>
  <c r="B76" i="19"/>
  <c r="B88" i="19"/>
  <c r="B97" i="19"/>
  <c r="B135" i="19"/>
  <c r="B69" i="19"/>
  <c r="B11" i="19"/>
  <c r="B20" i="19"/>
  <c r="B31" i="19"/>
  <c r="B39" i="19"/>
  <c r="B48" i="19"/>
  <c r="B56" i="19"/>
  <c r="B64" i="19"/>
  <c r="B95" i="19"/>
  <c r="B107" i="19"/>
  <c r="B116" i="19"/>
  <c r="B124" i="19"/>
  <c r="B136" i="19"/>
  <c r="B110" i="19"/>
  <c r="B15" i="19"/>
  <c r="B23" i="19"/>
  <c r="B34" i="19"/>
  <c r="B43" i="19"/>
  <c r="B51" i="19"/>
  <c r="B61" i="19"/>
  <c r="B106" i="19"/>
  <c r="B117" i="19"/>
  <c r="B125" i="19"/>
  <c r="B77" i="19"/>
  <c r="B157" i="19"/>
  <c r="B70" i="19"/>
  <c r="B78" i="19"/>
  <c r="B90" i="19"/>
  <c r="B100" i="19"/>
  <c r="B137" i="19"/>
  <c r="B79" i="19"/>
  <c r="B14" i="19"/>
  <c r="B22" i="19"/>
  <c r="B33" i="19"/>
  <c r="B42" i="19"/>
  <c r="B50" i="19"/>
  <c r="B58" i="19"/>
  <c r="B66" i="19"/>
  <c r="B101" i="19"/>
  <c r="B109" i="19"/>
  <c r="B118" i="19"/>
  <c r="B126" i="19"/>
  <c r="B67" i="19"/>
  <c r="B141" i="19"/>
  <c r="B71" i="19"/>
  <c r="B99" i="19"/>
  <c r="B132" i="19"/>
  <c r="B8" i="19"/>
  <c r="B17" i="19"/>
  <c r="B28" i="19"/>
  <c r="B36" i="19"/>
  <c r="B45" i="19"/>
  <c r="B53" i="19"/>
  <c r="B63" i="19"/>
  <c r="B96" i="19"/>
  <c r="B108" i="19"/>
  <c r="B119" i="19"/>
  <c r="B127" i="19"/>
  <c r="B138" i="19"/>
  <c r="B86" i="19"/>
  <c r="B87" i="19"/>
  <c r="B72" i="19"/>
  <c r="B81" i="19"/>
  <c r="B92" i="19"/>
  <c r="B111" i="19"/>
  <c r="B140" i="19"/>
  <c r="B89" i="19"/>
  <c r="B7" i="19"/>
  <c r="B16" i="19"/>
  <c r="B24" i="19"/>
  <c r="B35" i="19"/>
  <c r="B44" i="19"/>
  <c r="B52" i="19"/>
  <c r="B60" i="19"/>
  <c r="B103" i="19"/>
  <c r="B112" i="19"/>
  <c r="B120" i="19"/>
  <c r="B128" i="19"/>
  <c r="B75" i="19"/>
  <c r="B83" i="19"/>
  <c r="R140" i="15"/>
  <c r="R128" i="15"/>
  <c r="R148" i="22"/>
  <c r="R132" i="22"/>
  <c r="R130" i="15"/>
  <c r="R154" i="15"/>
  <c r="R124" i="15"/>
  <c r="R105" i="15"/>
  <c r="R145" i="15"/>
  <c r="R98" i="15"/>
  <c r="R149" i="15"/>
  <c r="R146" i="22"/>
  <c r="R116" i="15"/>
  <c r="R138" i="22"/>
  <c r="R150" i="15"/>
  <c r="R147" i="15"/>
  <c r="R147" i="22"/>
  <c r="R150" i="22"/>
  <c r="R79" i="22"/>
  <c r="R24" i="15"/>
  <c r="R108" i="15"/>
  <c r="E160" i="22" l="1"/>
  <c r="R23" i="22"/>
  <c r="D160" i="22"/>
  <c r="E157" i="22"/>
  <c r="E158" i="22"/>
  <c r="D158" i="22"/>
  <c r="D159" i="22"/>
  <c r="D157" i="22"/>
  <c r="R135" i="22"/>
  <c r="E159" i="22"/>
  <c r="D147" i="15"/>
  <c r="D57" i="15"/>
  <c r="D93" i="15"/>
  <c r="D145" i="15"/>
  <c r="D122" i="15"/>
  <c r="D30" i="15"/>
  <c r="D157" i="15"/>
  <c r="D31" i="15"/>
  <c r="D50" i="15"/>
  <c r="D22" i="15"/>
  <c r="D136" i="15"/>
  <c r="D87" i="15"/>
  <c r="D73" i="15"/>
  <c r="D75" i="15"/>
  <c r="D101" i="15"/>
  <c r="D17" i="15"/>
  <c r="D89" i="15"/>
  <c r="D99" i="15"/>
  <c r="D55" i="15"/>
  <c r="D139" i="15"/>
  <c r="D106" i="15"/>
  <c r="D146" i="15"/>
  <c r="D35" i="15"/>
  <c r="D143" i="15"/>
  <c r="D102" i="15"/>
  <c r="D111" i="15"/>
  <c r="D138" i="15"/>
  <c r="D71" i="15"/>
  <c r="D69" i="15"/>
  <c r="D21" i="15"/>
  <c r="D156" i="15"/>
  <c r="D84" i="15"/>
  <c r="D19" i="15"/>
  <c r="D125" i="15"/>
  <c r="D51" i="15"/>
  <c r="D96" i="15"/>
  <c r="D160" i="15"/>
  <c r="D116" i="15"/>
  <c r="D18" i="15"/>
  <c r="D70" i="15"/>
  <c r="D95" i="15"/>
  <c r="D110" i="15"/>
  <c r="D88" i="15"/>
  <c r="D119" i="15"/>
  <c r="D42" i="15"/>
  <c r="D91" i="15"/>
  <c r="D144" i="15"/>
  <c r="D81" i="15"/>
  <c r="D77" i="15"/>
  <c r="D155" i="15"/>
  <c r="D40" i="15"/>
  <c r="D133" i="15"/>
  <c r="D134" i="15"/>
  <c r="D47" i="15"/>
  <c r="D67" i="15"/>
  <c r="D105" i="15"/>
  <c r="D82" i="15"/>
  <c r="D154" i="15"/>
  <c r="D37" i="15"/>
  <c r="D44" i="15"/>
  <c r="D38" i="15"/>
  <c r="D32" i="15"/>
  <c r="D13" i="15"/>
  <c r="D23" i="15"/>
  <c r="D123" i="15"/>
  <c r="D142" i="15"/>
  <c r="D25" i="15"/>
  <c r="D108" i="15"/>
  <c r="D74" i="15"/>
  <c r="D52" i="15"/>
  <c r="D103" i="15"/>
  <c r="D113" i="15"/>
  <c r="D34" i="15"/>
  <c r="D8" i="15"/>
  <c r="D126" i="15"/>
  <c r="D60" i="15"/>
  <c r="D36" i="15"/>
  <c r="D97" i="15"/>
  <c r="D151" i="15"/>
  <c r="D46" i="15"/>
  <c r="D24" i="15"/>
  <c r="D115" i="15"/>
  <c r="D117" i="15"/>
  <c r="D66" i="15"/>
  <c r="D118" i="15"/>
  <c r="D112" i="15"/>
  <c r="D16" i="15"/>
  <c r="D128" i="15"/>
  <c r="D141" i="15"/>
  <c r="D100" i="15"/>
  <c r="D7" i="15"/>
  <c r="D63" i="15"/>
  <c r="D158" i="15"/>
  <c r="D41" i="15"/>
  <c r="D45" i="15"/>
  <c r="D90" i="15"/>
  <c r="D68" i="15"/>
  <c r="D27" i="15"/>
  <c r="D129" i="15"/>
  <c r="D98" i="15"/>
  <c r="D10" i="15"/>
  <c r="D11" i="15"/>
  <c r="D131" i="15"/>
  <c r="D78" i="15"/>
  <c r="D56" i="15"/>
  <c r="D107" i="15"/>
  <c r="D149" i="15"/>
  <c r="D132" i="15"/>
  <c r="D150" i="15"/>
  <c r="D49" i="15"/>
  <c r="D76" i="15"/>
  <c r="D12" i="15"/>
  <c r="D137" i="15"/>
  <c r="D120" i="15"/>
  <c r="D61" i="15"/>
  <c r="D64" i="15"/>
  <c r="E147" i="15"/>
  <c r="D20" i="15"/>
  <c r="D135" i="15"/>
  <c r="D121" i="15"/>
  <c r="D130" i="15"/>
  <c r="D148" i="15"/>
  <c r="D53" i="15"/>
  <c r="D92" i="15"/>
  <c r="D54" i="15"/>
  <c r="D48" i="15"/>
  <c r="D9" i="15"/>
  <c r="D62" i="15"/>
  <c r="D39" i="15"/>
  <c r="D114" i="15"/>
  <c r="D33" i="15"/>
  <c r="D79" i="15"/>
  <c r="D94" i="15"/>
  <c r="D72" i="15"/>
  <c r="D59" i="15"/>
  <c r="D26" i="15"/>
  <c r="D83" i="15"/>
  <c r="D140" i="15"/>
  <c r="D65" i="15"/>
  <c r="D29" i="15"/>
  <c r="D15" i="15"/>
  <c r="D124" i="15"/>
  <c r="D127" i="15"/>
  <c r="D153" i="15"/>
  <c r="D159" i="15"/>
  <c r="D152" i="15"/>
  <c r="D85" i="15"/>
  <c r="D109" i="15"/>
  <c r="D86" i="15"/>
  <c r="D80" i="15"/>
  <c r="D14" i="15"/>
  <c r="D104" i="15"/>
  <c r="D58" i="15"/>
  <c r="D43" i="15"/>
  <c r="D28" i="15"/>
  <c r="E9" i="22"/>
  <c r="E11" i="22"/>
  <c r="E13" i="22"/>
  <c r="E15" i="22"/>
  <c r="E17" i="22"/>
  <c r="E19" i="22"/>
  <c r="E21" i="22"/>
  <c r="E23" i="22"/>
  <c r="E25" i="22"/>
  <c r="E27" i="22"/>
  <c r="E29" i="22"/>
  <c r="E31" i="22"/>
  <c r="E33" i="22"/>
  <c r="E35" i="22"/>
  <c r="E37" i="22"/>
  <c r="E39" i="22"/>
  <c r="E41" i="22"/>
  <c r="E43" i="22"/>
  <c r="E45" i="22"/>
  <c r="E47" i="22"/>
  <c r="E49" i="22"/>
  <c r="E51" i="22"/>
  <c r="E53" i="22"/>
  <c r="E55" i="22"/>
  <c r="E57" i="22"/>
  <c r="E59" i="22"/>
  <c r="E61" i="22"/>
  <c r="E63" i="22"/>
  <c r="E65" i="22"/>
  <c r="E67" i="22"/>
  <c r="E69" i="22"/>
  <c r="E71" i="22"/>
  <c r="E73" i="22"/>
  <c r="E75" i="22"/>
  <c r="E77" i="22"/>
  <c r="E79" i="22"/>
  <c r="E81" i="22"/>
  <c r="E83" i="22"/>
  <c r="E85" i="22"/>
  <c r="E87" i="22"/>
  <c r="E89" i="22"/>
  <c r="E91" i="22"/>
  <c r="E93" i="22"/>
  <c r="E95" i="22"/>
  <c r="E97" i="22"/>
  <c r="E99" i="22"/>
  <c r="E101" i="22"/>
  <c r="E103" i="22"/>
  <c r="E105" i="22"/>
  <c r="E107" i="22"/>
  <c r="E109" i="22"/>
  <c r="E111" i="22"/>
  <c r="E113" i="22"/>
  <c r="E115" i="22"/>
  <c r="E117" i="22"/>
  <c r="E119" i="22"/>
  <c r="E121" i="22"/>
  <c r="E123" i="22"/>
  <c r="E125" i="22"/>
  <c r="E127" i="22"/>
  <c r="E129" i="22"/>
  <c r="E131" i="22"/>
  <c r="E133" i="22"/>
  <c r="E135" i="22"/>
  <c r="E137" i="22"/>
  <c r="E139" i="22"/>
  <c r="E141" i="22"/>
  <c r="E143" i="22"/>
  <c r="E145" i="22"/>
  <c r="E147" i="22"/>
  <c r="E149" i="22"/>
  <c r="E151" i="22"/>
  <c r="E153" i="22"/>
  <c r="E155" i="22"/>
  <c r="D7" i="22"/>
  <c r="D8" i="22"/>
  <c r="D10" i="22"/>
  <c r="D12" i="22"/>
  <c r="D14" i="22"/>
  <c r="D16" i="22"/>
  <c r="D18" i="22"/>
  <c r="D20" i="22"/>
  <c r="D22" i="22"/>
  <c r="D24" i="22"/>
  <c r="D26" i="22"/>
  <c r="D28" i="22"/>
  <c r="D30" i="22"/>
  <c r="D32" i="22"/>
  <c r="D34" i="22"/>
  <c r="D36" i="22"/>
  <c r="D38" i="22"/>
  <c r="D40" i="22"/>
  <c r="D42" i="22"/>
  <c r="D44" i="22"/>
  <c r="D46" i="22"/>
  <c r="D48" i="22"/>
  <c r="D11" i="22"/>
  <c r="D15" i="22"/>
  <c r="D19" i="22"/>
  <c r="D23" i="22"/>
  <c r="D27" i="22"/>
  <c r="D31" i="22"/>
  <c r="D35" i="22"/>
  <c r="D39" i="22"/>
  <c r="D43" i="22"/>
  <c r="D47" i="22"/>
  <c r="E50" i="22"/>
  <c r="D53" i="22"/>
  <c r="D56" i="22"/>
  <c r="E58" i="22"/>
  <c r="D61" i="22"/>
  <c r="D64" i="22"/>
  <c r="E66" i="22"/>
  <c r="D69" i="22"/>
  <c r="D72" i="22"/>
  <c r="E74" i="22"/>
  <c r="D77" i="22"/>
  <c r="D80" i="22"/>
  <c r="E82" i="22"/>
  <c r="D85" i="22"/>
  <c r="D88" i="22"/>
  <c r="E90" i="22"/>
  <c r="D93" i="22"/>
  <c r="D96" i="22"/>
  <c r="E98" i="22"/>
  <c r="D101" i="22"/>
  <c r="D104" i="22"/>
  <c r="E106" i="22"/>
  <c r="D109" i="22"/>
  <c r="D112" i="22"/>
  <c r="E114" i="22"/>
  <c r="D117" i="22"/>
  <c r="D120" i="22"/>
  <c r="E122" i="22"/>
  <c r="D125" i="22"/>
  <c r="D128" i="22"/>
  <c r="E130" i="22"/>
  <c r="D133" i="22"/>
  <c r="D136" i="22"/>
  <c r="E138" i="22"/>
  <c r="D141" i="22"/>
  <c r="D144" i="22"/>
  <c r="E146" i="22"/>
  <c r="D149" i="22"/>
  <c r="D152" i="22"/>
  <c r="E154" i="22"/>
  <c r="E7" i="22"/>
  <c r="E80" i="22"/>
  <c r="D91" i="22"/>
  <c r="E96" i="22"/>
  <c r="D102" i="22"/>
  <c r="D107" i="22"/>
  <c r="D110" i="22"/>
  <c r="D115" i="22"/>
  <c r="E120" i="22"/>
  <c r="D126" i="22"/>
  <c r="E128" i="22"/>
  <c r="D134" i="22"/>
  <c r="E136" i="22"/>
  <c r="D142" i="22"/>
  <c r="D150" i="22"/>
  <c r="D155" i="22"/>
  <c r="D9" i="22"/>
  <c r="D13" i="22"/>
  <c r="D17" i="22"/>
  <c r="D21" i="22"/>
  <c r="D25" i="22"/>
  <c r="D29" i="22"/>
  <c r="D33" i="22"/>
  <c r="D37" i="22"/>
  <c r="D41" i="22"/>
  <c r="D45" i="22"/>
  <c r="D49" i="22"/>
  <c r="D52" i="22"/>
  <c r="E54" i="22"/>
  <c r="D57" i="22"/>
  <c r="D60" i="22"/>
  <c r="E62" i="22"/>
  <c r="D65" i="22"/>
  <c r="D68" i="22"/>
  <c r="E70" i="22"/>
  <c r="D73" i="22"/>
  <c r="D76" i="22"/>
  <c r="E78" i="22"/>
  <c r="D81" i="22"/>
  <c r="D84" i="22"/>
  <c r="E86" i="22"/>
  <c r="D89" i="22"/>
  <c r="D92" i="22"/>
  <c r="E94" i="22"/>
  <c r="D97" i="22"/>
  <c r="D100" i="22"/>
  <c r="E102" i="22"/>
  <c r="D105" i="22"/>
  <c r="D108" i="22"/>
  <c r="E110" i="22"/>
  <c r="D113" i="22"/>
  <c r="D116" i="22"/>
  <c r="E118" i="22"/>
  <c r="D121" i="22"/>
  <c r="D124" i="22"/>
  <c r="E126" i="22"/>
  <c r="D129" i="22"/>
  <c r="D132" i="22"/>
  <c r="E134" i="22"/>
  <c r="D137" i="22"/>
  <c r="D140" i="22"/>
  <c r="E142" i="22"/>
  <c r="E8" i="22"/>
  <c r="E12" i="22"/>
  <c r="E16" i="22"/>
  <c r="E20" i="22"/>
  <c r="E24" i="22"/>
  <c r="E28" i="22"/>
  <c r="E32" i="22"/>
  <c r="E36" i="22"/>
  <c r="E40" i="22"/>
  <c r="E44" i="22"/>
  <c r="E48" i="22"/>
  <c r="D51" i="22"/>
  <c r="D54" i="22"/>
  <c r="E56" i="22"/>
  <c r="D59" i="22"/>
  <c r="D62" i="22"/>
  <c r="E64" i="22"/>
  <c r="D67" i="22"/>
  <c r="D70" i="22"/>
  <c r="E72" i="22"/>
  <c r="D75" i="22"/>
  <c r="D78" i="22"/>
  <c r="D83" i="22"/>
  <c r="D86" i="22"/>
  <c r="E88" i="22"/>
  <c r="D94" i="22"/>
  <c r="D99" i="22"/>
  <c r="E104" i="22"/>
  <c r="E112" i="22"/>
  <c r="D118" i="22"/>
  <c r="D123" i="22"/>
  <c r="D131" i="22"/>
  <c r="D139" i="22"/>
  <c r="E144" i="22"/>
  <c r="D147" i="22"/>
  <c r="E152" i="22"/>
  <c r="E22" i="22"/>
  <c r="E38" i="22"/>
  <c r="E52" i="22"/>
  <c r="D63" i="22"/>
  <c r="D74" i="22"/>
  <c r="E84" i="22"/>
  <c r="D95" i="22"/>
  <c r="D106" i="22"/>
  <c r="E116" i="22"/>
  <c r="D127" i="22"/>
  <c r="D138" i="22"/>
  <c r="D146" i="22"/>
  <c r="D151" i="22"/>
  <c r="E156" i="22"/>
  <c r="E10" i="22"/>
  <c r="E26" i="22"/>
  <c r="E42" i="22"/>
  <c r="D55" i="22"/>
  <c r="D66" i="22"/>
  <c r="E76" i="22"/>
  <c r="D87" i="22"/>
  <c r="D98" i="22"/>
  <c r="E108" i="22"/>
  <c r="D119" i="22"/>
  <c r="D130" i="22"/>
  <c r="E140" i="22"/>
  <c r="D148" i="22"/>
  <c r="D153" i="22"/>
  <c r="E14" i="22"/>
  <c r="E30" i="22"/>
  <c r="E46" i="22"/>
  <c r="D58" i="22"/>
  <c r="E68" i="22"/>
  <c r="D79" i="22"/>
  <c r="D90" i="22"/>
  <c r="E100" i="22"/>
  <c r="D111" i="22"/>
  <c r="D122" i="22"/>
  <c r="E132" i="22"/>
  <c r="D143" i="22"/>
  <c r="E148" i="22"/>
  <c r="D154" i="22"/>
  <c r="E18" i="22"/>
  <c r="E34" i="22"/>
  <c r="D50" i="22"/>
  <c r="E60" i="22"/>
  <c r="D71" i="22"/>
  <c r="D82" i="22"/>
  <c r="E92" i="22"/>
  <c r="D103" i="22"/>
  <c r="D114" i="22"/>
  <c r="E124" i="22"/>
  <c r="D135" i="22"/>
  <c r="D145" i="22"/>
  <c r="E150" i="22"/>
  <c r="D156" i="22"/>
  <c r="R64" i="15"/>
  <c r="E64" i="15"/>
  <c r="R121" i="15"/>
  <c r="E121" i="15"/>
  <c r="R155" i="15"/>
  <c r="E155" i="15"/>
  <c r="R106" i="15"/>
  <c r="E106" i="15"/>
  <c r="R15" i="15"/>
  <c r="E15" i="15"/>
  <c r="E134" i="15"/>
  <c r="R122" i="15"/>
  <c r="E122" i="15"/>
  <c r="R85" i="15"/>
  <c r="E85" i="15"/>
  <c r="R96" i="15"/>
  <c r="E96" i="15"/>
  <c r="R19" i="15"/>
  <c r="E19" i="15"/>
  <c r="R9" i="15"/>
  <c r="E9" i="15"/>
  <c r="R151" i="15"/>
  <c r="E151" i="15"/>
  <c r="E94" i="15"/>
  <c r="E124" i="15"/>
  <c r="E143" i="15"/>
  <c r="E62" i="15"/>
  <c r="E138" i="15"/>
  <c r="E97" i="15"/>
  <c r="E32" i="15"/>
  <c r="E74" i="15"/>
  <c r="E35" i="15"/>
  <c r="E55" i="15"/>
  <c r="E149" i="15"/>
  <c r="E150" i="15"/>
  <c r="E49" i="15"/>
  <c r="E117" i="15"/>
  <c r="E144" i="15"/>
  <c r="E109" i="15"/>
  <c r="E71" i="15"/>
  <c r="E91" i="15"/>
  <c r="E95" i="15"/>
  <c r="E115" i="15"/>
  <c r="E132" i="15"/>
  <c r="E87" i="15"/>
  <c r="E47" i="15"/>
  <c r="R31" i="15"/>
  <c r="E31" i="15"/>
  <c r="E123" i="15"/>
  <c r="R134" i="15"/>
  <c r="R93" i="15"/>
  <c r="E93" i="15"/>
  <c r="E118" i="15"/>
  <c r="R13" i="15"/>
  <c r="E13" i="15"/>
  <c r="R69" i="15"/>
  <c r="E69" i="15"/>
  <c r="E53" i="15"/>
  <c r="R16" i="15"/>
  <c r="E16" i="15"/>
  <c r="R18" i="15"/>
  <c r="E18" i="15"/>
  <c r="E56" i="15"/>
  <c r="E127" i="15"/>
  <c r="E36" i="15"/>
  <c r="E68" i="15"/>
  <c r="E34" i="15"/>
  <c r="E63" i="15"/>
  <c r="E136" i="15"/>
  <c r="E135" i="15"/>
  <c r="E58" i="15"/>
  <c r="E14" i="15"/>
  <c r="E78" i="15"/>
  <c r="R114" i="15"/>
  <c r="E114" i="15"/>
  <c r="E25" i="15"/>
  <c r="E101" i="15"/>
  <c r="R120" i="15"/>
  <c r="E120" i="15"/>
  <c r="R60" i="15"/>
  <c r="E60" i="15"/>
  <c r="E92" i="15"/>
  <c r="E76" i="15"/>
  <c r="E48" i="15"/>
  <c r="E38" i="15"/>
  <c r="E12" i="15"/>
  <c r="E102" i="15"/>
  <c r="E23" i="15"/>
  <c r="E21" i="15"/>
  <c r="E130" i="15"/>
  <c r="E129" i="15"/>
  <c r="E113" i="15"/>
  <c r="R33" i="15"/>
  <c r="E33" i="15"/>
  <c r="R99" i="15"/>
  <c r="E99" i="15"/>
  <c r="R57" i="15"/>
  <c r="E57" i="15"/>
  <c r="R72" i="15"/>
  <c r="E72" i="15"/>
  <c r="R10" i="15"/>
  <c r="E10" i="15"/>
  <c r="R52" i="15"/>
  <c r="E52" i="15"/>
  <c r="R29" i="15"/>
  <c r="E29" i="15"/>
  <c r="E22" i="15"/>
  <c r="E50" i="15"/>
  <c r="E116" i="15"/>
  <c r="E153" i="15"/>
  <c r="E110" i="15"/>
  <c r="E139" i="15"/>
  <c r="E44" i="15"/>
  <c r="E75" i="15"/>
  <c r="E28" i="15"/>
  <c r="E125" i="15"/>
  <c r="E100" i="15"/>
  <c r="E65" i="15"/>
  <c r="E154" i="15"/>
  <c r="E80" i="15"/>
  <c r="E84" i="15"/>
  <c r="E108" i="15"/>
  <c r="E17" i="15"/>
  <c r="E90" i="15"/>
  <c r="R104" i="15"/>
  <c r="E104" i="15"/>
  <c r="R152" i="15"/>
  <c r="E152" i="15"/>
  <c r="R39" i="15"/>
  <c r="E39" i="15"/>
  <c r="R142" i="15"/>
  <c r="E142" i="15"/>
  <c r="E26" i="15"/>
  <c r="R101" i="15"/>
  <c r="R27" i="15"/>
  <c r="E27" i="15"/>
  <c r="E46" i="15"/>
  <c r="E11" i="15"/>
  <c r="R82" i="15"/>
  <c r="E82" i="15"/>
  <c r="E81" i="15"/>
  <c r="E98" i="15"/>
  <c r="E61" i="15"/>
  <c r="R54" i="15"/>
  <c r="E54" i="15"/>
  <c r="R83" i="15"/>
  <c r="E83" i="15"/>
  <c r="R8" i="15"/>
  <c r="E8" i="15"/>
  <c r="E7" i="15"/>
  <c r="E160" i="15"/>
  <c r="E156" i="15"/>
  <c r="E159" i="15"/>
  <c r="E157" i="15"/>
  <c r="E158" i="15"/>
  <c r="E140" i="15"/>
  <c r="E128" i="15"/>
  <c r="E89" i="15"/>
  <c r="E146" i="15"/>
  <c r="E30" i="15"/>
  <c r="E59" i="15"/>
  <c r="E77" i="15"/>
  <c r="E126" i="15"/>
  <c r="E66" i="15"/>
  <c r="E119" i="15"/>
  <c r="E43" i="15"/>
  <c r="E20" i="15"/>
  <c r="E73" i="15"/>
  <c r="E51" i="15"/>
  <c r="E24" i="15"/>
  <c r="E37" i="15"/>
  <c r="E70" i="15"/>
  <c r="E79" i="15"/>
  <c r="E45" i="15"/>
  <c r="E42" i="15"/>
  <c r="E40" i="15"/>
  <c r="R137" i="15"/>
  <c r="E137" i="15"/>
  <c r="R133" i="15"/>
  <c r="E133" i="15"/>
  <c r="R22" i="15"/>
  <c r="E141" i="15"/>
  <c r="E105" i="15"/>
  <c r="E131" i="15"/>
  <c r="E86" i="15"/>
  <c r="E112" i="15"/>
  <c r="E41" i="15"/>
  <c r="E67" i="15"/>
  <c r="E148" i="15"/>
  <c r="E107" i="15"/>
  <c r="E111" i="15"/>
  <c r="E103" i="15"/>
  <c r="E88" i="15"/>
  <c r="E145" i="15"/>
  <c r="E158" i="19"/>
  <c r="D158" i="19"/>
  <c r="E160" i="19"/>
  <c r="D159" i="19"/>
  <c r="E159" i="19"/>
  <c r="D160" i="19"/>
  <c r="D21" i="19"/>
  <c r="D146" i="19"/>
  <c r="E146" i="19"/>
  <c r="D30" i="19"/>
  <c r="E30" i="19"/>
  <c r="D58" i="19"/>
  <c r="E58" i="19"/>
  <c r="E85" i="19"/>
  <c r="D85" i="19"/>
  <c r="D90" i="19"/>
  <c r="E90" i="19"/>
  <c r="E15" i="19"/>
  <c r="D15" i="19"/>
  <c r="D107" i="19"/>
  <c r="E107" i="19"/>
  <c r="D137" i="19"/>
  <c r="E137" i="19"/>
  <c r="D22" i="19"/>
  <c r="E22" i="19"/>
  <c r="R139" i="22"/>
  <c r="E65" i="19"/>
  <c r="D65" i="19"/>
  <c r="R108" i="22"/>
  <c r="D131" i="19"/>
  <c r="E131" i="19"/>
  <c r="E136" i="19"/>
  <c r="D136" i="19"/>
  <c r="D60" i="19"/>
  <c r="E60" i="19"/>
  <c r="D51" i="19"/>
  <c r="E51" i="19"/>
  <c r="E151" i="19"/>
  <c r="D151" i="19"/>
  <c r="D82" i="19"/>
  <c r="E82" i="19"/>
  <c r="E39" i="19"/>
  <c r="D39" i="19"/>
  <c r="E95" i="19"/>
  <c r="D95" i="19"/>
  <c r="E133" i="19"/>
  <c r="D133" i="19"/>
  <c r="R140" i="22"/>
  <c r="E80" i="19"/>
  <c r="D80" i="19"/>
  <c r="D75" i="19"/>
  <c r="E75" i="19"/>
  <c r="D26" i="19"/>
  <c r="E26" i="19"/>
  <c r="E129" i="19"/>
  <c r="D129" i="19"/>
  <c r="D98" i="19"/>
  <c r="E98" i="19"/>
  <c r="E37" i="19"/>
  <c r="D37" i="19"/>
  <c r="D139" i="19"/>
  <c r="E139" i="19"/>
  <c r="R107" i="22"/>
  <c r="R122" i="22"/>
  <c r="R124" i="22"/>
  <c r="R111" i="22"/>
  <c r="E77" i="19"/>
  <c r="D77" i="19"/>
  <c r="E16" i="19"/>
  <c r="D46" i="19"/>
  <c r="E132" i="19"/>
  <c r="E79" i="19"/>
  <c r="D97" i="19"/>
  <c r="E70" i="19"/>
  <c r="D94" i="19"/>
  <c r="D91" i="19"/>
  <c r="E40" i="19"/>
  <c r="E121" i="19"/>
  <c r="E109" i="19"/>
  <c r="E154" i="19"/>
  <c r="D23" i="19"/>
  <c r="D127" i="19"/>
  <c r="D119" i="19"/>
  <c r="E124" i="19"/>
  <c r="E10" i="19"/>
  <c r="D153" i="19"/>
  <c r="E43" i="19"/>
  <c r="D72" i="19"/>
  <c r="E120" i="19"/>
  <c r="D120" i="19"/>
  <c r="E54" i="19"/>
  <c r="D54" i="19"/>
  <c r="E25" i="19"/>
  <c r="D25" i="19"/>
  <c r="D61" i="19"/>
  <c r="E61" i="19"/>
  <c r="E63" i="19"/>
  <c r="D63" i="19"/>
  <c r="D27" i="19"/>
  <c r="E27" i="19"/>
  <c r="E64" i="19"/>
  <c r="D64" i="19"/>
  <c r="E145" i="19"/>
  <c r="D145" i="19"/>
  <c r="E18" i="19"/>
  <c r="D18" i="19"/>
  <c r="E56" i="19"/>
  <c r="D56" i="19"/>
  <c r="E149" i="19"/>
  <c r="D149" i="19"/>
  <c r="D96" i="19"/>
  <c r="E96" i="19"/>
  <c r="R40" i="22"/>
  <c r="D34" i="19"/>
  <c r="E34" i="19"/>
  <c r="E141" i="19"/>
  <c r="D141" i="19"/>
  <c r="D13" i="19"/>
  <c r="E13" i="19"/>
  <c r="E103" i="19"/>
  <c r="D103" i="19"/>
  <c r="E52" i="19"/>
  <c r="D52" i="19"/>
  <c r="E42" i="19"/>
  <c r="D42" i="19"/>
  <c r="D126" i="19"/>
  <c r="E126" i="19"/>
  <c r="E102" i="19"/>
  <c r="D102" i="19"/>
  <c r="E33" i="19"/>
  <c r="D33" i="19"/>
  <c r="E32" i="19"/>
  <c r="D32" i="19"/>
  <c r="E88" i="19"/>
  <c r="D88" i="19"/>
  <c r="E135" i="19"/>
  <c r="D135" i="19"/>
  <c r="D50" i="19"/>
  <c r="E50" i="19"/>
  <c r="D155" i="19"/>
  <c r="E155" i="19"/>
  <c r="E105" i="19"/>
  <c r="D105" i="19"/>
  <c r="D67" i="19"/>
  <c r="E67" i="19"/>
  <c r="D125" i="19"/>
  <c r="E125" i="19"/>
  <c r="D93" i="19"/>
  <c r="E93" i="19"/>
  <c r="E104" i="19"/>
  <c r="D104" i="19"/>
  <c r="E87" i="19"/>
  <c r="D87" i="19"/>
  <c r="R30" i="22"/>
  <c r="D35" i="19"/>
  <c r="E35" i="19"/>
  <c r="R36" i="22"/>
  <c r="E92" i="19"/>
  <c r="D92" i="19"/>
  <c r="R71" i="22"/>
  <c r="R126" i="22"/>
  <c r="E156" i="19"/>
  <c r="D156" i="19"/>
  <c r="E108" i="19"/>
  <c r="E21" i="19"/>
  <c r="D89" i="19"/>
  <c r="E116" i="19"/>
  <c r="D14" i="19"/>
  <c r="E97" i="19"/>
  <c r="D113" i="19"/>
  <c r="E38" i="19"/>
  <c r="D47" i="19"/>
  <c r="D40" i="19"/>
  <c r="D128" i="19"/>
  <c r="E68" i="19"/>
  <c r="D117" i="19"/>
  <c r="D154" i="19"/>
  <c r="E23" i="19"/>
  <c r="E127" i="19"/>
  <c r="E144" i="19"/>
  <c r="E119" i="19"/>
  <c r="D10" i="19"/>
  <c r="E153" i="19"/>
  <c r="D43" i="19"/>
  <c r="E72" i="19"/>
  <c r="E117" i="19"/>
  <c r="D140" i="19"/>
  <c r="E140" i="19"/>
  <c r="E81" i="19"/>
  <c r="D81" i="19"/>
  <c r="R10" i="22"/>
  <c r="E142" i="19"/>
  <c r="D142" i="19"/>
  <c r="D147" i="19"/>
  <c r="E147" i="19"/>
  <c r="E36" i="19"/>
  <c r="D36" i="19"/>
  <c r="D8" i="19"/>
  <c r="E24" i="19"/>
  <c r="E17" i="19"/>
  <c r="E20" i="19"/>
  <c r="D7" i="19"/>
  <c r="D20" i="19"/>
  <c r="D100" i="19"/>
  <c r="D24" i="19"/>
  <c r="E8" i="19"/>
  <c r="E100" i="19"/>
  <c r="E7" i="19"/>
  <c r="D17" i="19"/>
  <c r="D19" i="19"/>
  <c r="E19" i="19"/>
  <c r="D44" i="19"/>
  <c r="E44" i="19"/>
  <c r="D130" i="19"/>
  <c r="E130" i="19"/>
  <c r="D66" i="19"/>
  <c r="E66" i="19"/>
  <c r="R70" i="22"/>
  <c r="D86" i="19"/>
  <c r="E86" i="19"/>
  <c r="D99" i="19"/>
  <c r="E99" i="19"/>
  <c r="E74" i="19"/>
  <c r="D74" i="19"/>
  <c r="R143" i="22"/>
  <c r="E48" i="19"/>
  <c r="D48" i="19"/>
  <c r="E57" i="19"/>
  <c r="D57" i="19"/>
  <c r="E41" i="19"/>
  <c r="D41" i="19"/>
  <c r="D76" i="19"/>
  <c r="E76" i="19"/>
  <c r="R153" i="22"/>
  <c r="R156" i="22"/>
  <c r="E84" i="19"/>
  <c r="D84" i="19"/>
  <c r="D78" i="19"/>
  <c r="E78" i="19"/>
  <c r="E31" i="19"/>
  <c r="D31" i="19"/>
  <c r="D59" i="19"/>
  <c r="E59" i="19"/>
  <c r="R74" i="22"/>
  <c r="D62" i="19"/>
  <c r="E62" i="19"/>
  <c r="D118" i="19"/>
  <c r="E118" i="19"/>
  <c r="R89" i="22"/>
  <c r="D114" i="19"/>
  <c r="E157" i="19"/>
  <c r="D157" i="19"/>
  <c r="E91" i="19"/>
  <c r="E89" i="19"/>
  <c r="D116" i="19"/>
  <c r="E14" i="19"/>
  <c r="E113" i="19"/>
  <c r="D38" i="19"/>
  <c r="E47" i="19"/>
  <c r="E128" i="19"/>
  <c r="D68" i="19"/>
  <c r="D12" i="19"/>
  <c r="D16" i="19"/>
  <c r="R154" i="22"/>
  <c r="E11" i="19"/>
  <c r="E12" i="19"/>
  <c r="E110" i="19"/>
  <c r="E123" i="19"/>
  <c r="E111" i="19"/>
  <c r="D111" i="19"/>
  <c r="D29" i="19"/>
  <c r="E29" i="19"/>
  <c r="D28" i="19"/>
  <c r="E28" i="19"/>
  <c r="D150" i="19"/>
  <c r="E150" i="19"/>
  <c r="E101" i="19"/>
  <c r="D101" i="19"/>
  <c r="E49" i="19"/>
  <c r="D49" i="19"/>
  <c r="E148" i="19"/>
  <c r="D148" i="19"/>
  <c r="R104" i="22"/>
  <c r="D9" i="19"/>
  <c r="E9" i="19"/>
  <c r="R87" i="22"/>
  <c r="E71" i="19"/>
  <c r="D71" i="19"/>
  <c r="D115" i="19"/>
  <c r="E115" i="19"/>
  <c r="E122" i="19"/>
  <c r="D122" i="19"/>
  <c r="R83" i="22"/>
  <c r="E53" i="19"/>
  <c r="D53" i="19"/>
  <c r="E106" i="19"/>
  <c r="D106" i="19"/>
  <c r="E112" i="19"/>
  <c r="D112" i="19"/>
  <c r="E138" i="19"/>
  <c r="D138" i="19"/>
  <c r="E143" i="19"/>
  <c r="D143" i="19"/>
  <c r="E152" i="19"/>
  <c r="D152" i="19"/>
  <c r="R142" i="22"/>
  <c r="D134" i="19"/>
  <c r="E134" i="19"/>
  <c r="E69" i="19"/>
  <c r="D69" i="19"/>
  <c r="E45" i="19"/>
  <c r="D45" i="19"/>
  <c r="E73" i="19"/>
  <c r="D73" i="19"/>
  <c r="R116" i="22"/>
  <c r="R117" i="22"/>
  <c r="D83" i="19"/>
  <c r="E83" i="19"/>
  <c r="R44" i="22"/>
  <c r="D144" i="19"/>
  <c r="E114" i="19"/>
  <c r="E46" i="19"/>
  <c r="D132" i="19"/>
  <c r="D79" i="19"/>
  <c r="D123" i="19"/>
  <c r="D70" i="19"/>
  <c r="E94" i="19"/>
  <c r="E55" i="19"/>
  <c r="D55" i="19"/>
  <c r="D108" i="19"/>
  <c r="D121" i="19"/>
  <c r="D109" i="19"/>
  <c r="R56" i="22"/>
  <c r="R151" i="22"/>
  <c r="D11" i="19"/>
  <c r="D110" i="19"/>
  <c r="D124" i="19"/>
  <c r="R119" i="22"/>
  <c r="R38" i="15"/>
  <c r="R125" i="15"/>
  <c r="R69" i="22"/>
  <c r="R109" i="15"/>
  <c r="R26" i="15"/>
  <c r="R127" i="15"/>
  <c r="R93" i="22"/>
  <c r="R79" i="15"/>
  <c r="R97" i="15"/>
  <c r="R121" i="22"/>
  <c r="R94" i="22"/>
  <c r="R148" i="15"/>
  <c r="R46" i="15"/>
  <c r="R77" i="22"/>
  <c r="R58" i="15"/>
  <c r="R29" i="22"/>
  <c r="R141" i="22"/>
  <c r="R62" i="15"/>
  <c r="R113" i="22"/>
  <c r="R24" i="22"/>
  <c r="R135" i="15"/>
  <c r="R129" i="22"/>
  <c r="R55" i="22"/>
  <c r="R144" i="15"/>
  <c r="R45" i="15"/>
  <c r="R25" i="15"/>
  <c r="R110" i="15"/>
  <c r="R35" i="22"/>
  <c r="R31" i="22"/>
  <c r="R74" i="15"/>
  <c r="R7" i="22"/>
  <c r="R96" i="22"/>
  <c r="R80" i="15"/>
  <c r="R138" i="15"/>
  <c r="R110" i="22"/>
  <c r="R139" i="15"/>
  <c r="R11" i="15"/>
  <c r="R114" i="22"/>
  <c r="R35" i="15"/>
  <c r="R143" i="15"/>
  <c r="R16" i="22"/>
  <c r="R20" i="22"/>
  <c r="R130" i="22"/>
  <c r="R102" i="15"/>
  <c r="R44" i="15"/>
  <c r="R134" i="22"/>
  <c r="R86" i="22"/>
  <c r="R92" i="15"/>
  <c r="R28" i="22"/>
  <c r="R85" i="22"/>
  <c r="R90" i="15"/>
  <c r="R81" i="15"/>
  <c r="R52" i="22"/>
  <c r="R64" i="22"/>
  <c r="R59" i="15"/>
  <c r="R12" i="15"/>
  <c r="R144" i="22"/>
  <c r="R65" i="22"/>
  <c r="R100" i="15"/>
  <c r="R68" i="15"/>
  <c r="R23" i="15"/>
  <c r="R109" i="22"/>
  <c r="R56" i="15"/>
  <c r="R72" i="22"/>
  <c r="R112" i="22"/>
  <c r="C160" i="22" l="1"/>
  <c r="C158" i="22"/>
  <c r="C159" i="22"/>
  <c r="C157" i="22"/>
  <c r="C107" i="15"/>
  <c r="C130" i="15"/>
  <c r="C140" i="15"/>
  <c r="C56" i="15"/>
  <c r="C10" i="22"/>
  <c r="C14" i="22"/>
  <c r="C18" i="22"/>
  <c r="C22" i="22"/>
  <c r="C26" i="22"/>
  <c r="C30" i="22"/>
  <c r="C34" i="22"/>
  <c r="C38" i="22"/>
  <c r="C42" i="22"/>
  <c r="C46" i="22"/>
  <c r="C11" i="22"/>
  <c r="C16" i="22"/>
  <c r="C21" i="22"/>
  <c r="C27" i="22"/>
  <c r="C32" i="22"/>
  <c r="C37" i="22"/>
  <c r="C43" i="22"/>
  <c r="C48" i="22"/>
  <c r="C52" i="22"/>
  <c r="C56" i="22"/>
  <c r="C60" i="22"/>
  <c r="C64" i="22"/>
  <c r="C68" i="22"/>
  <c r="C72" i="22"/>
  <c r="C76" i="22"/>
  <c r="C80" i="22"/>
  <c r="C84" i="22"/>
  <c r="C88" i="22"/>
  <c r="C92" i="22"/>
  <c r="C96" i="22"/>
  <c r="C100" i="22"/>
  <c r="C104" i="22"/>
  <c r="C108" i="22"/>
  <c r="C112" i="22"/>
  <c r="C116" i="22"/>
  <c r="C120" i="22"/>
  <c r="C124" i="22"/>
  <c r="C128" i="22"/>
  <c r="C132" i="22"/>
  <c r="C136" i="22"/>
  <c r="C140" i="22"/>
  <c r="C144" i="22"/>
  <c r="C148" i="22"/>
  <c r="C152" i="22"/>
  <c r="C156" i="22"/>
  <c r="C12" i="22"/>
  <c r="C17" i="22"/>
  <c r="C28" i="22"/>
  <c r="C33" i="22"/>
  <c r="C39" i="22"/>
  <c r="C49" i="22"/>
  <c r="C53" i="22"/>
  <c r="C61" i="22"/>
  <c r="C65" i="22"/>
  <c r="C73" i="22"/>
  <c r="C77" i="22"/>
  <c r="C85" i="22"/>
  <c r="C89" i="22"/>
  <c r="C97" i="22"/>
  <c r="C101" i="22"/>
  <c r="C109" i="22"/>
  <c r="C113" i="22"/>
  <c r="C121" i="22"/>
  <c r="C129" i="22"/>
  <c r="C133" i="22"/>
  <c r="C141" i="22"/>
  <c r="C149" i="22"/>
  <c r="C153" i="22"/>
  <c r="C23" i="22"/>
  <c r="C44" i="22"/>
  <c r="C57" i="22"/>
  <c r="C69" i="22"/>
  <c r="C81" i="22"/>
  <c r="C93" i="22"/>
  <c r="C105" i="22"/>
  <c r="C117" i="22"/>
  <c r="C125" i="22"/>
  <c r="C137" i="22"/>
  <c r="C145" i="22"/>
  <c r="C7" i="22"/>
  <c r="C13" i="22"/>
  <c r="C24" i="22"/>
  <c r="C35" i="22"/>
  <c r="C45" i="22"/>
  <c r="C54" i="22"/>
  <c r="C62" i="22"/>
  <c r="C70" i="22"/>
  <c r="C78" i="22"/>
  <c r="C86" i="22"/>
  <c r="C94" i="22"/>
  <c r="C102" i="22"/>
  <c r="C110" i="22"/>
  <c r="C118" i="22"/>
  <c r="C126" i="22"/>
  <c r="C134" i="22"/>
  <c r="C142" i="22"/>
  <c r="C150" i="22"/>
  <c r="C31" i="22"/>
  <c r="C51" i="22"/>
  <c r="C67" i="22"/>
  <c r="C83" i="22"/>
  <c r="C99" i="22"/>
  <c r="C115" i="22"/>
  <c r="C131" i="22"/>
  <c r="C15" i="22"/>
  <c r="C25" i="22"/>
  <c r="C36" i="22"/>
  <c r="C47" i="22"/>
  <c r="C55" i="22"/>
  <c r="C63" i="22"/>
  <c r="C71" i="22"/>
  <c r="C79" i="22"/>
  <c r="C87" i="22"/>
  <c r="C95" i="22"/>
  <c r="C103" i="22"/>
  <c r="C111" i="22"/>
  <c r="C119" i="22"/>
  <c r="C127" i="22"/>
  <c r="C135" i="22"/>
  <c r="C143" i="22"/>
  <c r="C151" i="22"/>
  <c r="C8" i="22"/>
  <c r="C19" i="22"/>
  <c r="C29" i="22"/>
  <c r="C40" i="22"/>
  <c r="C50" i="22"/>
  <c r="C58" i="22"/>
  <c r="C66" i="22"/>
  <c r="C74" i="22"/>
  <c r="C82" i="22"/>
  <c r="C90" i="22"/>
  <c r="C98" i="22"/>
  <c r="C106" i="22"/>
  <c r="C114" i="22"/>
  <c r="C122" i="22"/>
  <c r="C130" i="22"/>
  <c r="C138" i="22"/>
  <c r="C146" i="22"/>
  <c r="C154" i="22"/>
  <c r="C9" i="22"/>
  <c r="C20" i="22"/>
  <c r="C41" i="22"/>
  <c r="C59" i="22"/>
  <c r="C75" i="22"/>
  <c r="C91" i="22"/>
  <c r="C107" i="22"/>
  <c r="C123" i="22"/>
  <c r="C155" i="22"/>
  <c r="C139" i="22"/>
  <c r="C147" i="22"/>
  <c r="C92" i="15"/>
  <c r="C54" i="15"/>
  <c r="C48" i="15"/>
  <c r="C95" i="15"/>
  <c r="C115" i="15"/>
  <c r="C91" i="15"/>
  <c r="C43" i="15"/>
  <c r="C142" i="15"/>
  <c r="C52" i="15"/>
  <c r="C118" i="15"/>
  <c r="C73" i="15"/>
  <c r="C88" i="15"/>
  <c r="C85" i="15"/>
  <c r="C122" i="15"/>
  <c r="C100" i="15"/>
  <c r="C59" i="15"/>
  <c r="C90" i="15"/>
  <c r="C102" i="15"/>
  <c r="C143" i="15"/>
  <c r="C74" i="15"/>
  <c r="C25" i="15"/>
  <c r="C62" i="15"/>
  <c r="C46" i="15"/>
  <c r="C97" i="15"/>
  <c r="C79" i="15"/>
  <c r="C38" i="15"/>
  <c r="C137" i="15"/>
  <c r="C83" i="15"/>
  <c r="C82" i="15"/>
  <c r="C87" i="15"/>
  <c r="C94" i="15"/>
  <c r="C105" i="15"/>
  <c r="C111" i="15"/>
  <c r="C61" i="15"/>
  <c r="C86" i="15"/>
  <c r="C104" i="15"/>
  <c r="C84" i="15"/>
  <c r="C49" i="15"/>
  <c r="C29" i="15"/>
  <c r="C33" i="15"/>
  <c r="C98" i="15"/>
  <c r="C16" i="15"/>
  <c r="C13" i="15"/>
  <c r="C55" i="15"/>
  <c r="C112" i="15"/>
  <c r="C116" i="15"/>
  <c r="C17" i="15"/>
  <c r="C96" i="15"/>
  <c r="C40" i="15"/>
  <c r="C15" i="15"/>
  <c r="C64" i="15"/>
  <c r="C12" i="15"/>
  <c r="C44" i="15"/>
  <c r="C144" i="15"/>
  <c r="C125" i="15"/>
  <c r="C154" i="15"/>
  <c r="C124" i="15"/>
  <c r="C53" i="15"/>
  <c r="C108" i="15"/>
  <c r="C151" i="15"/>
  <c r="C23" i="15"/>
  <c r="C80" i="15"/>
  <c r="C45" i="15"/>
  <c r="C135" i="15"/>
  <c r="C58" i="15"/>
  <c r="C148" i="15"/>
  <c r="C109" i="15"/>
  <c r="C133" i="15"/>
  <c r="C8" i="15"/>
  <c r="C7" i="15"/>
  <c r="C157" i="15"/>
  <c r="C159" i="15"/>
  <c r="C156" i="15"/>
  <c r="C160" i="15"/>
  <c r="C158" i="15"/>
  <c r="C126" i="15"/>
  <c r="C66" i="15"/>
  <c r="C36" i="15"/>
  <c r="C51" i="15"/>
  <c r="C30" i="15"/>
  <c r="C14" i="15"/>
  <c r="C77" i="15"/>
  <c r="C20" i="15"/>
  <c r="C28" i="15"/>
  <c r="C117" i="15"/>
  <c r="C136" i="15"/>
  <c r="C65" i="15"/>
  <c r="C146" i="15"/>
  <c r="C76" i="15"/>
  <c r="C128" i="15"/>
  <c r="C37" i="15"/>
  <c r="C21" i="15"/>
  <c r="C103" i="15"/>
  <c r="C89" i="15"/>
  <c r="C152" i="15"/>
  <c r="C70" i="15"/>
  <c r="C47" i="15"/>
  <c r="C99" i="15"/>
  <c r="C123" i="15"/>
  <c r="C120" i="15"/>
  <c r="C32" i="15"/>
  <c r="C18" i="15"/>
  <c r="C69" i="15"/>
  <c r="C93" i="15"/>
  <c r="C132" i="15"/>
  <c r="C113" i="15"/>
  <c r="C41" i="15"/>
  <c r="C19" i="15"/>
  <c r="C121" i="15"/>
  <c r="C78" i="15"/>
  <c r="C150" i="15"/>
  <c r="C81" i="15"/>
  <c r="C139" i="15"/>
  <c r="C110" i="15"/>
  <c r="C26" i="15"/>
  <c r="C63" i="15"/>
  <c r="C27" i="15"/>
  <c r="C114" i="15"/>
  <c r="C31" i="15"/>
  <c r="C129" i="15"/>
  <c r="C50" i="15"/>
  <c r="C106" i="15"/>
  <c r="C68" i="15"/>
  <c r="C35" i="15"/>
  <c r="C11" i="15"/>
  <c r="C138" i="15"/>
  <c r="C127" i="15"/>
  <c r="C22" i="15"/>
  <c r="C131" i="15"/>
  <c r="C101" i="15"/>
  <c r="C149" i="15"/>
  <c r="C42" i="15"/>
  <c r="C153" i="15"/>
  <c r="C147" i="15"/>
  <c r="C39" i="15"/>
  <c r="C75" i="15"/>
  <c r="C34" i="15"/>
  <c r="C10" i="15"/>
  <c r="C72" i="15"/>
  <c r="C57" i="15"/>
  <c r="C60" i="15"/>
  <c r="C71" i="15"/>
  <c r="C134" i="15"/>
  <c r="C119" i="15"/>
  <c r="C145" i="15"/>
  <c r="C24" i="15"/>
  <c r="C9" i="15"/>
  <c r="C155" i="15"/>
  <c r="C141" i="15"/>
  <c r="C67" i="15"/>
  <c r="C159" i="19"/>
  <c r="C158" i="19"/>
  <c r="C160" i="19"/>
  <c r="C25" i="19"/>
  <c r="C133" i="19"/>
  <c r="C30" i="19"/>
  <c r="C120" i="19"/>
  <c r="C58" i="19"/>
  <c r="C146" i="19"/>
  <c r="C34" i="19"/>
  <c r="C148" i="19"/>
  <c r="C96" i="19"/>
  <c r="C145" i="19"/>
  <c r="C16" i="19"/>
  <c r="C73" i="19"/>
  <c r="C152" i="19"/>
  <c r="C53" i="19"/>
  <c r="C121" i="19"/>
  <c r="C116" i="19"/>
  <c r="C69" i="19"/>
  <c r="C41" i="19"/>
  <c r="C10" i="19"/>
  <c r="C127" i="19"/>
  <c r="C20" i="19"/>
  <c r="C157" i="19"/>
  <c r="C118" i="19"/>
  <c r="C32" i="19"/>
  <c r="C97" i="19"/>
  <c r="C87" i="19"/>
  <c r="C33" i="19"/>
  <c r="C19" i="19"/>
  <c r="C62" i="19"/>
  <c r="C48" i="19"/>
  <c r="C46" i="19"/>
  <c r="C35" i="19"/>
  <c r="C104" i="19"/>
  <c r="C102" i="19"/>
  <c r="C52" i="19"/>
  <c r="C109" i="19"/>
  <c r="C75" i="19"/>
  <c r="C108" i="19"/>
  <c r="C39" i="19"/>
  <c r="C76" i="19"/>
  <c r="C82" i="19"/>
  <c r="C100" i="19"/>
  <c r="C132" i="19"/>
  <c r="C67" i="19"/>
  <c r="C119" i="19"/>
  <c r="C139" i="19"/>
  <c r="C141" i="19"/>
  <c r="C113" i="19"/>
  <c r="C64" i="19"/>
  <c r="C56" i="19"/>
  <c r="C27" i="19"/>
  <c r="C29" i="19"/>
  <c r="C111" i="19"/>
  <c r="C90" i="19"/>
  <c r="C107" i="19"/>
  <c r="C147" i="19"/>
  <c r="C85" i="19"/>
  <c r="C101" i="19"/>
  <c r="C150" i="19"/>
  <c r="C55" i="19"/>
  <c r="C83" i="19"/>
  <c r="C115" i="19"/>
  <c r="C123" i="19"/>
  <c r="C110" i="19"/>
  <c r="C124" i="19"/>
  <c r="C22" i="19"/>
  <c r="C91" i="19"/>
  <c r="C130" i="19"/>
  <c r="C94" i="19"/>
  <c r="C125" i="19"/>
  <c r="C38" i="19"/>
  <c r="C88" i="19"/>
  <c r="C86" i="19"/>
  <c r="C106" i="19"/>
  <c r="C129" i="19"/>
  <c r="C57" i="19"/>
  <c r="C114" i="19"/>
  <c r="C37" i="19"/>
  <c r="C60" i="19"/>
  <c r="C131" i="19"/>
  <c r="C117" i="19"/>
  <c r="C68" i="19"/>
  <c r="C31" i="19"/>
  <c r="C98" i="19"/>
  <c r="C54" i="19"/>
  <c r="C140" i="19"/>
  <c r="C149" i="19"/>
  <c r="C63" i="19"/>
  <c r="C61" i="19"/>
  <c r="C81" i="19"/>
  <c r="C28" i="19"/>
  <c r="C11" i="19"/>
  <c r="C122" i="19"/>
  <c r="C84" i="19"/>
  <c r="C112" i="19"/>
  <c r="C128" i="19"/>
  <c r="C47" i="19"/>
  <c r="C137" i="19"/>
  <c r="C40" i="19"/>
  <c r="C138" i="19"/>
  <c r="C45" i="19"/>
  <c r="C70" i="19"/>
  <c r="C9" i="19"/>
  <c r="C21" i="19"/>
  <c r="C23" i="19"/>
  <c r="C156" i="19"/>
  <c r="C92" i="19"/>
  <c r="C155" i="19"/>
  <c r="C74" i="19"/>
  <c r="C77" i="19"/>
  <c r="C18" i="19"/>
  <c r="C95" i="19"/>
  <c r="C71" i="19"/>
  <c r="C15" i="19"/>
  <c r="C50" i="19"/>
  <c r="C51" i="19"/>
  <c r="C136" i="19"/>
  <c r="C72" i="19"/>
  <c r="C66" i="19"/>
  <c r="C24" i="19"/>
  <c r="C7" i="19"/>
  <c r="C143" i="19"/>
  <c r="C134" i="19"/>
  <c r="C49" i="19"/>
  <c r="C93" i="19"/>
  <c r="C103" i="19"/>
  <c r="C17" i="19"/>
  <c r="C153" i="19"/>
  <c r="C154" i="19"/>
  <c r="C99" i="19"/>
  <c r="C59" i="19"/>
  <c r="C43" i="19"/>
  <c r="C144" i="19"/>
  <c r="C126" i="19"/>
  <c r="C105" i="19"/>
  <c r="C42" i="19"/>
  <c r="C13" i="19"/>
  <c r="C80" i="19"/>
  <c r="C14" i="19"/>
  <c r="C26" i="19"/>
  <c r="C12" i="19"/>
  <c r="C36" i="19"/>
  <c r="C135" i="19"/>
  <c r="C151" i="19"/>
  <c r="C65" i="19"/>
  <c r="C44" i="19"/>
  <c r="C79" i="19"/>
  <c r="C89" i="19"/>
  <c r="C142" i="19"/>
  <c r="C78" i="19"/>
  <c r="C8" i="19"/>
  <c r="O8" i="20" l="1"/>
  <c r="O9" i="20"/>
  <c r="O10" i="20"/>
  <c r="O11" i="20"/>
  <c r="O15" i="20"/>
  <c r="O19" i="20"/>
  <c r="O23" i="20"/>
  <c r="O27" i="20"/>
  <c r="O31" i="20"/>
  <c r="O35" i="20"/>
  <c r="O39" i="20"/>
  <c r="O43" i="20"/>
  <c r="O47" i="20"/>
  <c r="O51" i="20"/>
  <c r="O55" i="20"/>
  <c r="O59" i="20"/>
  <c r="O63" i="20"/>
  <c r="O67" i="20"/>
  <c r="O71" i="20"/>
  <c r="O75" i="20"/>
  <c r="O79" i="20"/>
  <c r="O83" i="20"/>
  <c r="O87" i="20"/>
  <c r="N8" i="20"/>
  <c r="N12" i="20"/>
  <c r="N16" i="20"/>
  <c r="N20" i="20"/>
  <c r="N24" i="20"/>
  <c r="N28" i="20"/>
  <c r="N32" i="20"/>
  <c r="N36" i="20"/>
  <c r="N40" i="20"/>
  <c r="N44" i="20"/>
  <c r="N48" i="20"/>
  <c r="N52" i="20"/>
  <c r="N56" i="20"/>
  <c r="N60" i="20"/>
  <c r="N64" i="20"/>
  <c r="N68" i="20"/>
  <c r="N72" i="20"/>
  <c r="N76" i="20"/>
  <c r="N80" i="20"/>
  <c r="N84" i="20"/>
  <c r="N88" i="20"/>
  <c r="O12" i="20"/>
  <c r="O17" i="20"/>
  <c r="O22" i="20"/>
  <c r="O28" i="20"/>
  <c r="O33" i="20"/>
  <c r="O38" i="20"/>
  <c r="O44" i="20"/>
  <c r="O49" i="20"/>
  <c r="O54" i="20"/>
  <c r="O60" i="20"/>
  <c r="O65" i="20"/>
  <c r="O70" i="20"/>
  <c r="O76" i="20"/>
  <c r="O81" i="20"/>
  <c r="O86" i="20"/>
  <c r="N9" i="20"/>
  <c r="N14" i="20"/>
  <c r="N19" i="20"/>
  <c r="N25" i="20"/>
  <c r="N30" i="20"/>
  <c r="N35" i="20"/>
  <c r="N41" i="20"/>
  <c r="N46" i="20"/>
  <c r="N51" i="20"/>
  <c r="N57" i="20"/>
  <c r="N62" i="20"/>
  <c r="N67" i="20"/>
  <c r="N73" i="20"/>
  <c r="N78" i="20"/>
  <c r="N83" i="20"/>
  <c r="N89" i="20"/>
  <c r="P11" i="20"/>
  <c r="P15" i="20"/>
  <c r="P19" i="20"/>
  <c r="P23" i="20"/>
  <c r="P27" i="20"/>
  <c r="P31" i="20"/>
  <c r="P35" i="20"/>
  <c r="P39" i="20"/>
  <c r="P43" i="20"/>
  <c r="P47" i="20"/>
  <c r="P51" i="20"/>
  <c r="P55" i="20"/>
  <c r="P59" i="20"/>
  <c r="P63" i="20"/>
  <c r="P67" i="20"/>
  <c r="P71" i="20"/>
  <c r="P75" i="20"/>
  <c r="P79" i="20"/>
  <c r="P83" i="20"/>
  <c r="P87" i="20"/>
  <c r="O13" i="20"/>
  <c r="O18" i="20"/>
  <c r="O24" i="20"/>
  <c r="O29" i="20"/>
  <c r="O34" i="20"/>
  <c r="O40" i="20"/>
  <c r="O45" i="20"/>
  <c r="O50" i="20"/>
  <c r="O56" i="20"/>
  <c r="O14" i="20"/>
  <c r="O25" i="20"/>
  <c r="O36" i="20"/>
  <c r="O46" i="20"/>
  <c r="O57" i="20"/>
  <c r="O64" i="20"/>
  <c r="O72" i="20"/>
  <c r="O78" i="20"/>
  <c r="O85" i="20"/>
  <c r="N10" i="20"/>
  <c r="N17" i="20"/>
  <c r="N23" i="20"/>
  <c r="N31" i="20"/>
  <c r="N38" i="20"/>
  <c r="N45" i="20"/>
  <c r="N53" i="20"/>
  <c r="N59" i="20"/>
  <c r="N66" i="20"/>
  <c r="N74" i="20"/>
  <c r="N81" i="20"/>
  <c r="N87" i="20"/>
  <c r="P8" i="20"/>
  <c r="P13" i="20"/>
  <c r="P18" i="20"/>
  <c r="P24" i="20"/>
  <c r="P29" i="20"/>
  <c r="P34" i="20"/>
  <c r="P40" i="20"/>
  <c r="P45" i="20"/>
  <c r="P50" i="20"/>
  <c r="P56" i="20"/>
  <c r="P61" i="20"/>
  <c r="P66" i="20"/>
  <c r="P72" i="20"/>
  <c r="P77" i="20"/>
  <c r="P82" i="20"/>
  <c r="P88" i="20"/>
  <c r="O16" i="20"/>
  <c r="O26" i="20"/>
  <c r="O37" i="20"/>
  <c r="O48" i="20"/>
  <c r="O58" i="20"/>
  <c r="O66" i="20"/>
  <c r="O73" i="20"/>
  <c r="O80" i="20"/>
  <c r="O88" i="20"/>
  <c r="N11" i="20"/>
  <c r="N18" i="20"/>
  <c r="N26" i="20"/>
  <c r="N33" i="20"/>
  <c r="N39" i="20"/>
  <c r="N47" i="20"/>
  <c r="N54" i="20"/>
  <c r="N61" i="20"/>
  <c r="N69" i="20"/>
  <c r="N75" i="20"/>
  <c r="N82" i="20"/>
  <c r="N90" i="20"/>
  <c r="O20" i="20"/>
  <c r="O30" i="20"/>
  <c r="O41" i="20"/>
  <c r="O52" i="20"/>
  <c r="O61" i="20"/>
  <c r="O68" i="20"/>
  <c r="O74" i="20"/>
  <c r="O82" i="20"/>
  <c r="O89" i="20"/>
  <c r="N13" i="20"/>
  <c r="N21" i="20"/>
  <c r="N27" i="20"/>
  <c r="N34" i="20"/>
  <c r="N42" i="20"/>
  <c r="N49" i="20"/>
  <c r="N55" i="20"/>
  <c r="N63" i="20"/>
  <c r="N70" i="20"/>
  <c r="N77" i="20"/>
  <c r="N85" i="20"/>
  <c r="P10" i="20"/>
  <c r="P16" i="20"/>
  <c r="P21" i="20"/>
  <c r="P26" i="20"/>
  <c r="P32" i="20"/>
  <c r="P37" i="20"/>
  <c r="P42" i="20"/>
  <c r="P48" i="20"/>
  <c r="P53" i="20"/>
  <c r="P58" i="20"/>
  <c r="P64" i="20"/>
  <c r="P69" i="20"/>
  <c r="P74" i="20"/>
  <c r="P80" i="20"/>
  <c r="P85" i="20"/>
  <c r="P90" i="20"/>
  <c r="O21" i="20"/>
  <c r="O32" i="20"/>
  <c r="O42" i="20"/>
  <c r="O53" i="20"/>
  <c r="O62" i="20"/>
  <c r="O69" i="20"/>
  <c r="O77" i="20"/>
  <c r="O84" i="20"/>
  <c r="O90" i="20"/>
  <c r="N15" i="20"/>
  <c r="N22" i="20"/>
  <c r="N29" i="20"/>
  <c r="N37" i="20"/>
  <c r="N43" i="20"/>
  <c r="N50" i="20"/>
  <c r="N58" i="20"/>
  <c r="N65" i="20"/>
  <c r="N71" i="20"/>
  <c r="N79" i="20"/>
  <c r="N86" i="20"/>
  <c r="P14" i="20"/>
  <c r="P25" i="20"/>
  <c r="P36" i="20"/>
  <c r="P46" i="20"/>
  <c r="P57" i="20"/>
  <c r="P68" i="20"/>
  <c r="P78" i="20"/>
  <c r="P89" i="20"/>
  <c r="P20" i="20"/>
  <c r="P30" i="20"/>
  <c r="P41" i="20"/>
  <c r="P52" i="20"/>
  <c r="P62" i="20"/>
  <c r="P73" i="20"/>
  <c r="P84" i="20"/>
  <c r="P12" i="20"/>
  <c r="P33" i="20"/>
  <c r="P44" i="20"/>
  <c r="P54" i="20"/>
  <c r="P65" i="20"/>
  <c r="P76" i="20"/>
  <c r="P86" i="20"/>
  <c r="P17" i="20"/>
  <c r="P28" i="20"/>
  <c r="P38" i="20"/>
  <c r="P49" i="20"/>
  <c r="P60" i="20"/>
  <c r="P70" i="20"/>
  <c r="P81" i="20"/>
  <c r="P9" i="20"/>
  <c r="P22" i="20"/>
  <c r="O9" i="17"/>
  <c r="O13" i="17"/>
  <c r="O17" i="17"/>
  <c r="O21" i="17"/>
  <c r="O25" i="17"/>
  <c r="O29" i="17"/>
  <c r="O33" i="17"/>
  <c r="O37" i="17"/>
  <c r="O41" i="17"/>
  <c r="O45" i="17"/>
  <c r="O49" i="17"/>
  <c r="N11" i="17"/>
  <c r="N15" i="17"/>
  <c r="N19" i="17"/>
  <c r="N23" i="17"/>
  <c r="N27" i="17"/>
  <c r="N31" i="17"/>
  <c r="N35" i="17"/>
  <c r="N39" i="17"/>
  <c r="N43" i="17"/>
  <c r="N47" i="17"/>
  <c r="O11" i="17"/>
  <c r="O16" i="17"/>
  <c r="O22" i="17"/>
  <c r="O27" i="17"/>
  <c r="O32" i="17"/>
  <c r="O38" i="17"/>
  <c r="O43" i="17"/>
  <c r="O48" i="17"/>
  <c r="N12" i="17"/>
  <c r="N17" i="17"/>
  <c r="N22" i="17"/>
  <c r="N28" i="17"/>
  <c r="N33" i="17"/>
  <c r="N38" i="17"/>
  <c r="N44" i="17"/>
  <c r="N49" i="17"/>
  <c r="O12" i="17"/>
  <c r="O19" i="17"/>
  <c r="O26" i="17"/>
  <c r="O34" i="17"/>
  <c r="O40" i="17"/>
  <c r="O47" i="17"/>
  <c r="N13" i="17"/>
  <c r="N20" i="17"/>
  <c r="N26" i="17"/>
  <c r="N34" i="17"/>
  <c r="N41" i="17"/>
  <c r="N48" i="17"/>
  <c r="O14" i="17"/>
  <c r="O20" i="17"/>
  <c r="O28" i="17"/>
  <c r="O35" i="17"/>
  <c r="O42" i="17"/>
  <c r="N8" i="17"/>
  <c r="N14" i="17"/>
  <c r="N21" i="17"/>
  <c r="N29" i="17"/>
  <c r="N36" i="17"/>
  <c r="N42" i="17"/>
  <c r="O8" i="17"/>
  <c r="O15" i="17"/>
  <c r="O23" i="17"/>
  <c r="O30" i="17"/>
  <c r="O36" i="17"/>
  <c r="O44" i="17"/>
  <c r="N9" i="17"/>
  <c r="N16" i="17"/>
  <c r="N24" i="17"/>
  <c r="N30" i="17"/>
  <c r="N37" i="17"/>
  <c r="N45" i="17"/>
  <c r="O10" i="17"/>
  <c r="O18" i="17"/>
  <c r="O24" i="17"/>
  <c r="O31" i="17"/>
  <c r="O39" i="17"/>
  <c r="O46" i="17"/>
  <c r="N10" i="17"/>
  <c r="N18" i="17"/>
  <c r="N25" i="17"/>
  <c r="N32" i="17"/>
  <c r="N40" i="17"/>
  <c r="N46" i="17"/>
  <c r="N8" i="21"/>
  <c r="N12" i="21"/>
  <c r="N16" i="21"/>
  <c r="N20" i="21"/>
  <c r="N24" i="21"/>
  <c r="N28" i="21"/>
  <c r="N32" i="21"/>
  <c r="N36" i="21"/>
  <c r="N40" i="21"/>
  <c r="N44" i="21"/>
  <c r="N48" i="21"/>
  <c r="N52" i="21"/>
  <c r="N56" i="21"/>
  <c r="P11" i="21"/>
  <c r="P15" i="21"/>
  <c r="P19" i="21"/>
  <c r="P23" i="21"/>
  <c r="P27" i="21"/>
  <c r="P31" i="21"/>
  <c r="P35" i="21"/>
  <c r="P39" i="21"/>
  <c r="P43" i="21"/>
  <c r="P47" i="21"/>
  <c r="P51" i="21"/>
  <c r="P55" i="21"/>
  <c r="O10" i="21"/>
  <c r="O14" i="21"/>
  <c r="O18" i="21"/>
  <c r="O22" i="21"/>
  <c r="O26" i="21"/>
  <c r="O30" i="21"/>
  <c r="O34" i="21"/>
  <c r="O38" i="21"/>
  <c r="O42" i="21"/>
  <c r="O46" i="21"/>
  <c r="O50" i="21"/>
  <c r="O54" i="21"/>
  <c r="N9" i="21"/>
  <c r="N13" i="21"/>
  <c r="N17" i="21"/>
  <c r="N21" i="21"/>
  <c r="N25" i="21"/>
  <c r="N29" i="21"/>
  <c r="N33" i="21"/>
  <c r="N37" i="21"/>
  <c r="N41" i="21"/>
  <c r="N45" i="21"/>
  <c r="N49" i="21"/>
  <c r="N53" i="21"/>
  <c r="P8" i="21"/>
  <c r="P12" i="21"/>
  <c r="P16" i="21"/>
  <c r="P20" i="21"/>
  <c r="P24" i="21"/>
  <c r="P28" i="21"/>
  <c r="P32" i="21"/>
  <c r="P36" i="21"/>
  <c r="P40" i="21"/>
  <c r="P44" i="21"/>
  <c r="N14" i="21"/>
  <c r="N22" i="21"/>
  <c r="N30" i="21"/>
  <c r="N38" i="21"/>
  <c r="N46" i="21"/>
  <c r="N54" i="21"/>
  <c r="P13" i="21"/>
  <c r="P21" i="21"/>
  <c r="P29" i="21"/>
  <c r="P37" i="21"/>
  <c r="P45" i="21"/>
  <c r="P50" i="21"/>
  <c r="P56" i="21"/>
  <c r="O12" i="21"/>
  <c r="O17" i="21"/>
  <c r="O23" i="21"/>
  <c r="O28" i="21"/>
  <c r="O33" i="21"/>
  <c r="O39" i="21"/>
  <c r="O44" i="21"/>
  <c r="O49" i="21"/>
  <c r="O55" i="21"/>
  <c r="N15" i="21"/>
  <c r="N23" i="21"/>
  <c r="N31" i="21"/>
  <c r="N39" i="21"/>
  <c r="N47" i="21"/>
  <c r="N55" i="21"/>
  <c r="P14" i="21"/>
  <c r="P22" i="21"/>
  <c r="P30" i="21"/>
  <c r="P38" i="21"/>
  <c r="P46" i="21"/>
  <c r="P52" i="21"/>
  <c r="O8" i="21"/>
  <c r="O13" i="21"/>
  <c r="O19" i="21"/>
  <c r="O24" i="21"/>
  <c r="O29" i="21"/>
  <c r="O35" i="21"/>
  <c r="O40" i="21"/>
  <c r="O45" i="21"/>
  <c r="O51" i="21"/>
  <c r="O56" i="21"/>
  <c r="N10" i="21"/>
  <c r="N18" i="21"/>
  <c r="N26" i="21"/>
  <c r="N34" i="21"/>
  <c r="N42" i="21"/>
  <c r="N50" i="21"/>
  <c r="P9" i="21"/>
  <c r="P17" i="21"/>
  <c r="P25" i="21"/>
  <c r="P33" i="21"/>
  <c r="P41" i="21"/>
  <c r="P48" i="21"/>
  <c r="P53" i="21"/>
  <c r="O9" i="21"/>
  <c r="O15" i="21"/>
  <c r="O20" i="21"/>
  <c r="O25" i="21"/>
  <c r="O31" i="21"/>
  <c r="O36" i="21"/>
  <c r="O41" i="21"/>
  <c r="O47" i="21"/>
  <c r="O52" i="21"/>
  <c r="N11" i="21"/>
  <c r="N19" i="21"/>
  <c r="N27" i="21"/>
  <c r="N35" i="21"/>
  <c r="N43" i="21"/>
  <c r="N51" i="21"/>
  <c r="P10" i="21"/>
  <c r="P18" i="21"/>
  <c r="P26" i="21"/>
  <c r="P34" i="21"/>
  <c r="P42" i="21"/>
  <c r="P49" i="21"/>
  <c r="P54" i="21"/>
  <c r="O11" i="21"/>
  <c r="O16" i="21"/>
  <c r="O21" i="21"/>
  <c r="O27" i="21"/>
  <c r="O32" i="21"/>
  <c r="O37" i="21"/>
  <c r="O43" i="21"/>
  <c r="O48" i="21"/>
  <c r="O53" i="21"/>
  <c r="P9" i="17"/>
  <c r="P13" i="17"/>
  <c r="P17" i="17"/>
  <c r="P21" i="17"/>
  <c r="P25" i="17"/>
  <c r="P29" i="17"/>
  <c r="P33" i="17"/>
  <c r="P37" i="17"/>
  <c r="P41" i="17"/>
  <c r="P45" i="17"/>
  <c r="P49" i="17"/>
  <c r="O7" i="17"/>
  <c r="P8" i="17"/>
  <c r="P24" i="17"/>
  <c r="P36" i="17"/>
  <c r="P44" i="17"/>
  <c r="P7" i="17"/>
  <c r="P10" i="17"/>
  <c r="P14" i="17"/>
  <c r="P18" i="17"/>
  <c r="P22" i="17"/>
  <c r="P26" i="17"/>
  <c r="P30" i="17"/>
  <c r="P34" i="17"/>
  <c r="P38" i="17"/>
  <c r="P42" i="17"/>
  <c r="P46" i="17"/>
  <c r="N7" i="17"/>
  <c r="P16" i="17"/>
  <c r="P28" i="17"/>
  <c r="P48" i="17"/>
  <c r="P11" i="17"/>
  <c r="P15" i="17"/>
  <c r="P19" i="17"/>
  <c r="P23" i="17"/>
  <c r="P27" i="17"/>
  <c r="P31" i="17"/>
  <c r="P35" i="17"/>
  <c r="P39" i="17"/>
  <c r="P43" i="17"/>
  <c r="P47" i="17"/>
  <c r="P12" i="17"/>
  <c r="P20" i="17"/>
  <c r="P32" i="17"/>
  <c r="P40" i="17"/>
  <c r="N7" i="21"/>
  <c r="P7" i="21"/>
  <c r="O7" i="21"/>
  <c r="P7" i="20"/>
  <c r="O7" i="20"/>
  <c r="N7" i="20"/>
  <c r="C17" i="17"/>
  <c r="D12" i="17"/>
  <c r="J7" i="17"/>
  <c r="L49" i="17"/>
  <c r="G36" i="17"/>
  <c r="F26" i="17"/>
  <c r="H7" i="17"/>
  <c r="E37" i="17"/>
  <c r="D26" i="17"/>
  <c r="C15" i="17"/>
  <c r="C47" i="17"/>
  <c r="G12" i="17"/>
  <c r="G44" i="17"/>
  <c r="F34" i="17"/>
  <c r="E13" i="17"/>
  <c r="E45" i="17"/>
  <c r="D34" i="17"/>
  <c r="C23" i="17"/>
  <c r="J47" i="17"/>
  <c r="G20" i="17"/>
  <c r="F10" i="17"/>
  <c r="F42" i="17"/>
  <c r="E21" i="17"/>
  <c r="D10" i="17"/>
  <c r="D42" i="17"/>
  <c r="C31" i="17"/>
  <c r="L48" i="17"/>
  <c r="E29" i="17"/>
  <c r="G28" i="17"/>
  <c r="D18" i="17"/>
  <c r="F18" i="17"/>
  <c r="D7" i="17"/>
  <c r="C39" i="17"/>
  <c r="C37" i="17"/>
  <c r="D16" i="17"/>
  <c r="F48" i="17"/>
  <c r="G26" i="17"/>
  <c r="C43" i="17"/>
  <c r="D46" i="17"/>
  <c r="D14" i="17"/>
  <c r="E25" i="17"/>
  <c r="F46" i="17"/>
  <c r="F14" i="17"/>
  <c r="G24" i="17"/>
  <c r="D24" i="17"/>
  <c r="G10" i="17"/>
  <c r="C33" i="17"/>
  <c r="D28" i="17"/>
  <c r="E23" i="17"/>
  <c r="F36" i="17"/>
  <c r="G38" i="17"/>
  <c r="J9" i="17"/>
  <c r="J13" i="17"/>
  <c r="H16" i="17"/>
  <c r="H18" i="17"/>
  <c r="H20" i="17"/>
  <c r="H22" i="17"/>
  <c r="H24" i="17"/>
  <c r="H26" i="17"/>
  <c r="H28" i="17"/>
  <c r="H30" i="17"/>
  <c r="H32" i="17"/>
  <c r="H34" i="17"/>
  <c r="H36" i="17"/>
  <c r="H38" i="17"/>
  <c r="H40" i="17"/>
  <c r="H42" i="17"/>
  <c r="H44" i="17"/>
  <c r="K10" i="17"/>
  <c r="K14" i="17"/>
  <c r="M16" i="17"/>
  <c r="M18" i="17"/>
  <c r="M20" i="17"/>
  <c r="M22" i="17"/>
  <c r="M24" i="17"/>
  <c r="M26" i="17"/>
  <c r="M28" i="17"/>
  <c r="M30" i="17"/>
  <c r="M32" i="17"/>
  <c r="M34" i="17"/>
  <c r="M36" i="17"/>
  <c r="M38" i="17"/>
  <c r="M40" i="17"/>
  <c r="M42" i="17"/>
  <c r="M44" i="17"/>
  <c r="M46" i="17"/>
  <c r="J16" i="17"/>
  <c r="J18" i="17"/>
  <c r="J20" i="17"/>
  <c r="J22" i="17"/>
  <c r="J24" i="17"/>
  <c r="J26" i="17"/>
  <c r="J28" i="17"/>
  <c r="J30" i="17"/>
  <c r="J32" i="17"/>
  <c r="J34" i="17"/>
  <c r="J36" i="17"/>
  <c r="J38" i="17"/>
  <c r="J40" i="17"/>
  <c r="C21" i="17"/>
  <c r="E43" i="17"/>
  <c r="F32" i="17"/>
  <c r="J49" i="17"/>
  <c r="C27" i="17"/>
  <c r="D38" i="17"/>
  <c r="E49" i="17"/>
  <c r="E17" i="17"/>
  <c r="F38" i="17"/>
  <c r="G48" i="17"/>
  <c r="G16" i="17"/>
  <c r="L46" i="17"/>
  <c r="E19" i="17"/>
  <c r="C25" i="17"/>
  <c r="D20" i="17"/>
  <c r="E15" i="17"/>
  <c r="F28" i="17"/>
  <c r="G22" i="17"/>
  <c r="J46" i="17"/>
  <c r="J10" i="17"/>
  <c r="J14" i="17"/>
  <c r="L16" i="17"/>
  <c r="L18" i="17"/>
  <c r="L20" i="17"/>
  <c r="L22" i="17"/>
  <c r="L24" i="17"/>
  <c r="L26" i="17"/>
  <c r="L28" i="17"/>
  <c r="L30" i="17"/>
  <c r="L32" i="17"/>
  <c r="L34" i="17"/>
  <c r="L36" i="17"/>
  <c r="L38" i="17"/>
  <c r="L40" i="17"/>
  <c r="L42" i="17"/>
  <c r="L44" i="17"/>
  <c r="K11" i="17"/>
  <c r="I15" i="17"/>
  <c r="I17" i="17"/>
  <c r="I19" i="17"/>
  <c r="I21" i="17"/>
  <c r="I23" i="17"/>
  <c r="I25" i="17"/>
  <c r="I27" i="17"/>
  <c r="I29" i="17"/>
  <c r="I31" i="17"/>
  <c r="I33" i="17"/>
  <c r="I35" i="17"/>
  <c r="I37" i="17"/>
  <c r="I39" i="17"/>
  <c r="I41" i="17"/>
  <c r="I43" i="17"/>
  <c r="I45" i="17"/>
  <c r="I47" i="17"/>
  <c r="D48" i="17"/>
  <c r="E27" i="17"/>
  <c r="F16" i="17"/>
  <c r="C19" i="17"/>
  <c r="D30" i="17"/>
  <c r="E41" i="17"/>
  <c r="E9" i="17"/>
  <c r="F30" i="17"/>
  <c r="G40" i="17"/>
  <c r="G8" i="17"/>
  <c r="F40" i="17"/>
  <c r="C9" i="17"/>
  <c r="E47" i="17"/>
  <c r="F7" i="17"/>
  <c r="F12" i="17"/>
  <c r="G14" i="17"/>
  <c r="J11" i="17"/>
  <c r="H15" i="17"/>
  <c r="H17" i="17"/>
  <c r="H19" i="17"/>
  <c r="H21" i="17"/>
  <c r="H23" i="17"/>
  <c r="H25" i="17"/>
  <c r="H27" i="17"/>
  <c r="H29" i="17"/>
  <c r="H31" i="17"/>
  <c r="H33" i="17"/>
  <c r="H35" i="17"/>
  <c r="H37" i="17"/>
  <c r="H39" i="17"/>
  <c r="H41" i="17"/>
  <c r="H43" i="17"/>
  <c r="H45" i="17"/>
  <c r="K8" i="17"/>
  <c r="K12" i="17"/>
  <c r="M15" i="17"/>
  <c r="M17" i="17"/>
  <c r="M19" i="17"/>
  <c r="M21" i="17"/>
  <c r="M23" i="17"/>
  <c r="M25" i="17"/>
  <c r="M27" i="17"/>
  <c r="M29" i="17"/>
  <c r="M31" i="17"/>
  <c r="M33" i="17"/>
  <c r="M35" i="17"/>
  <c r="M37" i="17"/>
  <c r="M39" i="17"/>
  <c r="M41" i="17"/>
  <c r="M43" i="17"/>
  <c r="M45" i="17"/>
  <c r="M47" i="17"/>
  <c r="J15" i="17"/>
  <c r="J17" i="17"/>
  <c r="J19" i="17"/>
  <c r="J21" i="17"/>
  <c r="J23" i="17"/>
  <c r="J25" i="17"/>
  <c r="J27" i="17"/>
  <c r="J29" i="17"/>
  <c r="J31" i="17"/>
  <c r="J33" i="17"/>
  <c r="J35" i="17"/>
  <c r="J37" i="17"/>
  <c r="J39" i="17"/>
  <c r="J41" i="17"/>
  <c r="J43" i="17"/>
  <c r="J45" i="17"/>
  <c r="C40" i="17"/>
  <c r="C24" i="17"/>
  <c r="C8" i="17"/>
  <c r="D35" i="17"/>
  <c r="D32" i="17"/>
  <c r="L7" i="17"/>
  <c r="C49" i="17"/>
  <c r="G46" i="17"/>
  <c r="L15" i="17"/>
  <c r="L23" i="17"/>
  <c r="L31" i="17"/>
  <c r="L39" i="17"/>
  <c r="I16" i="17"/>
  <c r="I24" i="17"/>
  <c r="I32" i="17"/>
  <c r="I40" i="17"/>
  <c r="I48" i="17"/>
  <c r="C32" i="17"/>
  <c r="C12" i="17"/>
  <c r="D31" i="17"/>
  <c r="D15" i="17"/>
  <c r="E42" i="17"/>
  <c r="E26" i="17"/>
  <c r="E10" i="17"/>
  <c r="F47" i="17"/>
  <c r="F31" i="17"/>
  <c r="F15" i="17"/>
  <c r="G41" i="17"/>
  <c r="G25" i="17"/>
  <c r="G9" i="17"/>
  <c r="H48" i="17"/>
  <c r="K44" i="17"/>
  <c r="K36" i="17"/>
  <c r="K28" i="17"/>
  <c r="K20" i="17"/>
  <c r="C42" i="17"/>
  <c r="C26" i="17"/>
  <c r="C10" i="17"/>
  <c r="D37" i="17"/>
  <c r="D21" i="17"/>
  <c r="E48" i="17"/>
  <c r="E32" i="17"/>
  <c r="E16" i="17"/>
  <c r="M7" i="17"/>
  <c r="F37" i="17"/>
  <c r="F21" i="17"/>
  <c r="G47" i="17"/>
  <c r="G31" i="17"/>
  <c r="G15" i="17"/>
  <c r="K46" i="17"/>
  <c r="K39" i="17"/>
  <c r="K31" i="17"/>
  <c r="K23" i="17"/>
  <c r="K15" i="17"/>
  <c r="M13" i="17"/>
  <c r="M11" i="17"/>
  <c r="M9" i="17"/>
  <c r="H13" i="17"/>
  <c r="H11" i="17"/>
  <c r="H9" i="17"/>
  <c r="L21" i="17"/>
  <c r="L37" i="17"/>
  <c r="K13" i="17"/>
  <c r="I30" i="17"/>
  <c r="I46" i="17"/>
  <c r="C36" i="17"/>
  <c r="D39" i="17"/>
  <c r="E30" i="17"/>
  <c r="F35" i="17"/>
  <c r="G29" i="17"/>
  <c r="H46" i="17"/>
  <c r="C30" i="17"/>
  <c r="D25" i="17"/>
  <c r="E20" i="17"/>
  <c r="F41" i="17"/>
  <c r="G35" i="17"/>
  <c r="H47" i="17"/>
  <c r="K25" i="17"/>
  <c r="I14" i="17"/>
  <c r="I8" i="17"/>
  <c r="L9" i="17"/>
  <c r="E11" i="17"/>
  <c r="C11" i="17"/>
  <c r="F22" i="17"/>
  <c r="D44" i="17"/>
  <c r="L17" i="17"/>
  <c r="L25" i="17"/>
  <c r="L33" i="17"/>
  <c r="L41" i="17"/>
  <c r="I18" i="17"/>
  <c r="I26" i="17"/>
  <c r="I34" i="17"/>
  <c r="I42" i="17"/>
  <c r="C48" i="17"/>
  <c r="C28" i="17"/>
  <c r="D47" i="17"/>
  <c r="D27" i="17"/>
  <c r="D11" i="17"/>
  <c r="E38" i="17"/>
  <c r="E22" i="17"/>
  <c r="G7" i="17"/>
  <c r="F43" i="17"/>
  <c r="F27" i="17"/>
  <c r="F11" i="17"/>
  <c r="G37" i="17"/>
  <c r="G21" i="17"/>
  <c r="M49" i="17"/>
  <c r="K47" i="17"/>
  <c r="K42" i="17"/>
  <c r="K34" i="17"/>
  <c r="K26" i="17"/>
  <c r="K18" i="17"/>
  <c r="C38" i="17"/>
  <c r="C22" i="17"/>
  <c r="D49" i="17"/>
  <c r="D33" i="17"/>
  <c r="D17" i="17"/>
  <c r="E44" i="17"/>
  <c r="E28" i="17"/>
  <c r="E12" i="17"/>
  <c r="F49" i="17"/>
  <c r="F33" i="17"/>
  <c r="F17" i="17"/>
  <c r="G43" i="17"/>
  <c r="G27" i="17"/>
  <c r="G11" i="17"/>
  <c r="K48" i="17"/>
  <c r="K45" i="17"/>
  <c r="K37" i="17"/>
  <c r="K29" i="17"/>
  <c r="K21" i="17"/>
  <c r="I13" i="17"/>
  <c r="I11" i="17"/>
  <c r="I9" i="17"/>
  <c r="L14" i="17"/>
  <c r="L12" i="17"/>
  <c r="L10" i="17"/>
  <c r="L8" i="17"/>
  <c r="G34" i="17"/>
  <c r="E46" i="17"/>
  <c r="G45" i="17"/>
  <c r="M48" i="17"/>
  <c r="K30" i="17"/>
  <c r="C14" i="17"/>
  <c r="D9" i="17"/>
  <c r="I7" i="17"/>
  <c r="F9" i="17"/>
  <c r="K49" i="17"/>
  <c r="K33" i="17"/>
  <c r="I10" i="17"/>
  <c r="L13" i="17"/>
  <c r="G42" i="17"/>
  <c r="D22" i="17"/>
  <c r="G32" i="17"/>
  <c r="C45" i="17"/>
  <c r="E39" i="17"/>
  <c r="J8" i="17"/>
  <c r="L19" i="17"/>
  <c r="L27" i="17"/>
  <c r="L35" i="17"/>
  <c r="L43" i="17"/>
  <c r="K9" i="17"/>
  <c r="I20" i="17"/>
  <c r="I28" i="17"/>
  <c r="I36" i="17"/>
  <c r="I44" i="17"/>
  <c r="J44" i="17"/>
  <c r="C44" i="17"/>
  <c r="C20" i="17"/>
  <c r="D43" i="17"/>
  <c r="D23" i="17"/>
  <c r="E7" i="17"/>
  <c r="E34" i="17"/>
  <c r="E18" i="17"/>
  <c r="K7" i="17"/>
  <c r="F39" i="17"/>
  <c r="F23" i="17"/>
  <c r="G49" i="17"/>
  <c r="G33" i="17"/>
  <c r="G17" i="17"/>
  <c r="I49" i="17"/>
  <c r="K40" i="17"/>
  <c r="K32" i="17"/>
  <c r="K24" i="17"/>
  <c r="K16" i="17"/>
  <c r="C7" i="17"/>
  <c r="C34" i="17"/>
  <c r="C18" i="17"/>
  <c r="D45" i="17"/>
  <c r="D29" i="17"/>
  <c r="D13" i="17"/>
  <c r="E40" i="17"/>
  <c r="E24" i="17"/>
  <c r="E8" i="17"/>
  <c r="F45" i="17"/>
  <c r="F29" i="17"/>
  <c r="F13" i="17"/>
  <c r="G39" i="17"/>
  <c r="G23" i="17"/>
  <c r="K43" i="17"/>
  <c r="K35" i="17"/>
  <c r="K27" i="17"/>
  <c r="K19" i="17"/>
  <c r="M14" i="17"/>
  <c r="M12" i="17"/>
  <c r="M10" i="17"/>
  <c r="M8" i="17"/>
  <c r="H14" i="17"/>
  <c r="H12" i="17"/>
  <c r="H10" i="17"/>
  <c r="H8" i="17"/>
  <c r="E33" i="17"/>
  <c r="H49" i="17"/>
  <c r="F44" i="17"/>
  <c r="J12" i="17"/>
  <c r="L29" i="17"/>
  <c r="L45" i="17"/>
  <c r="I22" i="17"/>
  <c r="I38" i="17"/>
  <c r="J42" i="17"/>
  <c r="C16" i="17"/>
  <c r="D19" i="17"/>
  <c r="E14" i="17"/>
  <c r="F19" i="17"/>
  <c r="G13" i="17"/>
  <c r="K38" i="17"/>
  <c r="K22" i="17"/>
  <c r="C46" i="17"/>
  <c r="D41" i="17"/>
  <c r="E36" i="17"/>
  <c r="F25" i="17"/>
  <c r="G19" i="17"/>
  <c r="K41" i="17"/>
  <c r="K17" i="17"/>
  <c r="I12" i="17"/>
  <c r="L11" i="17"/>
  <c r="G18" i="17"/>
  <c r="F8" i="17"/>
  <c r="G30" i="17"/>
  <c r="D36" i="17"/>
  <c r="E35" i="17"/>
  <c r="L47" i="17"/>
  <c r="D40" i="17"/>
  <c r="C13" i="17"/>
  <c r="E31" i="17"/>
  <c r="F20" i="17"/>
  <c r="C29" i="17"/>
  <c r="C41" i="17"/>
  <c r="J48" i="17"/>
  <c r="C35" i="17"/>
  <c r="F24" i="17"/>
  <c r="D8" i="17"/>
  <c r="M9" i="20"/>
  <c r="J90" i="20"/>
  <c r="F90" i="20"/>
  <c r="L89" i="20"/>
  <c r="H89" i="20"/>
  <c r="D89" i="20"/>
  <c r="J88" i="20"/>
  <c r="F88" i="20"/>
  <c r="L87" i="20"/>
  <c r="H87" i="20"/>
  <c r="D87" i="20"/>
  <c r="J86" i="20"/>
  <c r="F86" i="20"/>
  <c r="L85" i="20"/>
  <c r="H85" i="20"/>
  <c r="D85" i="20"/>
  <c r="J84" i="20"/>
  <c r="F84" i="20"/>
  <c r="L83" i="20"/>
  <c r="H83" i="20"/>
  <c r="D83" i="20"/>
  <c r="J82" i="20"/>
  <c r="F82" i="20"/>
  <c r="L81" i="20"/>
  <c r="H81" i="20"/>
  <c r="D81" i="20"/>
  <c r="J80" i="20"/>
  <c r="F80" i="20"/>
  <c r="L79" i="20"/>
  <c r="H79" i="20"/>
  <c r="D79" i="20"/>
  <c r="M90" i="20"/>
  <c r="I90" i="20"/>
  <c r="E90" i="20"/>
  <c r="K89" i="20"/>
  <c r="G89" i="20"/>
  <c r="C89" i="20"/>
  <c r="M88" i="20"/>
  <c r="I88" i="20"/>
  <c r="E88" i="20"/>
  <c r="K87" i="20"/>
  <c r="G87" i="20"/>
  <c r="C87" i="20"/>
  <c r="M86" i="20"/>
  <c r="I86" i="20"/>
  <c r="E86" i="20"/>
  <c r="K85" i="20"/>
  <c r="G85" i="20"/>
  <c r="C85" i="20"/>
  <c r="M84" i="20"/>
  <c r="I84" i="20"/>
  <c r="E84" i="20"/>
  <c r="K83" i="20"/>
  <c r="G83" i="20"/>
  <c r="C83" i="20"/>
  <c r="M82" i="20"/>
  <c r="I82" i="20"/>
  <c r="E82" i="20"/>
  <c r="K81" i="20"/>
  <c r="G81" i="20"/>
  <c r="C81" i="20"/>
  <c r="M80" i="20"/>
  <c r="I80" i="20"/>
  <c r="E80" i="20"/>
  <c r="K79" i="20"/>
  <c r="G79" i="20"/>
  <c r="C79" i="20"/>
  <c r="M78" i="20"/>
  <c r="L90" i="20"/>
  <c r="H90" i="20"/>
  <c r="D90" i="20"/>
  <c r="J89" i="20"/>
  <c r="F89" i="20"/>
  <c r="L88" i="20"/>
  <c r="H88" i="20"/>
  <c r="D88" i="20"/>
  <c r="J87" i="20"/>
  <c r="F87" i="20"/>
  <c r="L86" i="20"/>
  <c r="H86" i="20"/>
  <c r="D86" i="20"/>
  <c r="J85" i="20"/>
  <c r="F85" i="20"/>
  <c r="L84" i="20"/>
  <c r="H84" i="20"/>
  <c r="D84" i="20"/>
  <c r="J83" i="20"/>
  <c r="F83" i="20"/>
  <c r="L82" i="20"/>
  <c r="H82" i="20"/>
  <c r="D82" i="20"/>
  <c r="J81" i="20"/>
  <c r="F81" i="20"/>
  <c r="L80" i="20"/>
  <c r="H80" i="20"/>
  <c r="D80" i="20"/>
  <c r="J79" i="20"/>
  <c r="F79" i="20"/>
  <c r="K90" i="20"/>
  <c r="G90" i="20"/>
  <c r="C90" i="20"/>
  <c r="M89" i="20"/>
  <c r="I89" i="20"/>
  <c r="E89" i="20"/>
  <c r="K88" i="20"/>
  <c r="G88" i="20"/>
  <c r="C88" i="20"/>
  <c r="M87" i="20"/>
  <c r="I87" i="20"/>
  <c r="E87" i="20"/>
  <c r="K86" i="20"/>
  <c r="M85" i="20"/>
  <c r="K84" i="20"/>
  <c r="I83" i="20"/>
  <c r="G82" i="20"/>
  <c r="E81" i="20"/>
  <c r="C80" i="20"/>
  <c r="I78" i="20"/>
  <c r="E78" i="20"/>
  <c r="K77" i="20"/>
  <c r="G77" i="20"/>
  <c r="C77" i="20"/>
  <c r="M76" i="20"/>
  <c r="I76" i="20"/>
  <c r="E76" i="20"/>
  <c r="K75" i="20"/>
  <c r="G75" i="20"/>
  <c r="C75" i="20"/>
  <c r="M74" i="20"/>
  <c r="I74" i="20"/>
  <c r="E74" i="20"/>
  <c r="K73" i="20"/>
  <c r="G73" i="20"/>
  <c r="C73" i="20"/>
  <c r="M72" i="20"/>
  <c r="I72" i="20"/>
  <c r="E72" i="20"/>
  <c r="K71" i="20"/>
  <c r="G71" i="20"/>
  <c r="C71" i="20"/>
  <c r="M70" i="20"/>
  <c r="I70" i="20"/>
  <c r="E70" i="20"/>
  <c r="K69" i="20"/>
  <c r="G69" i="20"/>
  <c r="C69" i="20"/>
  <c r="M68" i="20"/>
  <c r="I68" i="20"/>
  <c r="E68" i="20"/>
  <c r="K67" i="20"/>
  <c r="G67" i="20"/>
  <c r="C67" i="20"/>
  <c r="M66" i="20"/>
  <c r="I66" i="20"/>
  <c r="E66" i="20"/>
  <c r="K65" i="20"/>
  <c r="G65" i="20"/>
  <c r="C65" i="20"/>
  <c r="M64" i="20"/>
  <c r="I64" i="20"/>
  <c r="E64" i="20"/>
  <c r="K63" i="20"/>
  <c r="G63" i="20"/>
  <c r="C63" i="20"/>
  <c r="M62" i="20"/>
  <c r="I62" i="20"/>
  <c r="E62" i="20"/>
  <c r="K61" i="20"/>
  <c r="G61" i="20"/>
  <c r="C61" i="20"/>
  <c r="M60" i="20"/>
  <c r="I60" i="20"/>
  <c r="E60" i="20"/>
  <c r="I85" i="20"/>
  <c r="G84" i="20"/>
  <c r="E83" i="20"/>
  <c r="C82" i="20"/>
  <c r="M79" i="20"/>
  <c r="L78" i="20"/>
  <c r="H78" i="20"/>
  <c r="D78" i="20"/>
  <c r="J77" i="20"/>
  <c r="F77" i="20"/>
  <c r="L76" i="20"/>
  <c r="H76" i="20"/>
  <c r="D76" i="20"/>
  <c r="J75" i="20"/>
  <c r="F75" i="20"/>
  <c r="L74" i="20"/>
  <c r="H74" i="20"/>
  <c r="D74" i="20"/>
  <c r="J73" i="20"/>
  <c r="F73" i="20"/>
  <c r="L72" i="20"/>
  <c r="H72" i="20"/>
  <c r="D72" i="20"/>
  <c r="J71" i="20"/>
  <c r="F71" i="20"/>
  <c r="L70" i="20"/>
  <c r="H70" i="20"/>
  <c r="D70" i="20"/>
  <c r="J69" i="20"/>
  <c r="F69" i="20"/>
  <c r="L68" i="20"/>
  <c r="H68" i="20"/>
  <c r="D68" i="20"/>
  <c r="J67" i="20"/>
  <c r="F67" i="20"/>
  <c r="L66" i="20"/>
  <c r="H66" i="20"/>
  <c r="D66" i="20"/>
  <c r="J65" i="20"/>
  <c r="F65" i="20"/>
  <c r="L64" i="20"/>
  <c r="H64" i="20"/>
  <c r="D64" i="20"/>
  <c r="J63" i="20"/>
  <c r="F63" i="20"/>
  <c r="L62" i="20"/>
  <c r="H62" i="20"/>
  <c r="D62" i="20"/>
  <c r="J61" i="20"/>
  <c r="F61" i="20"/>
  <c r="L60" i="20"/>
  <c r="H60" i="20"/>
  <c r="D60" i="20"/>
  <c r="G86" i="20"/>
  <c r="E85" i="20"/>
  <c r="C84" i="20"/>
  <c r="M81" i="20"/>
  <c r="K80" i="20"/>
  <c r="I79" i="20"/>
  <c r="K78" i="20"/>
  <c r="G78" i="20"/>
  <c r="C78" i="20"/>
  <c r="M77" i="20"/>
  <c r="I77" i="20"/>
  <c r="E77" i="20"/>
  <c r="K76" i="20"/>
  <c r="G76" i="20"/>
  <c r="C76" i="20"/>
  <c r="M75" i="20"/>
  <c r="I75" i="20"/>
  <c r="E75" i="20"/>
  <c r="K74" i="20"/>
  <c r="G74" i="20"/>
  <c r="C74" i="20"/>
  <c r="M73" i="20"/>
  <c r="I73" i="20"/>
  <c r="E73" i="20"/>
  <c r="K72" i="20"/>
  <c r="G72" i="20"/>
  <c r="C72" i="20"/>
  <c r="M71" i="20"/>
  <c r="I71" i="20"/>
  <c r="E71" i="20"/>
  <c r="K70" i="20"/>
  <c r="G70" i="20"/>
  <c r="C70" i="20"/>
  <c r="M69" i="20"/>
  <c r="I69" i="20"/>
  <c r="E69" i="20"/>
  <c r="K68" i="20"/>
  <c r="G68" i="20"/>
  <c r="C68" i="20"/>
  <c r="M67" i="20"/>
  <c r="I67" i="20"/>
  <c r="E67" i="20"/>
  <c r="K66" i="20"/>
  <c r="G66" i="20"/>
  <c r="C66" i="20"/>
  <c r="M65" i="20"/>
  <c r="I65" i="20"/>
  <c r="E65" i="20"/>
  <c r="K64" i="20"/>
  <c r="G64" i="20"/>
  <c r="C64" i="20"/>
  <c r="M63" i="20"/>
  <c r="I63" i="20"/>
  <c r="E63" i="20"/>
  <c r="K62" i="20"/>
  <c r="G62" i="20"/>
  <c r="C62" i="20"/>
  <c r="M61" i="20"/>
  <c r="I61" i="20"/>
  <c r="E61" i="20"/>
  <c r="K60" i="20"/>
  <c r="G60" i="20"/>
  <c r="C60" i="20"/>
  <c r="M59" i="20"/>
  <c r="I59" i="20"/>
  <c r="E59" i="20"/>
  <c r="K58" i="20"/>
  <c r="G58" i="20"/>
  <c r="C58" i="20"/>
  <c r="M57" i="20"/>
  <c r="I57" i="20"/>
  <c r="E57" i="20"/>
  <c r="K56" i="20"/>
  <c r="M83" i="20"/>
  <c r="E79" i="20"/>
  <c r="L77" i="20"/>
  <c r="J76" i="20"/>
  <c r="H75" i="20"/>
  <c r="F74" i="20"/>
  <c r="D73" i="20"/>
  <c r="L69" i="20"/>
  <c r="J68" i="20"/>
  <c r="H67" i="20"/>
  <c r="F66" i="20"/>
  <c r="D65" i="20"/>
  <c r="L61" i="20"/>
  <c r="J60" i="20"/>
  <c r="K59" i="20"/>
  <c r="F59" i="20"/>
  <c r="I58" i="20"/>
  <c r="D58" i="20"/>
  <c r="L57" i="20"/>
  <c r="G57" i="20"/>
  <c r="J56" i="20"/>
  <c r="F56" i="20"/>
  <c r="L55" i="20"/>
  <c r="H55" i="20"/>
  <c r="D55" i="20"/>
  <c r="J54" i="20"/>
  <c r="F54" i="20"/>
  <c r="L53" i="20"/>
  <c r="H53" i="20"/>
  <c r="D53" i="20"/>
  <c r="J52" i="20"/>
  <c r="F52" i="20"/>
  <c r="L51" i="20"/>
  <c r="H51" i="20"/>
  <c r="D51" i="20"/>
  <c r="J50" i="20"/>
  <c r="F50" i="20"/>
  <c r="L49" i="20"/>
  <c r="H49" i="20"/>
  <c r="D49" i="20"/>
  <c r="J48" i="20"/>
  <c r="F48" i="20"/>
  <c r="L47" i="20"/>
  <c r="H47" i="20"/>
  <c r="D47" i="20"/>
  <c r="J46" i="20"/>
  <c r="F46" i="20"/>
  <c r="L45" i="20"/>
  <c r="H45" i="20"/>
  <c r="D45" i="20"/>
  <c r="J44" i="20"/>
  <c r="F44" i="20"/>
  <c r="L43" i="20"/>
  <c r="H43" i="20"/>
  <c r="D43" i="20"/>
  <c r="J42" i="20"/>
  <c r="F42" i="20"/>
  <c r="L41" i="20"/>
  <c r="H41" i="20"/>
  <c r="D41" i="20"/>
  <c r="J40" i="20"/>
  <c r="F40" i="20"/>
  <c r="K82" i="20"/>
  <c r="J78" i="20"/>
  <c r="H77" i="20"/>
  <c r="F76" i="20"/>
  <c r="D75" i="20"/>
  <c r="L71" i="20"/>
  <c r="J70" i="20"/>
  <c r="H69" i="20"/>
  <c r="F68" i="20"/>
  <c r="D67" i="20"/>
  <c r="L63" i="20"/>
  <c r="J62" i="20"/>
  <c r="H61" i="20"/>
  <c r="F60" i="20"/>
  <c r="J59" i="20"/>
  <c r="D59" i="20"/>
  <c r="M58" i="20"/>
  <c r="H58" i="20"/>
  <c r="K57" i="20"/>
  <c r="F57" i="20"/>
  <c r="I56" i="20"/>
  <c r="E56" i="20"/>
  <c r="K55" i="20"/>
  <c r="G55" i="20"/>
  <c r="C55" i="20"/>
  <c r="M54" i="20"/>
  <c r="I54" i="20"/>
  <c r="E54" i="20"/>
  <c r="K53" i="20"/>
  <c r="G53" i="20"/>
  <c r="C53" i="20"/>
  <c r="M52" i="20"/>
  <c r="I52" i="20"/>
  <c r="E52" i="20"/>
  <c r="K51" i="20"/>
  <c r="G51" i="20"/>
  <c r="C51" i="20"/>
  <c r="M50" i="20"/>
  <c r="I50" i="20"/>
  <c r="E50" i="20"/>
  <c r="K49" i="20"/>
  <c r="G49" i="20"/>
  <c r="C49" i="20"/>
  <c r="M48" i="20"/>
  <c r="I48" i="20"/>
  <c r="E48" i="20"/>
  <c r="K47" i="20"/>
  <c r="G47" i="20"/>
  <c r="C47" i="20"/>
  <c r="M46" i="20"/>
  <c r="I46" i="20"/>
  <c r="E46" i="20"/>
  <c r="K45" i="20"/>
  <c r="G45" i="20"/>
  <c r="C45" i="20"/>
  <c r="M44" i="20"/>
  <c r="I44" i="20"/>
  <c r="E44" i="20"/>
  <c r="K43" i="20"/>
  <c r="G43" i="20"/>
  <c r="C43" i="20"/>
  <c r="M42" i="20"/>
  <c r="I42" i="20"/>
  <c r="E42" i="20"/>
  <c r="K41" i="20"/>
  <c r="G41" i="20"/>
  <c r="C41" i="20"/>
  <c r="M40" i="20"/>
  <c r="I40" i="20"/>
  <c r="E40" i="20"/>
  <c r="K39" i="20"/>
  <c r="G39" i="20"/>
  <c r="C39" i="20"/>
  <c r="M38" i="20"/>
  <c r="I38" i="20"/>
  <c r="E38" i="20"/>
  <c r="K37" i="20"/>
  <c r="G37" i="20"/>
  <c r="C37" i="20"/>
  <c r="M36" i="20"/>
  <c r="C86" i="20"/>
  <c r="I81" i="20"/>
  <c r="F78" i="20"/>
  <c r="D77" i="20"/>
  <c r="L73" i="20"/>
  <c r="J72" i="20"/>
  <c r="H71" i="20"/>
  <c r="F70" i="20"/>
  <c r="D69" i="20"/>
  <c r="L65" i="20"/>
  <c r="J64" i="20"/>
  <c r="H63" i="20"/>
  <c r="F62" i="20"/>
  <c r="D61" i="20"/>
  <c r="H59" i="20"/>
  <c r="C59" i="20"/>
  <c r="L58" i="20"/>
  <c r="F58" i="20"/>
  <c r="J57" i="20"/>
  <c r="D57" i="20"/>
  <c r="M56" i="20"/>
  <c r="H56" i="20"/>
  <c r="D56" i="20"/>
  <c r="J55" i="20"/>
  <c r="F55" i="20"/>
  <c r="L54" i="20"/>
  <c r="H54" i="20"/>
  <c r="D54" i="20"/>
  <c r="J53" i="20"/>
  <c r="F53" i="20"/>
  <c r="L52" i="20"/>
  <c r="H52" i="20"/>
  <c r="D52" i="20"/>
  <c r="J51" i="20"/>
  <c r="F51" i="20"/>
  <c r="L50" i="20"/>
  <c r="H50" i="20"/>
  <c r="D50" i="20"/>
  <c r="J49" i="20"/>
  <c r="F49" i="20"/>
  <c r="L48" i="20"/>
  <c r="H48" i="20"/>
  <c r="D48" i="20"/>
  <c r="J47" i="20"/>
  <c r="F47" i="20"/>
  <c r="L46" i="20"/>
  <c r="H46" i="20"/>
  <c r="D46" i="20"/>
  <c r="J45" i="20"/>
  <c r="F45" i="20"/>
  <c r="L44" i="20"/>
  <c r="H44" i="20"/>
  <c r="D44" i="20"/>
  <c r="J43" i="20"/>
  <c r="F43" i="20"/>
  <c r="L42" i="20"/>
  <c r="H42" i="20"/>
  <c r="D42" i="20"/>
  <c r="J41" i="20"/>
  <c r="F41" i="20"/>
  <c r="L40" i="20"/>
  <c r="H40" i="20"/>
  <c r="D40" i="20"/>
  <c r="J39" i="20"/>
  <c r="F39" i="20"/>
  <c r="L38" i="20"/>
  <c r="H38" i="20"/>
  <c r="D38" i="20"/>
  <c r="J37" i="20"/>
  <c r="F37" i="20"/>
  <c r="H73" i="20"/>
  <c r="F64" i="20"/>
  <c r="L59" i="20"/>
  <c r="E58" i="20"/>
  <c r="L56" i="20"/>
  <c r="I55" i="20"/>
  <c r="G54" i="20"/>
  <c r="E53" i="20"/>
  <c r="C52" i="20"/>
  <c r="M49" i="20"/>
  <c r="K48" i="20"/>
  <c r="I47" i="20"/>
  <c r="G46" i="20"/>
  <c r="E45" i="20"/>
  <c r="C44" i="20"/>
  <c r="M41" i="20"/>
  <c r="K40" i="20"/>
  <c r="L39" i="20"/>
  <c r="D39" i="20"/>
  <c r="J38" i="20"/>
  <c r="H37" i="20"/>
  <c r="J36" i="20"/>
  <c r="F36" i="20"/>
  <c r="L35" i="20"/>
  <c r="H35" i="20"/>
  <c r="D35" i="20"/>
  <c r="J34" i="20"/>
  <c r="F34" i="20"/>
  <c r="L33" i="20"/>
  <c r="H33" i="20"/>
  <c r="D33" i="20"/>
  <c r="J32" i="20"/>
  <c r="F32" i="20"/>
  <c r="L31" i="20"/>
  <c r="H31" i="20"/>
  <c r="D31" i="20"/>
  <c r="J30" i="20"/>
  <c r="F30" i="20"/>
  <c r="L29" i="20"/>
  <c r="H29" i="20"/>
  <c r="D29" i="20"/>
  <c r="J28" i="20"/>
  <c r="F28" i="20"/>
  <c r="L27" i="20"/>
  <c r="H27" i="20"/>
  <c r="D27" i="20"/>
  <c r="J26" i="20"/>
  <c r="F26" i="20"/>
  <c r="L25" i="20"/>
  <c r="H25" i="20"/>
  <c r="D25" i="20"/>
  <c r="J24" i="20"/>
  <c r="F24" i="20"/>
  <c r="F72" i="20"/>
  <c r="L67" i="20"/>
  <c r="D63" i="20"/>
  <c r="G59" i="20"/>
  <c r="G56" i="20"/>
  <c r="E55" i="20"/>
  <c r="C54" i="20"/>
  <c r="M51" i="20"/>
  <c r="K50" i="20"/>
  <c r="I49" i="20"/>
  <c r="G48" i="20"/>
  <c r="E47" i="20"/>
  <c r="C46" i="20"/>
  <c r="M43" i="20"/>
  <c r="K42" i="20"/>
  <c r="I41" i="20"/>
  <c r="G40" i="20"/>
  <c r="I39" i="20"/>
  <c r="G38" i="20"/>
  <c r="M37" i="20"/>
  <c r="E37" i="20"/>
  <c r="I36" i="20"/>
  <c r="E36" i="20"/>
  <c r="K35" i="20"/>
  <c r="G35" i="20"/>
  <c r="C35" i="20"/>
  <c r="M34" i="20"/>
  <c r="I34" i="20"/>
  <c r="E34" i="20"/>
  <c r="K33" i="20"/>
  <c r="G33" i="20"/>
  <c r="C33" i="20"/>
  <c r="M32" i="20"/>
  <c r="I32" i="20"/>
  <c r="E32" i="20"/>
  <c r="K31" i="20"/>
  <c r="G31" i="20"/>
  <c r="C31" i="20"/>
  <c r="M30" i="20"/>
  <c r="I30" i="20"/>
  <c r="E30" i="20"/>
  <c r="K29" i="20"/>
  <c r="G29" i="20"/>
  <c r="C29" i="20"/>
  <c r="M28" i="20"/>
  <c r="I28" i="20"/>
  <c r="E28" i="20"/>
  <c r="K27" i="20"/>
  <c r="G27" i="20"/>
  <c r="C27" i="20"/>
  <c r="M26" i="20"/>
  <c r="I26" i="20"/>
  <c r="E26" i="20"/>
  <c r="K25" i="20"/>
  <c r="G25" i="20"/>
  <c r="C25" i="20"/>
  <c r="M24" i="20"/>
  <c r="L75" i="20"/>
  <c r="D71" i="20"/>
  <c r="J66" i="20"/>
  <c r="H57" i="20"/>
  <c r="C56" i="20"/>
  <c r="M53" i="20"/>
  <c r="K52" i="20"/>
  <c r="I51" i="20"/>
  <c r="G50" i="20"/>
  <c r="E49" i="20"/>
  <c r="C48" i="20"/>
  <c r="M45" i="20"/>
  <c r="K44" i="20"/>
  <c r="I43" i="20"/>
  <c r="G42" i="20"/>
  <c r="E41" i="20"/>
  <c r="C40" i="20"/>
  <c r="H39" i="20"/>
  <c r="F38" i="20"/>
  <c r="L37" i="20"/>
  <c r="D37" i="20"/>
  <c r="L36" i="20"/>
  <c r="H36" i="20"/>
  <c r="D36" i="20"/>
  <c r="J35" i="20"/>
  <c r="F35" i="20"/>
  <c r="L34" i="20"/>
  <c r="H34" i="20"/>
  <c r="D34" i="20"/>
  <c r="J33" i="20"/>
  <c r="F33" i="20"/>
  <c r="L32" i="20"/>
  <c r="H32" i="20"/>
  <c r="D32" i="20"/>
  <c r="J31" i="20"/>
  <c r="F31" i="20"/>
  <c r="L30" i="20"/>
  <c r="H30" i="20"/>
  <c r="D30" i="20"/>
  <c r="J29" i="20"/>
  <c r="F29" i="20"/>
  <c r="L28" i="20"/>
  <c r="H28" i="20"/>
  <c r="D28" i="20"/>
  <c r="J27" i="20"/>
  <c r="F27" i="20"/>
  <c r="L26" i="20"/>
  <c r="H26" i="20"/>
  <c r="D26" i="20"/>
  <c r="J25" i="20"/>
  <c r="F25" i="20"/>
  <c r="L24" i="20"/>
  <c r="H24" i="20"/>
  <c r="D24" i="20"/>
  <c r="J23" i="20"/>
  <c r="F23" i="20"/>
  <c r="L22" i="20"/>
  <c r="H22" i="20"/>
  <c r="D22" i="20"/>
  <c r="J21" i="20"/>
  <c r="F21" i="20"/>
  <c r="L20" i="20"/>
  <c r="H20" i="20"/>
  <c r="D20" i="20"/>
  <c r="G80" i="20"/>
  <c r="J74" i="20"/>
  <c r="H65" i="20"/>
  <c r="J58" i="20"/>
  <c r="C57" i="20"/>
  <c r="M55" i="20"/>
  <c r="K54" i="20"/>
  <c r="I53" i="20"/>
  <c r="G52" i="20"/>
  <c r="E51" i="20"/>
  <c r="C50" i="20"/>
  <c r="M47" i="20"/>
  <c r="K46" i="20"/>
  <c r="I45" i="20"/>
  <c r="G44" i="20"/>
  <c r="E43" i="20"/>
  <c r="C42" i="20"/>
  <c r="M39" i="20"/>
  <c r="E39" i="20"/>
  <c r="K38" i="20"/>
  <c r="C38" i="20"/>
  <c r="I37" i="20"/>
  <c r="K36" i="20"/>
  <c r="G36" i="20"/>
  <c r="C36" i="20"/>
  <c r="M35" i="20"/>
  <c r="I35" i="20"/>
  <c r="E35" i="20"/>
  <c r="K34" i="20"/>
  <c r="G34" i="20"/>
  <c r="C34" i="20"/>
  <c r="M33" i="20"/>
  <c r="I33" i="20"/>
  <c r="E33" i="20"/>
  <c r="K32" i="20"/>
  <c r="G32" i="20"/>
  <c r="C32" i="20"/>
  <c r="M31" i="20"/>
  <c r="I31" i="20"/>
  <c r="E31" i="20"/>
  <c r="K30" i="20"/>
  <c r="G30" i="20"/>
  <c r="C30" i="20"/>
  <c r="M29" i="20"/>
  <c r="I29" i="20"/>
  <c r="E29" i="20"/>
  <c r="K28" i="20"/>
  <c r="G28" i="20"/>
  <c r="C28" i="20"/>
  <c r="M27" i="20"/>
  <c r="I27" i="20"/>
  <c r="E27" i="20"/>
  <c r="K26" i="20"/>
  <c r="G26" i="20"/>
  <c r="C26" i="20"/>
  <c r="M25" i="20"/>
  <c r="I25" i="20"/>
  <c r="E25" i="20"/>
  <c r="K24" i="20"/>
  <c r="G24" i="20"/>
  <c r="C24" i="20"/>
  <c r="M23" i="20"/>
  <c r="I23" i="20"/>
  <c r="E23" i="20"/>
  <c r="K22" i="20"/>
  <c r="G22" i="20"/>
  <c r="C22" i="20"/>
  <c r="M21" i="20"/>
  <c r="I21" i="20"/>
  <c r="E21" i="20"/>
  <c r="K20" i="20"/>
  <c r="G20" i="20"/>
  <c r="J18" i="20"/>
  <c r="L17" i="20"/>
  <c r="H15" i="20"/>
  <c r="J14" i="20"/>
  <c r="L13" i="20"/>
  <c r="J10" i="20"/>
  <c r="L9" i="20"/>
  <c r="G15" i="20"/>
  <c r="M12" i="20"/>
  <c r="K11" i="20"/>
  <c r="I10" i="20"/>
  <c r="G9" i="20"/>
  <c r="E8" i="20"/>
  <c r="C7" i="20"/>
  <c r="L23" i="20"/>
  <c r="D23" i="20"/>
  <c r="J22" i="20"/>
  <c r="H21" i="20"/>
  <c r="F20" i="20"/>
  <c r="K19" i="20"/>
  <c r="G19" i="20"/>
  <c r="C19" i="20"/>
  <c r="M18" i="20"/>
  <c r="I18" i="20"/>
  <c r="E18" i="20"/>
  <c r="K17" i="20"/>
  <c r="G17" i="20"/>
  <c r="C17" i="20"/>
  <c r="M16" i="20"/>
  <c r="I16" i="20"/>
  <c r="E16" i="20"/>
  <c r="C15" i="20"/>
  <c r="M14" i="20"/>
  <c r="K13" i="20"/>
  <c r="I12" i="20"/>
  <c r="G11" i="20"/>
  <c r="E10" i="20"/>
  <c r="C9" i="20"/>
  <c r="I24" i="20"/>
  <c r="K23" i="20"/>
  <c r="C23" i="20"/>
  <c r="I22" i="20"/>
  <c r="G21" i="20"/>
  <c r="M20" i="20"/>
  <c r="E20" i="20"/>
  <c r="J19" i="20"/>
  <c r="F19" i="20"/>
  <c r="L18" i="20"/>
  <c r="H18" i="20"/>
  <c r="D18" i="20"/>
  <c r="J17" i="20"/>
  <c r="F17" i="20"/>
  <c r="L16" i="20"/>
  <c r="H16" i="20"/>
  <c r="D16" i="20"/>
  <c r="J15" i="20"/>
  <c r="F15" i="20"/>
  <c r="L14" i="20"/>
  <c r="H14" i="20"/>
  <c r="D14" i="20"/>
  <c r="J13" i="20"/>
  <c r="F13" i="20"/>
  <c r="L12" i="20"/>
  <c r="H12" i="20"/>
  <c r="D12" i="20"/>
  <c r="J11" i="20"/>
  <c r="F11" i="20"/>
  <c r="L10" i="20"/>
  <c r="H10" i="20"/>
  <c r="D10" i="20"/>
  <c r="J9" i="20"/>
  <c r="F9" i="20"/>
  <c r="L8" i="20"/>
  <c r="H8" i="20"/>
  <c r="D8" i="20"/>
  <c r="J7" i="20"/>
  <c r="F7" i="20"/>
  <c r="M22" i="20"/>
  <c r="E22" i="20"/>
  <c r="C21" i="20"/>
  <c r="L19" i="20"/>
  <c r="D19" i="20"/>
  <c r="F18" i="20"/>
  <c r="H17" i="20"/>
  <c r="J16" i="20"/>
  <c r="D15" i="20"/>
  <c r="F14" i="20"/>
  <c r="H13" i="20"/>
  <c r="J12" i="20"/>
  <c r="L11" i="20"/>
  <c r="D11" i="20"/>
  <c r="F10" i="20"/>
  <c r="D9" i="20"/>
  <c r="F8" i="20"/>
  <c r="H7" i="20"/>
  <c r="K15" i="20"/>
  <c r="I14" i="20"/>
  <c r="G13" i="20"/>
  <c r="M10" i="20"/>
  <c r="K9" i="20"/>
  <c r="I8" i="20"/>
  <c r="G7" i="20"/>
  <c r="E24" i="20"/>
  <c r="H23" i="20"/>
  <c r="F22" i="20"/>
  <c r="L21" i="20"/>
  <c r="D21" i="20"/>
  <c r="J20" i="20"/>
  <c r="C20" i="20"/>
  <c r="M19" i="20"/>
  <c r="I19" i="20"/>
  <c r="E19" i="20"/>
  <c r="K18" i="20"/>
  <c r="G18" i="20"/>
  <c r="C18" i="20"/>
  <c r="M17" i="20"/>
  <c r="I17" i="20"/>
  <c r="E17" i="20"/>
  <c r="K16" i="20"/>
  <c r="G16" i="20"/>
  <c r="C16" i="20"/>
  <c r="M15" i="20"/>
  <c r="I15" i="20"/>
  <c r="E15" i="20"/>
  <c r="K14" i="20"/>
  <c r="G14" i="20"/>
  <c r="C14" i="20"/>
  <c r="M13" i="20"/>
  <c r="I13" i="20"/>
  <c r="E13" i="20"/>
  <c r="K12" i="20"/>
  <c r="G12" i="20"/>
  <c r="C12" i="20"/>
  <c r="M11" i="20"/>
  <c r="I11" i="20"/>
  <c r="E11" i="20"/>
  <c r="K10" i="20"/>
  <c r="G10" i="20"/>
  <c r="C10" i="20"/>
  <c r="I9" i="20"/>
  <c r="E9" i="20"/>
  <c r="K8" i="20"/>
  <c r="G8" i="20"/>
  <c r="C8" i="20"/>
  <c r="M7" i="20"/>
  <c r="I7" i="20"/>
  <c r="E7" i="20"/>
  <c r="G23" i="20"/>
  <c r="K21" i="20"/>
  <c r="I20" i="20"/>
  <c r="H19" i="20"/>
  <c r="D17" i="20"/>
  <c r="F16" i="20"/>
  <c r="L15" i="20"/>
  <c r="D13" i="20"/>
  <c r="F12" i="20"/>
  <c r="H11" i="20"/>
  <c r="H9" i="20"/>
  <c r="J8" i="20"/>
  <c r="L7" i="20"/>
  <c r="D7" i="20"/>
  <c r="E14" i="20"/>
  <c r="C13" i="20"/>
  <c r="E12" i="20"/>
  <c r="C11" i="20"/>
  <c r="M8" i="20"/>
  <c r="K7" i="20"/>
  <c r="J50" i="21"/>
  <c r="F50" i="21"/>
  <c r="J49" i="21"/>
  <c r="F49" i="21"/>
  <c r="J48" i="21"/>
  <c r="F48" i="21"/>
  <c r="J47" i="21"/>
  <c r="F47" i="21"/>
  <c r="J46" i="21"/>
  <c r="F46" i="21"/>
  <c r="J45" i="21"/>
  <c r="F45" i="21"/>
  <c r="J44" i="21"/>
  <c r="F44" i="21"/>
  <c r="J43" i="21"/>
  <c r="F43" i="21"/>
  <c r="J42" i="21"/>
  <c r="F42" i="21"/>
  <c r="J41" i="21"/>
  <c r="F41" i="21"/>
  <c r="J40" i="21"/>
  <c r="F40" i="21"/>
  <c r="J39" i="21"/>
  <c r="F39" i="21"/>
  <c r="J38" i="21"/>
  <c r="F38" i="21"/>
  <c r="J37" i="21"/>
  <c r="F37" i="21"/>
  <c r="J36" i="21"/>
  <c r="F36" i="21"/>
  <c r="J35" i="21"/>
  <c r="F35" i="21"/>
  <c r="J34" i="21"/>
  <c r="F34" i="21"/>
  <c r="J33" i="21"/>
  <c r="F33" i="21"/>
  <c r="J32" i="21"/>
  <c r="F32" i="21"/>
  <c r="J31" i="21"/>
  <c r="F31" i="21"/>
  <c r="J30" i="21"/>
  <c r="F30" i="21"/>
  <c r="M50" i="21"/>
  <c r="I50" i="21"/>
  <c r="E50" i="21"/>
  <c r="M49" i="21"/>
  <c r="I49" i="21"/>
  <c r="E49" i="21"/>
  <c r="M48" i="21"/>
  <c r="I48" i="21"/>
  <c r="E48" i="21"/>
  <c r="M47" i="21"/>
  <c r="I47" i="21"/>
  <c r="E47" i="21"/>
  <c r="M46" i="21"/>
  <c r="I46" i="21"/>
  <c r="E46" i="21"/>
  <c r="M45" i="21"/>
  <c r="I45" i="21"/>
  <c r="E45" i="21"/>
  <c r="M44" i="21"/>
  <c r="I44" i="21"/>
  <c r="E44" i="21"/>
  <c r="M43" i="21"/>
  <c r="I43" i="21"/>
  <c r="E43" i="21"/>
  <c r="M42" i="21"/>
  <c r="I42" i="21"/>
  <c r="E42" i="21"/>
  <c r="M41" i="21"/>
  <c r="I41" i="21"/>
  <c r="E41" i="21"/>
  <c r="M40" i="21"/>
  <c r="I40" i="21"/>
  <c r="E40" i="21"/>
  <c r="M39" i="21"/>
  <c r="I39" i="21"/>
  <c r="E39" i="21"/>
  <c r="M38" i="21"/>
  <c r="I38" i="21"/>
  <c r="E38" i="21"/>
  <c r="M37" i="21"/>
  <c r="I37" i="21"/>
  <c r="E37" i="21"/>
  <c r="M36" i="21"/>
  <c r="I36" i="21"/>
  <c r="E36" i="21"/>
  <c r="M35" i="21"/>
  <c r="I35" i="21"/>
  <c r="E35" i="21"/>
  <c r="M34" i="21"/>
  <c r="I34" i="21"/>
  <c r="E34" i="21"/>
  <c r="M33" i="21"/>
  <c r="I33" i="21"/>
  <c r="E33" i="21"/>
  <c r="M32" i="21"/>
  <c r="I32" i="21"/>
  <c r="E32" i="21"/>
  <c r="M31" i="21"/>
  <c r="I31" i="21"/>
  <c r="E31" i="21"/>
  <c r="M30" i="21"/>
  <c r="I30" i="21"/>
  <c r="E30" i="21"/>
  <c r="K50" i="21"/>
  <c r="G50" i="21"/>
  <c r="C50" i="21"/>
  <c r="K49" i="21"/>
  <c r="G49" i="21"/>
  <c r="C49" i="21"/>
  <c r="K48" i="21"/>
  <c r="G48" i="21"/>
  <c r="C48" i="21"/>
  <c r="K47" i="21"/>
  <c r="G47" i="21"/>
  <c r="C47" i="21"/>
  <c r="K46" i="21"/>
  <c r="G46" i="21"/>
  <c r="C46" i="21"/>
  <c r="K45" i="21"/>
  <c r="G45" i="21"/>
  <c r="C45" i="21"/>
  <c r="K44" i="21"/>
  <c r="G44" i="21"/>
  <c r="C44" i="21"/>
  <c r="K43" i="21"/>
  <c r="G43" i="21"/>
  <c r="C43" i="21"/>
  <c r="K42" i="21"/>
  <c r="G42" i="21"/>
  <c r="C42" i="21"/>
  <c r="K41" i="21"/>
  <c r="G41" i="21"/>
  <c r="C41" i="21"/>
  <c r="K40" i="21"/>
  <c r="G40" i="21"/>
  <c r="C40" i="21"/>
  <c r="K39" i="21"/>
  <c r="G39" i="21"/>
  <c r="C39" i="21"/>
  <c r="K38" i="21"/>
  <c r="D38" i="21"/>
  <c r="L37" i="21"/>
  <c r="D37" i="21"/>
  <c r="L36" i="21"/>
  <c r="D36" i="21"/>
  <c r="L35" i="21"/>
  <c r="D35" i="21"/>
  <c r="L34" i="21"/>
  <c r="D34" i="21"/>
  <c r="L33" i="21"/>
  <c r="D33" i="21"/>
  <c r="L32" i="21"/>
  <c r="D32" i="21"/>
  <c r="L31" i="21"/>
  <c r="D31" i="21"/>
  <c r="L30" i="21"/>
  <c r="D30" i="21"/>
  <c r="J29" i="21"/>
  <c r="F29" i="21"/>
  <c r="J28" i="21"/>
  <c r="F28" i="21"/>
  <c r="J27" i="21"/>
  <c r="F27" i="21"/>
  <c r="J26" i="21"/>
  <c r="F26" i="21"/>
  <c r="J25" i="21"/>
  <c r="F25" i="21"/>
  <c r="J24" i="21"/>
  <c r="F24" i="21"/>
  <c r="J23" i="21"/>
  <c r="F23" i="21"/>
  <c r="J22" i="21"/>
  <c r="F22" i="21"/>
  <c r="J21" i="21"/>
  <c r="F21" i="21"/>
  <c r="J20" i="21"/>
  <c r="F20" i="21"/>
  <c r="J19" i="21"/>
  <c r="F19" i="21"/>
  <c r="J18" i="21"/>
  <c r="F18" i="21"/>
  <c r="J17" i="21"/>
  <c r="F17" i="21"/>
  <c r="J16" i="21"/>
  <c r="F16" i="21"/>
  <c r="J15" i="21"/>
  <c r="F15" i="21"/>
  <c r="J14" i="21"/>
  <c r="F14" i="21"/>
  <c r="L50" i="21"/>
  <c r="L49" i="21"/>
  <c r="L48" i="21"/>
  <c r="L47" i="21"/>
  <c r="L46" i="21"/>
  <c r="L45" i="21"/>
  <c r="L44" i="21"/>
  <c r="L43" i="21"/>
  <c r="L42" i="21"/>
  <c r="L41" i="21"/>
  <c r="L40" i="21"/>
  <c r="L39" i="21"/>
  <c r="L38" i="21"/>
  <c r="C38" i="21"/>
  <c r="K37" i="21"/>
  <c r="C37" i="21"/>
  <c r="K36" i="21"/>
  <c r="C36" i="21"/>
  <c r="K35" i="21"/>
  <c r="C35" i="21"/>
  <c r="K34" i="21"/>
  <c r="C34" i="21"/>
  <c r="K33" i="21"/>
  <c r="C33" i="21"/>
  <c r="K32" i="21"/>
  <c r="C32" i="21"/>
  <c r="K31" i="21"/>
  <c r="C31" i="21"/>
  <c r="K30" i="21"/>
  <c r="C30" i="21"/>
  <c r="M29" i="21"/>
  <c r="I29" i="21"/>
  <c r="E29" i="21"/>
  <c r="M28" i="21"/>
  <c r="I28" i="21"/>
  <c r="E28" i="21"/>
  <c r="M27" i="21"/>
  <c r="I27" i="21"/>
  <c r="E27" i="21"/>
  <c r="M26" i="21"/>
  <c r="I26" i="21"/>
  <c r="E26" i="21"/>
  <c r="M25" i="21"/>
  <c r="I25" i="21"/>
  <c r="E25" i="21"/>
  <c r="M24" i="21"/>
  <c r="I24" i="21"/>
  <c r="E24" i="21"/>
  <c r="M23" i="21"/>
  <c r="I23" i="21"/>
  <c r="E23" i="21"/>
  <c r="M22" i="21"/>
  <c r="I22" i="21"/>
  <c r="E22" i="21"/>
  <c r="M21" i="21"/>
  <c r="I21" i="21"/>
  <c r="E21" i="21"/>
  <c r="M20" i="21"/>
  <c r="I20" i="21"/>
  <c r="E20" i="21"/>
  <c r="M19" i="21"/>
  <c r="I19" i="21"/>
  <c r="E19" i="21"/>
  <c r="M18" i="21"/>
  <c r="I18" i="21"/>
  <c r="E18" i="21"/>
  <c r="M17" i="21"/>
  <c r="I17" i="21"/>
  <c r="E17" i="21"/>
  <c r="M16" i="21"/>
  <c r="I16" i="21"/>
  <c r="E16" i="21"/>
  <c r="M15" i="21"/>
  <c r="I15" i="21"/>
  <c r="E15" i="21"/>
  <c r="M14" i="21"/>
  <c r="I14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L29" i="21"/>
  <c r="H29" i="21"/>
  <c r="D29" i="21"/>
  <c r="L28" i="21"/>
  <c r="H28" i="21"/>
  <c r="D28" i="21"/>
  <c r="L27" i="21"/>
  <c r="H27" i="21"/>
  <c r="D27" i="21"/>
  <c r="L26" i="21"/>
  <c r="H26" i="21"/>
  <c r="D26" i="21"/>
  <c r="L25" i="21"/>
  <c r="H25" i="21"/>
  <c r="D25" i="21"/>
  <c r="L24" i="21"/>
  <c r="H24" i="21"/>
  <c r="D24" i="21"/>
  <c r="L23" i="21"/>
  <c r="H23" i="21"/>
  <c r="D23" i="21"/>
  <c r="L22" i="21"/>
  <c r="H22" i="21"/>
  <c r="D22" i="21"/>
  <c r="L21" i="21"/>
  <c r="H21" i="21"/>
  <c r="D21" i="21"/>
  <c r="L20" i="21"/>
  <c r="H20" i="21"/>
  <c r="D20" i="21"/>
  <c r="L19" i="21"/>
  <c r="H19" i="21"/>
  <c r="D19" i="21"/>
  <c r="L18" i="21"/>
  <c r="H18" i="21"/>
  <c r="D18" i="21"/>
  <c r="L17" i="21"/>
  <c r="H17" i="21"/>
  <c r="D17" i="21"/>
  <c r="L16" i="21"/>
  <c r="H16" i="21"/>
  <c r="D16" i="21"/>
  <c r="D50" i="21"/>
  <c r="D46" i="21"/>
  <c r="D42" i="21"/>
  <c r="G38" i="21"/>
  <c r="G36" i="21"/>
  <c r="G34" i="21"/>
  <c r="G32" i="21"/>
  <c r="G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K15" i="21"/>
  <c r="C15" i="21"/>
  <c r="K14" i="21"/>
  <c r="D14" i="21"/>
  <c r="J13" i="21"/>
  <c r="F13" i="21"/>
  <c r="J12" i="21"/>
  <c r="F12" i="21"/>
  <c r="J11" i="21"/>
  <c r="F11" i="21"/>
  <c r="J10" i="21"/>
  <c r="F10" i="21"/>
  <c r="J9" i="21"/>
  <c r="F9" i="21"/>
  <c r="J8" i="21"/>
  <c r="F8" i="21"/>
  <c r="J7" i="21"/>
  <c r="F7" i="21"/>
  <c r="D49" i="21"/>
  <c r="D45" i="21"/>
  <c r="D41" i="21"/>
  <c r="H15" i="21"/>
  <c r="H14" i="21"/>
  <c r="C14" i="21"/>
  <c r="M13" i="21"/>
  <c r="I13" i="21"/>
  <c r="E13" i="21"/>
  <c r="M12" i="21"/>
  <c r="I12" i="21"/>
  <c r="E12" i="21"/>
  <c r="M11" i="21"/>
  <c r="I11" i="21"/>
  <c r="E11" i="21"/>
  <c r="M10" i="21"/>
  <c r="I10" i="21"/>
  <c r="E10" i="21"/>
  <c r="M9" i="21"/>
  <c r="I9" i="21"/>
  <c r="E9" i="21"/>
  <c r="M8" i="21"/>
  <c r="I8" i="21"/>
  <c r="E8" i="21"/>
  <c r="M7" i="21"/>
  <c r="I7" i="21"/>
  <c r="E7" i="21"/>
  <c r="D48" i="21"/>
  <c r="D44" i="21"/>
  <c r="D40" i="21"/>
  <c r="G37" i="21"/>
  <c r="G35" i="21"/>
  <c r="G33" i="21"/>
  <c r="G31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G15" i="21"/>
  <c r="G14" i="21"/>
  <c r="L13" i="21"/>
  <c r="H13" i="21"/>
  <c r="D13" i="21"/>
  <c r="L12" i="21"/>
  <c r="H12" i="21"/>
  <c r="D12" i="21"/>
  <c r="L11" i="21"/>
  <c r="H11" i="21"/>
  <c r="D11" i="21"/>
  <c r="L10" i="21"/>
  <c r="H10" i="21"/>
  <c r="D10" i="21"/>
  <c r="L9" i="21"/>
  <c r="H9" i="21"/>
  <c r="D9" i="21"/>
  <c r="L8" i="21"/>
  <c r="H8" i="21"/>
  <c r="D8" i="21"/>
  <c r="L7" i="21"/>
  <c r="H7" i="21"/>
  <c r="D7" i="21"/>
  <c r="D47" i="21"/>
  <c r="G28" i="21"/>
  <c r="G24" i="21"/>
  <c r="G20" i="21"/>
  <c r="G16" i="21"/>
  <c r="E14" i="21"/>
  <c r="C13" i="21"/>
  <c r="C12" i="21"/>
  <c r="C11" i="21"/>
  <c r="C10" i="21"/>
  <c r="C9" i="21"/>
  <c r="C8" i="21"/>
  <c r="C7" i="21"/>
  <c r="G25" i="21"/>
  <c r="L14" i="21"/>
  <c r="G11" i="21"/>
  <c r="G8" i="21"/>
  <c r="D43" i="21"/>
  <c r="G27" i="21"/>
  <c r="G23" i="21"/>
  <c r="G19" i="21"/>
  <c r="L15" i="21"/>
  <c r="G29" i="21"/>
  <c r="G17" i="21"/>
  <c r="G13" i="21"/>
  <c r="G10" i="21"/>
  <c r="D39" i="21"/>
  <c r="G26" i="21"/>
  <c r="G22" i="21"/>
  <c r="G18" i="21"/>
  <c r="D15" i="21"/>
  <c r="K13" i="21"/>
  <c r="K12" i="21"/>
  <c r="K11" i="21"/>
  <c r="K10" i="21"/>
  <c r="K9" i="21"/>
  <c r="K8" i="21"/>
  <c r="K7" i="21"/>
  <c r="G21" i="21"/>
  <c r="G12" i="21"/>
  <c r="G9" i="21"/>
  <c r="G7" i="21"/>
  <c r="L52" i="21"/>
  <c r="E55" i="21"/>
  <c r="C54" i="21"/>
  <c r="D54" i="21"/>
  <c r="D52" i="21"/>
  <c r="E53" i="21"/>
  <c r="L54" i="21"/>
  <c r="E52" i="21"/>
  <c r="E56" i="21"/>
  <c r="C52" i="21"/>
  <c r="M53" i="21"/>
  <c r="F51" i="21"/>
  <c r="F55" i="21"/>
  <c r="M52" i="21"/>
  <c r="M56" i="21"/>
  <c r="L53" i="21"/>
  <c r="D51" i="21"/>
  <c r="K54" i="21"/>
  <c r="K53" i="21"/>
  <c r="F54" i="21"/>
  <c r="C55" i="21"/>
  <c r="M51" i="21"/>
  <c r="M55" i="21"/>
  <c r="F53" i="21"/>
  <c r="M54" i="21"/>
  <c r="L51" i="21"/>
  <c r="L55" i="21"/>
  <c r="C53" i="21"/>
  <c r="D55" i="21"/>
  <c r="K52" i="21"/>
  <c r="K56" i="21"/>
  <c r="K51" i="21"/>
  <c r="K55" i="21"/>
  <c r="F52" i="21"/>
  <c r="F56" i="21"/>
  <c r="E54" i="21"/>
  <c r="L56" i="21"/>
  <c r="E51" i="21"/>
  <c r="C56" i="21"/>
  <c r="C51" i="21"/>
  <c r="D56" i="21"/>
  <c r="J56" i="21"/>
  <c r="H55" i="21"/>
  <c r="J52" i="21"/>
  <c r="H51" i="21"/>
  <c r="I54" i="21"/>
  <c r="G53" i="21"/>
  <c r="H56" i="21"/>
  <c r="J53" i="21"/>
  <c r="H52" i="21"/>
  <c r="G56" i="21"/>
  <c r="I53" i="21"/>
  <c r="G52" i="21"/>
  <c r="D53" i="21"/>
  <c r="J54" i="21"/>
  <c r="H53" i="21"/>
  <c r="I56" i="21"/>
  <c r="G55" i="21"/>
  <c r="I52" i="21"/>
  <c r="G51" i="21"/>
  <c r="J55" i="21"/>
  <c r="H54" i="21"/>
  <c r="J51" i="21"/>
  <c r="I55" i="21"/>
  <c r="G54" i="21"/>
  <c r="I51" i="21"/>
  <c r="Q85" i="20" l="1"/>
  <c r="Q49" i="20"/>
  <c r="Q12" i="20"/>
  <c r="Q11" i="20"/>
  <c r="Q15" i="20"/>
  <c r="Q19" i="20"/>
  <c r="Q27" i="20"/>
  <c r="Q31" i="20"/>
  <c r="Q35" i="20"/>
  <c r="Q43" i="20"/>
  <c r="Q41" i="20"/>
  <c r="Q79" i="20"/>
  <c r="Q14" i="20"/>
  <c r="Q39" i="20"/>
  <c r="Q24" i="17"/>
  <c r="Q7" i="20"/>
  <c r="Q24" i="20"/>
  <c r="Q22" i="20"/>
  <c r="Q16" i="20"/>
  <c r="Q47" i="20"/>
  <c r="Q59" i="20"/>
  <c r="Q63" i="20"/>
  <c r="Q67" i="20"/>
  <c r="Q71" i="20"/>
  <c r="Q75" i="20"/>
  <c r="Q83" i="20"/>
  <c r="Q81" i="20"/>
  <c r="Q89" i="20"/>
  <c r="Q80" i="20"/>
  <c r="Q84" i="20"/>
  <c r="Q88" i="20"/>
  <c r="Q33" i="17"/>
  <c r="Q40" i="17"/>
  <c r="Q7" i="17"/>
  <c r="Q12" i="17"/>
  <c r="Q25" i="17"/>
  <c r="Q10" i="17"/>
  <c r="Q34" i="17"/>
  <c r="Q38" i="17"/>
  <c r="Q39" i="17"/>
  <c r="Q23" i="17"/>
  <c r="Q13" i="20"/>
  <c r="Q17" i="20"/>
  <c r="Q21" i="20"/>
  <c r="Q25" i="20"/>
  <c r="Q29" i="20"/>
  <c r="Q33" i="20"/>
  <c r="Q51" i="20"/>
  <c r="Q28" i="20"/>
  <c r="Q32" i="20"/>
  <c r="Q36" i="20"/>
  <c r="Q53" i="20"/>
  <c r="Q58" i="20"/>
  <c r="Q40" i="20"/>
  <c r="Q44" i="20"/>
  <c r="Q48" i="20"/>
  <c r="Q52" i="20"/>
  <c r="Q56" i="20"/>
  <c r="Q62" i="20"/>
  <c r="Q66" i="20"/>
  <c r="Q70" i="20"/>
  <c r="Q74" i="20"/>
  <c r="Q78" i="20"/>
  <c r="Q28" i="17"/>
  <c r="Q16" i="17"/>
  <c r="Q9" i="17"/>
  <c r="Q29" i="17"/>
  <c r="Q45" i="17"/>
  <c r="Q37" i="17"/>
  <c r="Q30" i="17"/>
  <c r="Q26" i="17"/>
  <c r="Q35" i="17"/>
  <c r="Q19" i="17"/>
  <c r="Q9" i="20"/>
  <c r="Q20" i="20"/>
  <c r="Q10" i="20"/>
  <c r="Q18" i="20"/>
  <c r="Q8" i="20"/>
  <c r="Q55" i="20"/>
  <c r="Q57" i="20"/>
  <c r="Q61" i="20"/>
  <c r="Q65" i="20"/>
  <c r="Q69" i="20"/>
  <c r="Q73" i="20"/>
  <c r="Q77" i="20"/>
  <c r="Q87" i="20"/>
  <c r="Q82" i="20"/>
  <c r="Q86" i="20"/>
  <c r="Q90" i="20"/>
  <c r="Q36" i="17"/>
  <c r="Q8" i="17"/>
  <c r="Q44" i="17"/>
  <c r="Q20" i="17"/>
  <c r="Q32" i="17"/>
  <c r="Q41" i="17"/>
  <c r="Q17" i="17"/>
  <c r="Q21" i="17"/>
  <c r="Q13" i="17"/>
  <c r="Q47" i="17"/>
  <c r="Q31" i="17"/>
  <c r="Q15" i="17"/>
  <c r="Q23" i="20"/>
  <c r="Q26" i="20"/>
  <c r="Q30" i="20"/>
  <c r="Q34" i="20"/>
  <c r="Q37" i="20"/>
  <c r="Q45" i="20"/>
  <c r="Q38" i="20"/>
  <c r="Q42" i="20"/>
  <c r="Q46" i="20"/>
  <c r="Q50" i="20"/>
  <c r="Q54" i="20"/>
  <c r="Q60" i="20"/>
  <c r="Q64" i="20"/>
  <c r="Q68" i="20"/>
  <c r="Q72" i="20"/>
  <c r="Q76" i="20"/>
  <c r="Q48" i="17"/>
  <c r="Q49" i="17"/>
  <c r="Q46" i="17"/>
  <c r="Q18" i="17"/>
  <c r="Q42" i="17"/>
  <c r="Q14" i="17"/>
  <c r="Q22" i="17"/>
  <c r="Q43" i="17"/>
  <c r="Q27" i="17"/>
  <c r="Q11" i="17"/>
  <c r="Q10" i="21"/>
  <c r="Q30" i="21"/>
  <c r="Q50" i="21"/>
  <c r="Q54" i="21"/>
  <c r="Q52" i="21"/>
  <c r="Q14" i="21"/>
  <c r="Q9" i="21"/>
  <c r="Q13" i="21"/>
  <c r="Q17" i="21"/>
  <c r="Q21" i="21"/>
  <c r="Q25" i="21"/>
  <c r="Q29" i="21"/>
  <c r="Q33" i="21"/>
  <c r="Q37" i="21"/>
  <c r="Q41" i="21"/>
  <c r="Q45" i="21"/>
  <c r="Q49" i="21"/>
  <c r="Q26" i="21"/>
  <c r="Q38" i="21"/>
  <c r="Q42" i="21"/>
  <c r="Q8" i="21"/>
  <c r="Q12" i="21"/>
  <c r="Q16" i="21"/>
  <c r="Q20" i="21"/>
  <c r="Q24" i="21"/>
  <c r="Q28" i="21"/>
  <c r="Q32" i="21"/>
  <c r="Q36" i="21"/>
  <c r="Q40" i="21"/>
  <c r="Q44" i="21"/>
  <c r="Q48" i="21"/>
  <c r="Q56" i="21"/>
  <c r="Q18" i="21"/>
  <c r="Q22" i="21"/>
  <c r="Q34" i="21"/>
  <c r="Q46" i="21"/>
  <c r="Q51" i="21"/>
  <c r="Q53" i="21"/>
  <c r="Q55" i="21"/>
  <c r="Q7" i="21"/>
  <c r="Q11" i="21"/>
  <c r="Q15" i="21"/>
  <c r="Q19" i="21"/>
  <c r="Q23" i="21"/>
  <c r="Q27" i="21"/>
  <c r="Q31" i="21"/>
  <c r="Q35" i="21"/>
  <c r="Q39" i="21"/>
  <c r="Q43" i="21"/>
  <c r="Q47" i="21"/>
  <c r="E4" i="20"/>
  <c r="E4" i="17"/>
  <c r="E4" i="21"/>
</calcChain>
</file>

<file path=xl/sharedStrings.xml><?xml version="1.0" encoding="utf-8"?>
<sst xmlns="http://schemas.openxmlformats.org/spreadsheetml/2006/main" count="222" uniqueCount="158">
  <si>
    <t>Player</t>
  </si>
  <si>
    <t>Gross</t>
  </si>
  <si>
    <t>Gross ranking</t>
  </si>
  <si>
    <t>Net ranking</t>
  </si>
  <si>
    <t xml:space="preserve"> </t>
  </si>
  <si>
    <t>Counter</t>
  </si>
  <si>
    <t>Rounds</t>
  </si>
  <si>
    <t>RB</t>
  </si>
  <si>
    <t>RN</t>
  </si>
  <si>
    <t>bruto pomoč</t>
  </si>
  <si>
    <t>Rank</t>
  </si>
  <si>
    <t>Avtor:          Sašo Kranjc</t>
  </si>
  <si>
    <t>@ Sašo Kranjc</t>
  </si>
  <si>
    <t>Net</t>
  </si>
  <si>
    <t>Round</t>
  </si>
  <si>
    <t>začetni HCP</t>
  </si>
  <si>
    <t>Group</t>
  </si>
  <si>
    <t>HI   0 - 15</t>
  </si>
  <si>
    <t>HI    15,1 - 25,0</t>
  </si>
  <si>
    <t>HI  &gt; 25</t>
  </si>
  <si>
    <t>R1:</t>
  </si>
  <si>
    <t>R2:</t>
  </si>
  <si>
    <t>R3:</t>
  </si>
  <si>
    <t>R4:</t>
  </si>
  <si>
    <t>R5:</t>
  </si>
  <si>
    <t>R6:</t>
  </si>
  <si>
    <t>R7:</t>
  </si>
  <si>
    <t>R8:</t>
  </si>
  <si>
    <t>Final R</t>
  </si>
  <si>
    <t>Initial  HI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</si>
  <si>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</si>
  <si>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</si>
  <si>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</si>
  <si>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</si>
  <si>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</si>
  <si>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</si>
  <si>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</si>
  <si>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</si>
  <si>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</si>
  <si>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</si>
  <si>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Initial HI</t>
  </si>
  <si>
    <t>4 naj</t>
  </si>
  <si>
    <t>naj 4</t>
  </si>
  <si>
    <t>Swing to Zala Springs &amp; Bagueri Challenge 2025</t>
  </si>
  <si>
    <t>Sum large 4</t>
  </si>
  <si>
    <t>Author: SK</t>
  </si>
  <si>
    <t>BELLI MAURO</t>
  </si>
  <si>
    <t>BIZJAK LJUBO</t>
  </si>
  <si>
    <t>FURLAN SIMON</t>
  </si>
  <si>
    <t>HRVATIN BRANKO</t>
  </si>
  <si>
    <t>HUMAR SPELA</t>
  </si>
  <si>
    <t>KLANCISAR MITJA</t>
  </si>
  <si>
    <t>KLEMENCIC ZORAN</t>
  </si>
  <si>
    <t>KRANJC SASO</t>
  </si>
  <si>
    <t>KUSAR BOSTJAN</t>
  </si>
  <si>
    <t>LOGAR ZANE</t>
  </si>
  <si>
    <t>MALUS BOSTJAN</t>
  </si>
  <si>
    <t>MARTINJAK DRAGO</t>
  </si>
  <si>
    <t>MEZNAR POLONA</t>
  </si>
  <si>
    <t>MEZNAR SEBASTJAN</t>
  </si>
  <si>
    <t>OBERLOJER RENATE</t>
  </si>
  <si>
    <t>PRINCI LUCIANO</t>
  </si>
  <si>
    <t>REBOLJ ANDREJ</t>
  </si>
  <si>
    <t>REBOLJ MAJA</t>
  </si>
  <si>
    <t>REDAELLI GIANFRANCO</t>
  </si>
  <si>
    <t>RICCI DARIO</t>
  </si>
  <si>
    <t>RUEMER ELISABETH</t>
  </si>
  <si>
    <t>SAJOVIC URBAN</t>
  </si>
  <si>
    <t>SKERLJ PAVEL</t>
  </si>
  <si>
    <t>SMIT VITO</t>
  </si>
  <si>
    <t>SODNIK  JAKA</t>
  </si>
  <si>
    <t>TAVCAR EMIL</t>
  </si>
  <si>
    <t>TEPINA DAMJAN</t>
  </si>
  <si>
    <t>UMNIK TATJANA</t>
  </si>
  <si>
    <t>UNTERKOEFLER BERNHARD</t>
  </si>
  <si>
    <t>WURZER GERNOT</t>
  </si>
  <si>
    <t>WEDAM WALTER</t>
  </si>
  <si>
    <t>DE CILLIA GIOVANNI</t>
  </si>
  <si>
    <t>PACIOLLA GIANFRANCO</t>
  </si>
  <si>
    <t>SCHAUTZER FRANZ</t>
  </si>
  <si>
    <t>SCHAUTZER MARGIT</t>
  </si>
  <si>
    <t>SOSIC VASJA</t>
  </si>
  <si>
    <t>SEMIC TOMAZ</t>
  </si>
  <si>
    <t>BARALDO SANO FRANCESCO</t>
  </si>
  <si>
    <t>ZALAZNIK NIKA</t>
  </si>
  <si>
    <t>ZALAZNIK RADO</t>
  </si>
  <si>
    <t>PERSIN ANKA</t>
  </si>
  <si>
    <t>TERGLAV BREDA</t>
  </si>
  <si>
    <t>MUSTER IRENA ANDREJA</t>
  </si>
  <si>
    <t>ZGAVEC SIMON</t>
  </si>
  <si>
    <t>ZALOKAR LUCIJA</t>
  </si>
  <si>
    <t>KRAEMMER PETRA MARIA</t>
  </si>
  <si>
    <t>PLAIKNER-WINKLER PETRA</t>
  </si>
  <si>
    <t>VUCKOVIC GORAN</t>
  </si>
  <si>
    <t>POLAJNAR DRAGO</t>
  </si>
  <si>
    <t>SENK GREGOR</t>
  </si>
  <si>
    <t>WINKLER NICO</t>
  </si>
  <si>
    <t>PLAIKNER MARIO</t>
  </si>
  <si>
    <t>ZUPANCIC BOJAN</t>
  </si>
  <si>
    <t>KRANJC ROMANA</t>
  </si>
  <si>
    <t>BRULC ALES</t>
  </si>
  <si>
    <t>CIZMAN MIHA</t>
  </si>
  <si>
    <t>BABIC ALMIR</t>
  </si>
  <si>
    <t>ZITNIK IRENA</t>
  </si>
  <si>
    <t>ZITNIK JOZE</t>
  </si>
  <si>
    <t>INTRIAGO RAUL</t>
  </si>
  <si>
    <t>GUCUNSKI ZELJCO</t>
  </si>
  <si>
    <t>VEROVSEK OLGA</t>
  </si>
  <si>
    <t>GORSEK JANEZ</t>
  </si>
  <si>
    <t>SULIN DIMITRI</t>
  </si>
  <si>
    <t>KLANCISAR MATEJA</t>
  </si>
  <si>
    <t>ŠTIRN MARKO</t>
  </si>
  <si>
    <t>CAMPANA MAURIZIO</t>
  </si>
  <si>
    <t>POLANC GAL</t>
  </si>
  <si>
    <t>KRNC BOJAN</t>
  </si>
  <si>
    <t>LUKMAN MARJAN</t>
  </si>
  <si>
    <t>STOJKOVIČ MARKO</t>
  </si>
  <si>
    <t>CRNAK IRIS</t>
  </si>
  <si>
    <t>CEPURAN ZORAN</t>
  </si>
  <si>
    <t>GARVAS MOJCA</t>
  </si>
  <si>
    <t>GARVAS FRANC</t>
  </si>
  <si>
    <t>GRDEN MARKO</t>
  </si>
  <si>
    <t>MUHIČ ALEŠ</t>
  </si>
  <si>
    <t>KEBER MITJA</t>
  </si>
  <si>
    <t>KOLENC MITJA</t>
  </si>
  <si>
    <t>KRALJ BOŠTJAN</t>
  </si>
  <si>
    <t>BENETAZZO SONIA</t>
  </si>
  <si>
    <t>GRUBAN DEJAN</t>
  </si>
  <si>
    <t>BOŽIČ UROŠ</t>
  </si>
  <si>
    <t>SAVIČ ŽIVKO</t>
  </si>
  <si>
    <t>STOJKOVIČ MAJA</t>
  </si>
  <si>
    <t>ROGELJ JANEZ</t>
  </si>
  <si>
    <t>ZAVRŠNIK TOMAŽ</t>
  </si>
  <si>
    <t>VRTARIČ IRENA</t>
  </si>
  <si>
    <t>SAVIČ SLAVICA</t>
  </si>
  <si>
    <t>KOS SNEŽANA</t>
  </si>
  <si>
    <t>GARVAS ŠPELA</t>
  </si>
  <si>
    <t>RUTAR DAMIR</t>
  </si>
  <si>
    <t>GORŠEK NASTRAN DAMJANA</t>
  </si>
  <si>
    <t>GARVAS TOMAŽ</t>
  </si>
  <si>
    <t>BON MARTA</t>
  </si>
  <si>
    <t>CAD UROS</t>
  </si>
  <si>
    <t>SULZBACHER STEFAN</t>
  </si>
  <si>
    <t>KRSEVAN ALES</t>
  </si>
  <si>
    <t>MEIRE GEERT</t>
  </si>
  <si>
    <t>KRIZNAR ANDI</t>
  </si>
  <si>
    <t>SODNIK VESNA</t>
  </si>
  <si>
    <t>REJC DARIO</t>
  </si>
  <si>
    <t>DJURAGIC DRAGO</t>
  </si>
  <si>
    <t>TODOROV MATJAZ</t>
  </si>
  <si>
    <t>BENCINA JANEZ</t>
  </si>
  <si>
    <t>KRANJC ANDREJ</t>
  </si>
  <si>
    <t>LENCEK MARKO</t>
  </si>
  <si>
    <t>TRAMPUŽ TOMISLAV</t>
  </si>
  <si>
    <t>NOVAK ERNEST</t>
  </si>
  <si>
    <t>KONTE JANEZ</t>
  </si>
  <si>
    <t>KONTE BREDA</t>
  </si>
  <si>
    <t>ROT DEJAN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</si>
</sst>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0.0"/>
    <numFmt numFmtId="166" formatCode="0.0000"/>
    <numFmt numFmtId="167" formatCode="0.000"/>
    <numFmt numFmtId="168" formatCode="0.00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6"/>
      <color theme="1"/>
      <name val="Comic Sans MS"/>
      <family val="4"/>
      <charset val="238"/>
    </font>
    <font>
      <sz val="20"/>
      <name val="Comic Sans MS"/>
      <family val="4"/>
      <charset val="238"/>
    </font>
    <font>
      <sz val="24"/>
      <color theme="1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b/>
      <sz val="1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0.59996337778862885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1" fillId="3" borderId="4" xfId="0" applyFont="1" applyFill="1" applyBorder="1" applyAlignment="1" applyProtection="1">
      <alignment horizontal="left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0" xfId="0" applyAlignment="1">
      <alignment horizontal="left"/>
    </xf>
    <xf numFmtId="0" fontId="5" fillId="0" borderId="0" xfId="0" applyFont="1"/>
    <xf numFmtId="0" fontId="10" fillId="0" borderId="0" xfId="0" applyFont="1" applyAlignment="1" applyProtection="1">
      <alignment horizontal="center" wrapText="1"/>
      <protection hidden="1"/>
    </xf>
    <xf numFmtId="0" fontId="4" fillId="0" borderId="0" xfId="0" applyFont="1"/>
    <xf numFmtId="0" fontId="11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12" fillId="3" borderId="0" xfId="0" applyFont="1" applyFill="1" applyAlignment="1">
      <alignment horizontal="center"/>
    </xf>
    <xf numFmtId="0" fontId="7" fillId="0" borderId="0" xfId="0" applyFont="1" applyProtection="1">
      <protection hidden="1"/>
    </xf>
    <xf numFmtId="0" fontId="9" fillId="2" borderId="4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9" fillId="0" borderId="0" xfId="0" applyFont="1" applyAlignment="1">
      <alignment horizontal="center" vertical="top"/>
    </xf>
    <xf numFmtId="0" fontId="8" fillId="0" borderId="0" xfId="0" applyFont="1" applyProtection="1"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0" fillId="5" borderId="3" xfId="0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9" fillId="0" borderId="0" xfId="0" applyFont="1" applyAlignment="1" applyProtection="1">
      <alignment horizontal="center" vertical="top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3" borderId="3" xfId="0" applyFont="1" applyFill="1" applyBorder="1" applyAlignment="1">
      <alignment horizontal="center" vertical="center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0" borderId="0" xfId="0" applyFont="1"/>
    <xf numFmtId="1" fontId="0" fillId="0" borderId="3" xfId="0" applyNumberFormat="1" applyBorder="1" applyAlignment="1" applyProtection="1">
      <alignment horizontal="center"/>
      <protection hidden="1"/>
    </xf>
    <xf numFmtId="1" fontId="7" fillId="0" borderId="0" xfId="0" applyNumberFormat="1" applyFont="1" applyProtection="1">
      <protection hidden="1"/>
    </xf>
    <xf numFmtId="166" fontId="0" fillId="0" borderId="3" xfId="0" applyNumberFormat="1" applyBorder="1" applyAlignment="1" applyProtection="1">
      <alignment horizontal="center"/>
      <protection hidden="1"/>
    </xf>
    <xf numFmtId="167" fontId="0" fillId="0" borderId="3" xfId="0" applyNumberFormat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10" fillId="0" borderId="0" xfId="0" quotePrefix="1" applyNumberFormat="1" applyFont="1" applyAlignment="1" applyProtection="1">
      <alignment horizontal="left"/>
      <protection hidden="1"/>
    </xf>
    <xf numFmtId="1" fontId="0" fillId="3" borderId="4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7" fillId="3" borderId="4" xfId="0" applyNumberFormat="1" applyFont="1" applyFill="1" applyBorder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/>
    <xf numFmtId="168" fontId="0" fillId="0" borderId="0" xfId="0" applyNumberFormat="1" applyAlignment="1" applyProtection="1">
      <alignment horizontal="center"/>
      <protection hidden="1"/>
    </xf>
    <xf numFmtId="168" fontId="10" fillId="0" borderId="0" xfId="0" applyNumberFormat="1" applyFont="1" applyAlignment="1" applyProtection="1">
      <alignment horizontal="center" wrapText="1"/>
      <protection hidden="1"/>
    </xf>
    <xf numFmtId="168" fontId="0" fillId="3" borderId="5" xfId="0" applyNumberFormat="1" applyFill="1" applyBorder="1" applyAlignment="1" applyProtection="1">
      <alignment horizontal="center"/>
      <protection hidden="1"/>
    </xf>
    <xf numFmtId="0" fontId="23" fillId="0" borderId="0" xfId="0" applyFont="1" applyAlignment="1">
      <alignment vertical="center"/>
    </xf>
    <xf numFmtId="0" fontId="21" fillId="0" borderId="0" xfId="0" applyFont="1" applyProtection="1">
      <protection hidden="1"/>
    </xf>
    <xf numFmtId="1" fontId="0" fillId="6" borderId="3" xfId="0" applyNumberFormat="1" applyFill="1" applyBorder="1" applyAlignment="1" applyProtection="1">
      <alignment horizontal="center"/>
      <protection hidden="1"/>
    </xf>
    <xf numFmtId="1" fontId="0" fillId="7" borderId="3" xfId="0" applyNumberFormat="1" applyFill="1" applyBorder="1" applyAlignment="1" applyProtection="1">
      <alignment horizontal="center"/>
      <protection hidden="1"/>
    </xf>
    <xf numFmtId="0" fontId="13" fillId="0" borderId="14" xfId="0" applyFont="1" applyBorder="1" applyProtection="1">
      <protection hidden="1"/>
    </xf>
    <xf numFmtId="0" fontId="13" fillId="0" borderId="15" xfId="0" applyFont="1" applyBorder="1" applyProtection="1">
      <protection hidden="1"/>
    </xf>
    <xf numFmtId="0" fontId="13" fillId="0" borderId="16" xfId="0" applyFont="1" applyBorder="1" applyProtection="1">
      <protection hidden="1"/>
    </xf>
    <xf numFmtId="0" fontId="24" fillId="3" borderId="0" xfId="0" applyFont="1" applyFill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1" fontId="0" fillId="7" borderId="3" xfId="0" applyNumberFormat="1" applyFill="1" applyBorder="1" applyAlignment="1" applyProtection="1">
      <alignment horizontal="center"/>
      <protection locked="0"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12" fillId="3" borderId="3" xfId="0" applyFont="1" applyFill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/>
      <protection hidden="1"/>
    </xf>
    <xf numFmtId="0" fontId="20" fillId="0" borderId="11" xfId="0" applyFont="1" applyBorder="1" applyAlignment="1" applyProtection="1">
      <alignment horizontal="center"/>
      <protection hidden="1"/>
    </xf>
    <xf numFmtId="0" fontId="20" fillId="0" borderId="4" xfId="0" applyFont="1" applyBorder="1" applyAlignment="1" applyProtection="1">
      <alignment horizontal="center"/>
      <protection hidden="1"/>
    </xf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4" fillId="2" borderId="5" xfId="0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1" fontId="20" fillId="0" borderId="10" xfId="0" applyNumberFormat="1" applyFont="1" applyBorder="1" applyAlignment="1" applyProtection="1">
      <alignment horizontal="center"/>
      <protection hidden="1"/>
    </xf>
    <xf numFmtId="1" fontId="20" fillId="0" borderId="11" xfId="0" applyNumberFormat="1" applyFont="1" applyBorder="1" applyAlignment="1" applyProtection="1">
      <alignment horizontal="center"/>
      <protection hidden="1"/>
    </xf>
    <xf numFmtId="1" fontId="20" fillId="0" borderId="4" xfId="0" applyNumberFormat="1" applyFont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wrapText="1"/>
      <protection hidden="1"/>
    </xf>
    <xf numFmtId="0" fontId="3" fillId="4" borderId="3" xfId="0" applyFont="1" applyFill="1" applyBorder="1" applyAlignment="1" applyProtection="1">
      <alignment horizontal="center" wrapText="1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5" xfId="0" applyFont="1" applyFill="1" applyBorder="1" applyAlignment="1" applyProtection="1">
      <alignment horizontal="center" vertical="center" wrapText="1"/>
      <protection hidden="1"/>
    </xf>
    <xf numFmtId="168" fontId="3" fillId="2" borderId="2" xfId="0" applyNumberFormat="1" applyFont="1" applyFill="1" applyBorder="1" applyAlignment="1" applyProtection="1">
      <alignment horizontal="center" vertical="center"/>
      <protection hidden="1"/>
    </xf>
    <xf numFmtId="165" fontId="3" fillId="2" borderId="5" xfId="0" applyNumberFormat="1" applyFont="1" applyFill="1" applyBorder="1" applyAlignment="1" applyProtection="1">
      <alignment horizontal="center" vertical="center" wrapText="1"/>
      <protection hidden="1"/>
    </xf>
    <xf numFmtId="165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</cellXfs>
  <cellStyles count="2">
    <cellStyle name="Currency 2" xfId="1" xr:uid="{00000000-0005-0000-0000-000000000000}"/>
    <cellStyle name="Navadno" xfId="0" builtinId="0"/>
  </cellStyles>
  <dxfs count="47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strike val="0"/>
      </font>
      <fill>
        <patternFill>
          <bgColor theme="6" tint="0.39994506668294322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/>
      </font>
      <fill>
        <patternFill>
          <bgColor theme="6" tint="0.79998168889431442"/>
        </patternFill>
      </fill>
    </dxf>
    <dxf>
      <font>
        <strike val="0"/>
      </font>
      <fill>
        <patternFill>
          <bgColor theme="6" tint="0.39994506668294322"/>
        </patternFill>
      </fill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CCFFCC"/>
      <color rgb="FFFFFFCC"/>
      <color rgb="FFCCFFFF"/>
      <color rgb="FFFFFF99"/>
      <color rgb="FFCCFF66"/>
      <color rgb="FFFF99FF"/>
      <color rgb="FFFF99CC"/>
      <color rgb="FFFF99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results!$D$4</c:f>
              <c:strCache>
                <c:ptCount val="1"/>
                <c:pt idx="0">
                  <c:v>R1: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results!$D$5:$D$146</c:f>
              <c:numCache>
                <c:formatCode>General</c:formatCode>
                <c:ptCount val="127"/>
                <c:pt idx="0">
                  <c:v>1</c:v>
                </c:pt>
                <c:pt idx="1">
                  <c:v>0</c:v>
                </c:pt>
                <c:pt idx="4" formatCode="0">
                  <c:v>8</c:v>
                </c:pt>
                <c:pt idx="7" formatCode="0">
                  <c:v>12</c:v>
                </c:pt>
                <c:pt idx="18" formatCode="0">
                  <c:v>29</c:v>
                </c:pt>
                <c:pt idx="28" formatCode="0">
                  <c:v>15</c:v>
                </c:pt>
                <c:pt idx="29" formatCode="0">
                  <c:v>4</c:v>
                </c:pt>
                <c:pt idx="33" formatCode="0">
                  <c:v>6</c:v>
                </c:pt>
                <c:pt idx="34" formatCode="0">
                  <c:v>15</c:v>
                </c:pt>
                <c:pt idx="43" formatCode="0">
                  <c:v>26</c:v>
                </c:pt>
                <c:pt idx="47" formatCode="0">
                  <c:v>25</c:v>
                </c:pt>
                <c:pt idx="49" formatCode="0">
                  <c:v>27</c:v>
                </c:pt>
                <c:pt idx="51" formatCode="0">
                  <c:v>17</c:v>
                </c:pt>
                <c:pt idx="52" formatCode="0">
                  <c:v>12</c:v>
                </c:pt>
                <c:pt idx="54" formatCode="0">
                  <c:v>7</c:v>
                </c:pt>
                <c:pt idx="55" formatCode="0">
                  <c:v>13</c:v>
                </c:pt>
                <c:pt idx="59" formatCode="0">
                  <c:v>10</c:v>
                </c:pt>
                <c:pt idx="66" formatCode="0">
                  <c:v>14</c:v>
                </c:pt>
                <c:pt idx="67" formatCode="0">
                  <c:v>14</c:v>
                </c:pt>
                <c:pt idx="68" formatCode="0">
                  <c:v>13</c:v>
                </c:pt>
                <c:pt idx="69" formatCode="0">
                  <c:v>16</c:v>
                </c:pt>
                <c:pt idx="71" formatCode="0">
                  <c:v>7</c:v>
                </c:pt>
                <c:pt idx="76" formatCode="0">
                  <c:v>20</c:v>
                </c:pt>
                <c:pt idx="83" formatCode="0">
                  <c:v>19</c:v>
                </c:pt>
                <c:pt idx="84" formatCode="0">
                  <c:v>11</c:v>
                </c:pt>
                <c:pt idx="85" formatCode="0">
                  <c:v>15</c:v>
                </c:pt>
                <c:pt idx="93" formatCode="0">
                  <c:v>11</c:v>
                </c:pt>
                <c:pt idx="94" formatCode="0">
                  <c:v>11</c:v>
                </c:pt>
                <c:pt idx="98" formatCode="0">
                  <c:v>8</c:v>
                </c:pt>
                <c:pt idx="99" formatCode="0">
                  <c:v>11</c:v>
                </c:pt>
                <c:pt idx="105" formatCode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1-4BFF-855F-676C097A4F77}"/>
            </c:ext>
          </c:extLst>
        </c:ser>
        <c:ser>
          <c:idx val="1"/>
          <c:order val="1"/>
          <c:tx>
            <c:strRef>
              <c:f>results!$E$4</c:f>
              <c:strCache>
                <c:ptCount val="1"/>
                <c:pt idx="0">
                  <c:v>29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results!$E$5:$E$146</c:f>
              <c:numCache>
                <c:formatCode>General</c:formatCode>
                <c:ptCount val="127"/>
                <c:pt idx="1">
                  <c:v>0</c:v>
                </c:pt>
                <c:pt idx="4" formatCode="0">
                  <c:v>31</c:v>
                </c:pt>
                <c:pt idx="7" formatCode="0">
                  <c:v>29</c:v>
                </c:pt>
                <c:pt idx="18" formatCode="0">
                  <c:v>39</c:v>
                </c:pt>
                <c:pt idx="28" formatCode="0">
                  <c:v>31</c:v>
                </c:pt>
                <c:pt idx="29" formatCode="0">
                  <c:v>26</c:v>
                </c:pt>
                <c:pt idx="33" formatCode="0">
                  <c:v>24</c:v>
                </c:pt>
                <c:pt idx="34" formatCode="0">
                  <c:v>30</c:v>
                </c:pt>
                <c:pt idx="43" formatCode="0">
                  <c:v>39</c:v>
                </c:pt>
                <c:pt idx="47" formatCode="0">
                  <c:v>35</c:v>
                </c:pt>
                <c:pt idx="49" formatCode="0">
                  <c:v>35</c:v>
                </c:pt>
                <c:pt idx="51" formatCode="0">
                  <c:v>28</c:v>
                </c:pt>
                <c:pt idx="52" formatCode="0">
                  <c:v>28</c:v>
                </c:pt>
                <c:pt idx="54" formatCode="0">
                  <c:v>32</c:v>
                </c:pt>
                <c:pt idx="55" formatCode="0">
                  <c:v>27</c:v>
                </c:pt>
                <c:pt idx="59" formatCode="0">
                  <c:v>27</c:v>
                </c:pt>
                <c:pt idx="66" formatCode="0">
                  <c:v>27</c:v>
                </c:pt>
                <c:pt idx="67" formatCode="0">
                  <c:v>27</c:v>
                </c:pt>
                <c:pt idx="68" formatCode="0">
                  <c:v>36</c:v>
                </c:pt>
                <c:pt idx="69" formatCode="0">
                  <c:v>35</c:v>
                </c:pt>
                <c:pt idx="71" formatCode="0">
                  <c:v>23</c:v>
                </c:pt>
                <c:pt idx="76" formatCode="0">
                  <c:v>37</c:v>
                </c:pt>
                <c:pt idx="83" formatCode="0">
                  <c:v>28</c:v>
                </c:pt>
                <c:pt idx="84" formatCode="0">
                  <c:v>23</c:v>
                </c:pt>
                <c:pt idx="85" formatCode="0">
                  <c:v>31</c:v>
                </c:pt>
                <c:pt idx="93" formatCode="0">
                  <c:v>34</c:v>
                </c:pt>
                <c:pt idx="94" formatCode="0">
                  <c:v>30</c:v>
                </c:pt>
                <c:pt idx="98" formatCode="0">
                  <c:v>29</c:v>
                </c:pt>
                <c:pt idx="99" formatCode="0">
                  <c:v>29</c:v>
                </c:pt>
                <c:pt idx="105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1-4BFF-855F-676C097A4F77}"/>
            </c:ext>
          </c:extLst>
        </c:ser>
        <c:ser>
          <c:idx val="2"/>
          <c:order val="2"/>
          <c:tx>
            <c:strRef>
              <c:f>results!$F$4</c:f>
              <c:strCache>
                <c:ptCount val="1"/>
                <c:pt idx="0">
                  <c:v>R2: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results!$F$5:$F$146</c:f>
              <c:numCache>
                <c:formatCode>General</c:formatCode>
                <c:ptCount val="127"/>
                <c:pt idx="0">
                  <c:v>2</c:v>
                </c:pt>
                <c:pt idx="1">
                  <c:v>0</c:v>
                </c:pt>
                <c:pt idx="3" formatCode="0">
                  <c:v>22</c:v>
                </c:pt>
                <c:pt idx="4" formatCode="0">
                  <c:v>15</c:v>
                </c:pt>
                <c:pt idx="7" formatCode="0">
                  <c:v>16</c:v>
                </c:pt>
                <c:pt idx="16" formatCode="0">
                  <c:v>15</c:v>
                </c:pt>
                <c:pt idx="18" formatCode="0">
                  <c:v>18</c:v>
                </c:pt>
                <c:pt idx="33" formatCode="0">
                  <c:v>14</c:v>
                </c:pt>
                <c:pt idx="34" formatCode="0">
                  <c:v>13</c:v>
                </c:pt>
                <c:pt idx="57" formatCode="0">
                  <c:v>6</c:v>
                </c:pt>
                <c:pt idx="60" formatCode="0">
                  <c:v>3</c:v>
                </c:pt>
                <c:pt idx="61" formatCode="0">
                  <c:v>18</c:v>
                </c:pt>
                <c:pt idx="66" formatCode="0">
                  <c:v>12</c:v>
                </c:pt>
                <c:pt idx="69" formatCode="0">
                  <c:v>16</c:v>
                </c:pt>
                <c:pt idx="71" formatCode="0">
                  <c:v>10</c:v>
                </c:pt>
                <c:pt idx="76" formatCode="0">
                  <c:v>25</c:v>
                </c:pt>
                <c:pt idx="79" formatCode="0">
                  <c:v>21</c:v>
                </c:pt>
                <c:pt idx="80" formatCode="0">
                  <c:v>28</c:v>
                </c:pt>
                <c:pt idx="81" formatCode="0">
                  <c:v>23</c:v>
                </c:pt>
                <c:pt idx="83" formatCode="0">
                  <c:v>28</c:v>
                </c:pt>
                <c:pt idx="85" formatCode="0">
                  <c:v>15</c:v>
                </c:pt>
                <c:pt idx="87" formatCode="0">
                  <c:v>12</c:v>
                </c:pt>
                <c:pt idx="93" formatCode="0">
                  <c:v>8</c:v>
                </c:pt>
                <c:pt idx="94" formatCode="0">
                  <c:v>11</c:v>
                </c:pt>
                <c:pt idx="95" formatCode="0">
                  <c:v>1</c:v>
                </c:pt>
                <c:pt idx="105" formatCode="0">
                  <c:v>24</c:v>
                </c:pt>
                <c:pt idx="106" formatCode="0">
                  <c:v>9</c:v>
                </c:pt>
                <c:pt idx="107" formatCode="0">
                  <c:v>18</c:v>
                </c:pt>
                <c:pt idx="108" formatCode="0">
                  <c:v>7</c:v>
                </c:pt>
                <c:pt idx="110" formatCode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1-4BFF-855F-676C097A4F77}"/>
            </c:ext>
          </c:extLst>
        </c:ser>
        <c:ser>
          <c:idx val="3"/>
          <c:order val="3"/>
          <c:tx>
            <c:strRef>
              <c:f>results!$G$4</c:f>
              <c:strCache>
                <c:ptCount val="1"/>
                <c:pt idx="0">
                  <c:v>28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results!$G$5:$G$146</c:f>
              <c:numCache>
                <c:formatCode>General</c:formatCode>
                <c:ptCount val="127"/>
                <c:pt idx="1">
                  <c:v>0</c:v>
                </c:pt>
                <c:pt idx="3" formatCode="0">
                  <c:v>38</c:v>
                </c:pt>
                <c:pt idx="4" formatCode="0">
                  <c:v>43</c:v>
                </c:pt>
                <c:pt idx="7" formatCode="0">
                  <c:v>34</c:v>
                </c:pt>
                <c:pt idx="16" formatCode="0">
                  <c:v>29</c:v>
                </c:pt>
                <c:pt idx="18" formatCode="0">
                  <c:v>28</c:v>
                </c:pt>
                <c:pt idx="33" formatCode="0">
                  <c:v>34</c:v>
                </c:pt>
                <c:pt idx="34" formatCode="0">
                  <c:v>27</c:v>
                </c:pt>
                <c:pt idx="57" formatCode="0">
                  <c:v>31</c:v>
                </c:pt>
                <c:pt idx="60" formatCode="0">
                  <c:v>23</c:v>
                </c:pt>
                <c:pt idx="61" formatCode="0">
                  <c:v>34</c:v>
                </c:pt>
                <c:pt idx="66" formatCode="0">
                  <c:v>23</c:v>
                </c:pt>
                <c:pt idx="69" formatCode="0">
                  <c:v>31</c:v>
                </c:pt>
                <c:pt idx="71" formatCode="0">
                  <c:v>31</c:v>
                </c:pt>
                <c:pt idx="76" formatCode="0">
                  <c:v>41</c:v>
                </c:pt>
                <c:pt idx="79" formatCode="0">
                  <c:v>28</c:v>
                </c:pt>
                <c:pt idx="80" formatCode="0">
                  <c:v>34</c:v>
                </c:pt>
                <c:pt idx="81" formatCode="0">
                  <c:v>39</c:v>
                </c:pt>
                <c:pt idx="83" formatCode="0">
                  <c:v>41</c:v>
                </c:pt>
                <c:pt idx="85" formatCode="0">
                  <c:v>32</c:v>
                </c:pt>
                <c:pt idx="87" formatCode="0">
                  <c:v>25</c:v>
                </c:pt>
                <c:pt idx="93" formatCode="0">
                  <c:v>29</c:v>
                </c:pt>
                <c:pt idx="94" formatCode="0">
                  <c:v>39</c:v>
                </c:pt>
                <c:pt idx="95" formatCode="0">
                  <c:v>24</c:v>
                </c:pt>
                <c:pt idx="105" formatCode="0">
                  <c:v>41</c:v>
                </c:pt>
                <c:pt idx="106" formatCode="0">
                  <c:v>38</c:v>
                </c:pt>
                <c:pt idx="107" formatCode="0">
                  <c:v>34</c:v>
                </c:pt>
                <c:pt idx="108" formatCode="0">
                  <c:v>31</c:v>
                </c:pt>
                <c:pt idx="110" formatCode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61-4BFF-855F-676C097A4F77}"/>
            </c:ext>
          </c:extLst>
        </c:ser>
        <c:ser>
          <c:idx val="4"/>
          <c:order val="4"/>
          <c:tx>
            <c:strRef>
              <c:f>results!$H$4</c:f>
              <c:strCache>
                <c:ptCount val="1"/>
                <c:pt idx="0">
                  <c:v>R3: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results!$H$5:$H$146</c:f>
              <c:numCache>
                <c:formatCode>General</c:formatCode>
                <c:ptCount val="127"/>
                <c:pt idx="0">
                  <c:v>3</c:v>
                </c:pt>
                <c:pt idx="1">
                  <c:v>0</c:v>
                </c:pt>
                <c:pt idx="2" formatCode="0">
                  <c:v>23</c:v>
                </c:pt>
                <c:pt idx="3" formatCode="0">
                  <c:v>15</c:v>
                </c:pt>
                <c:pt idx="4" formatCode="0">
                  <c:v>6</c:v>
                </c:pt>
                <c:pt idx="10" formatCode="0">
                  <c:v>21</c:v>
                </c:pt>
                <c:pt idx="14" formatCode="0">
                  <c:v>19</c:v>
                </c:pt>
                <c:pt idx="16" formatCode="0">
                  <c:v>14</c:v>
                </c:pt>
                <c:pt idx="18" formatCode="0">
                  <c:v>19</c:v>
                </c:pt>
                <c:pt idx="23" formatCode="0">
                  <c:v>17</c:v>
                </c:pt>
                <c:pt idx="27" formatCode="0">
                  <c:v>15</c:v>
                </c:pt>
                <c:pt idx="28" formatCode="0">
                  <c:v>18</c:v>
                </c:pt>
                <c:pt idx="30" formatCode="0">
                  <c:v>18</c:v>
                </c:pt>
                <c:pt idx="32" formatCode="0">
                  <c:v>24</c:v>
                </c:pt>
                <c:pt idx="33" formatCode="0">
                  <c:v>16</c:v>
                </c:pt>
                <c:pt idx="34" formatCode="0">
                  <c:v>16</c:v>
                </c:pt>
                <c:pt idx="39" formatCode="0">
                  <c:v>24</c:v>
                </c:pt>
                <c:pt idx="42" formatCode="0">
                  <c:v>9</c:v>
                </c:pt>
                <c:pt idx="43" formatCode="0">
                  <c:v>21</c:v>
                </c:pt>
                <c:pt idx="47" formatCode="0">
                  <c:v>19</c:v>
                </c:pt>
                <c:pt idx="51" formatCode="0">
                  <c:v>18</c:v>
                </c:pt>
                <c:pt idx="54" formatCode="0">
                  <c:v>7</c:v>
                </c:pt>
                <c:pt idx="55" formatCode="0">
                  <c:v>20</c:v>
                </c:pt>
                <c:pt idx="60" formatCode="0">
                  <c:v>3</c:v>
                </c:pt>
                <c:pt idx="62" formatCode="0">
                  <c:v>12</c:v>
                </c:pt>
                <c:pt idx="63" formatCode="0">
                  <c:v>24</c:v>
                </c:pt>
                <c:pt idx="64" formatCode="0">
                  <c:v>21</c:v>
                </c:pt>
                <c:pt idx="66" formatCode="0">
                  <c:v>15</c:v>
                </c:pt>
                <c:pt idx="79" formatCode="0">
                  <c:v>18</c:v>
                </c:pt>
                <c:pt idx="80" formatCode="0">
                  <c:v>19</c:v>
                </c:pt>
                <c:pt idx="81" formatCode="0">
                  <c:v>16</c:v>
                </c:pt>
                <c:pt idx="82" formatCode="0">
                  <c:v>20</c:v>
                </c:pt>
                <c:pt idx="83" formatCode="0">
                  <c:v>22</c:v>
                </c:pt>
                <c:pt idx="91" formatCode="0">
                  <c:v>23</c:v>
                </c:pt>
                <c:pt idx="93" formatCode="0">
                  <c:v>12</c:v>
                </c:pt>
                <c:pt idx="94" formatCode="0">
                  <c:v>13</c:v>
                </c:pt>
                <c:pt idx="95" formatCode="0">
                  <c:v>5</c:v>
                </c:pt>
                <c:pt idx="100" formatCode="0">
                  <c:v>2</c:v>
                </c:pt>
                <c:pt idx="102" formatCode="0">
                  <c:v>25</c:v>
                </c:pt>
                <c:pt idx="103" formatCode="0">
                  <c:v>18</c:v>
                </c:pt>
                <c:pt idx="104" formatCode="0">
                  <c:v>17</c:v>
                </c:pt>
                <c:pt idx="106" formatCode="0">
                  <c:v>11</c:v>
                </c:pt>
                <c:pt idx="107" formatCode="0">
                  <c:v>12</c:v>
                </c:pt>
                <c:pt idx="108" formatCode="0">
                  <c:v>10</c:v>
                </c:pt>
                <c:pt idx="111" formatCode="0">
                  <c:v>10</c:v>
                </c:pt>
                <c:pt idx="112" formatCode="0">
                  <c:v>13</c:v>
                </c:pt>
                <c:pt idx="113" formatCode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61-4BFF-855F-676C097A4F77}"/>
            </c:ext>
          </c:extLst>
        </c:ser>
        <c:ser>
          <c:idx val="5"/>
          <c:order val="5"/>
          <c:tx>
            <c:strRef>
              <c:f>results!$I$4</c:f>
              <c:strCache>
                <c:ptCount val="1"/>
                <c:pt idx="0">
                  <c:v>45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results!$I$5:$I$146</c:f>
              <c:numCache>
                <c:formatCode>General</c:formatCode>
                <c:ptCount val="127"/>
                <c:pt idx="1">
                  <c:v>0</c:v>
                </c:pt>
                <c:pt idx="2" formatCode="0">
                  <c:v>36</c:v>
                </c:pt>
                <c:pt idx="3" formatCode="0">
                  <c:v>28</c:v>
                </c:pt>
                <c:pt idx="4" formatCode="0">
                  <c:v>25</c:v>
                </c:pt>
                <c:pt idx="10" formatCode="0">
                  <c:v>30</c:v>
                </c:pt>
                <c:pt idx="14" formatCode="0">
                  <c:v>29</c:v>
                </c:pt>
                <c:pt idx="16" formatCode="0">
                  <c:v>30</c:v>
                </c:pt>
                <c:pt idx="18" formatCode="0">
                  <c:v>26</c:v>
                </c:pt>
                <c:pt idx="23" formatCode="0">
                  <c:v>36</c:v>
                </c:pt>
                <c:pt idx="27" formatCode="0">
                  <c:v>27</c:v>
                </c:pt>
                <c:pt idx="28" formatCode="0">
                  <c:v>36</c:v>
                </c:pt>
                <c:pt idx="30" formatCode="0">
                  <c:v>29</c:v>
                </c:pt>
                <c:pt idx="32" formatCode="0">
                  <c:v>39</c:v>
                </c:pt>
                <c:pt idx="33" formatCode="0">
                  <c:v>38</c:v>
                </c:pt>
                <c:pt idx="34" formatCode="0">
                  <c:v>34</c:v>
                </c:pt>
                <c:pt idx="39" formatCode="0">
                  <c:v>30</c:v>
                </c:pt>
                <c:pt idx="42" formatCode="0">
                  <c:v>35</c:v>
                </c:pt>
                <c:pt idx="43" formatCode="0">
                  <c:v>33</c:v>
                </c:pt>
                <c:pt idx="47" formatCode="0">
                  <c:v>29</c:v>
                </c:pt>
                <c:pt idx="51" formatCode="0">
                  <c:v>31</c:v>
                </c:pt>
                <c:pt idx="54" formatCode="0">
                  <c:v>31</c:v>
                </c:pt>
                <c:pt idx="55" formatCode="0">
                  <c:v>38</c:v>
                </c:pt>
                <c:pt idx="60" formatCode="0">
                  <c:v>32</c:v>
                </c:pt>
                <c:pt idx="62" formatCode="0">
                  <c:v>22</c:v>
                </c:pt>
                <c:pt idx="63" formatCode="0">
                  <c:v>29</c:v>
                </c:pt>
                <c:pt idx="64" formatCode="0">
                  <c:v>32</c:v>
                </c:pt>
                <c:pt idx="66" formatCode="0">
                  <c:v>30</c:v>
                </c:pt>
                <c:pt idx="79" formatCode="0">
                  <c:v>25</c:v>
                </c:pt>
                <c:pt idx="80" formatCode="0">
                  <c:v>25</c:v>
                </c:pt>
                <c:pt idx="81" formatCode="0">
                  <c:v>31</c:v>
                </c:pt>
                <c:pt idx="82" formatCode="0">
                  <c:v>30</c:v>
                </c:pt>
                <c:pt idx="83" formatCode="0">
                  <c:v>32</c:v>
                </c:pt>
                <c:pt idx="91" formatCode="0">
                  <c:v>32</c:v>
                </c:pt>
                <c:pt idx="93" formatCode="0">
                  <c:v>36</c:v>
                </c:pt>
                <c:pt idx="94" formatCode="0">
                  <c:v>35</c:v>
                </c:pt>
                <c:pt idx="95" formatCode="0">
                  <c:v>31</c:v>
                </c:pt>
                <c:pt idx="100" formatCode="0">
                  <c:v>27</c:v>
                </c:pt>
                <c:pt idx="102" formatCode="0">
                  <c:v>35</c:v>
                </c:pt>
                <c:pt idx="103" formatCode="0">
                  <c:v>35</c:v>
                </c:pt>
                <c:pt idx="104" formatCode="0">
                  <c:v>56</c:v>
                </c:pt>
                <c:pt idx="106" formatCode="0">
                  <c:v>42</c:v>
                </c:pt>
                <c:pt idx="107" formatCode="0">
                  <c:v>28</c:v>
                </c:pt>
                <c:pt idx="108" formatCode="0">
                  <c:v>41</c:v>
                </c:pt>
                <c:pt idx="111" formatCode="0">
                  <c:v>37</c:v>
                </c:pt>
                <c:pt idx="112" formatCode="0">
                  <c:v>24</c:v>
                </c:pt>
                <c:pt idx="113" formatCode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61-4BFF-855F-676C097A4F77}"/>
            </c:ext>
          </c:extLst>
        </c:ser>
        <c:ser>
          <c:idx val="6"/>
          <c:order val="6"/>
          <c:tx>
            <c:strRef>
              <c:f>results!$J$4</c:f>
              <c:strCache>
                <c:ptCount val="1"/>
                <c:pt idx="0">
                  <c:v>R4: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results!$J$5:$J$146</c:f>
              <c:numCache>
                <c:formatCode>General</c:formatCode>
                <c:ptCount val="127"/>
                <c:pt idx="0">
                  <c:v>4</c:v>
                </c:pt>
                <c:pt idx="1">
                  <c:v>0</c:v>
                </c:pt>
                <c:pt idx="3" formatCode="0">
                  <c:v>20</c:v>
                </c:pt>
                <c:pt idx="4" formatCode="0">
                  <c:v>6</c:v>
                </c:pt>
                <c:pt idx="6" formatCode="0">
                  <c:v>15</c:v>
                </c:pt>
                <c:pt idx="7" formatCode="0">
                  <c:v>19</c:v>
                </c:pt>
                <c:pt idx="9" formatCode="0">
                  <c:v>14</c:v>
                </c:pt>
                <c:pt idx="12" formatCode="0">
                  <c:v>27</c:v>
                </c:pt>
                <c:pt idx="13" formatCode="0">
                  <c:v>19</c:v>
                </c:pt>
                <c:pt idx="15" formatCode="0">
                  <c:v>23</c:v>
                </c:pt>
                <c:pt idx="18" formatCode="0">
                  <c:v>20</c:v>
                </c:pt>
                <c:pt idx="19" formatCode="0">
                  <c:v>17</c:v>
                </c:pt>
                <c:pt idx="20" formatCode="0">
                  <c:v>9</c:v>
                </c:pt>
                <c:pt idx="21" formatCode="0">
                  <c:v>7</c:v>
                </c:pt>
                <c:pt idx="22" formatCode="0">
                  <c:v>9</c:v>
                </c:pt>
                <c:pt idx="23" formatCode="0">
                  <c:v>16</c:v>
                </c:pt>
                <c:pt idx="24" formatCode="0">
                  <c:v>3</c:v>
                </c:pt>
                <c:pt idx="25" formatCode="0">
                  <c:v>16</c:v>
                </c:pt>
                <c:pt idx="26" formatCode="0">
                  <c:v>15</c:v>
                </c:pt>
                <c:pt idx="31" formatCode="0">
                  <c:v>16</c:v>
                </c:pt>
                <c:pt idx="33" formatCode="0">
                  <c:v>18</c:v>
                </c:pt>
                <c:pt idx="34" formatCode="0">
                  <c:v>15</c:v>
                </c:pt>
                <c:pt idx="35" formatCode="0">
                  <c:v>15</c:v>
                </c:pt>
                <c:pt idx="38" formatCode="0">
                  <c:v>8</c:v>
                </c:pt>
                <c:pt idx="40" formatCode="0">
                  <c:v>15</c:v>
                </c:pt>
                <c:pt idx="42" formatCode="0">
                  <c:v>14</c:v>
                </c:pt>
                <c:pt idx="43" formatCode="0">
                  <c:v>20</c:v>
                </c:pt>
                <c:pt idx="45" formatCode="0">
                  <c:v>25</c:v>
                </c:pt>
                <c:pt idx="50" formatCode="0">
                  <c:v>23</c:v>
                </c:pt>
                <c:pt idx="54" formatCode="0">
                  <c:v>12</c:v>
                </c:pt>
                <c:pt idx="55" formatCode="0">
                  <c:v>13</c:v>
                </c:pt>
                <c:pt idx="56" formatCode="0">
                  <c:v>16</c:v>
                </c:pt>
                <c:pt idx="57" formatCode="0">
                  <c:v>4</c:v>
                </c:pt>
                <c:pt idx="59" formatCode="0">
                  <c:v>15</c:v>
                </c:pt>
                <c:pt idx="65" formatCode="0">
                  <c:v>26</c:v>
                </c:pt>
                <c:pt idx="72" formatCode="0">
                  <c:v>11</c:v>
                </c:pt>
                <c:pt idx="74" formatCode="0">
                  <c:v>2</c:v>
                </c:pt>
                <c:pt idx="75" formatCode="0">
                  <c:v>6</c:v>
                </c:pt>
                <c:pt idx="77" formatCode="0">
                  <c:v>10</c:v>
                </c:pt>
                <c:pt idx="78" formatCode="0">
                  <c:v>13</c:v>
                </c:pt>
                <c:pt idx="83" formatCode="0">
                  <c:v>16</c:v>
                </c:pt>
                <c:pt idx="84" formatCode="0">
                  <c:v>18</c:v>
                </c:pt>
                <c:pt idx="85" formatCode="0">
                  <c:v>12</c:v>
                </c:pt>
                <c:pt idx="88" formatCode="0">
                  <c:v>31</c:v>
                </c:pt>
                <c:pt idx="89" formatCode="0">
                  <c:v>11</c:v>
                </c:pt>
                <c:pt idx="90" formatCode="0">
                  <c:v>23</c:v>
                </c:pt>
                <c:pt idx="91" formatCode="0">
                  <c:v>30</c:v>
                </c:pt>
                <c:pt idx="93" formatCode="0">
                  <c:v>11</c:v>
                </c:pt>
                <c:pt idx="94" formatCode="0">
                  <c:v>6</c:v>
                </c:pt>
                <c:pt idx="95" formatCode="0">
                  <c:v>1</c:v>
                </c:pt>
                <c:pt idx="98" formatCode="0">
                  <c:v>14</c:v>
                </c:pt>
                <c:pt idx="101" formatCode="0">
                  <c:v>10</c:v>
                </c:pt>
                <c:pt idx="107" formatCode="0">
                  <c:v>13</c:v>
                </c:pt>
                <c:pt idx="109" formatCode="0">
                  <c:v>11</c:v>
                </c:pt>
                <c:pt idx="110" formatCode="0">
                  <c:v>8</c:v>
                </c:pt>
                <c:pt idx="111" formatCode="0">
                  <c:v>4</c:v>
                </c:pt>
                <c:pt idx="112" formatCode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61-4BFF-855F-676C097A4F77}"/>
            </c:ext>
          </c:extLst>
        </c:ser>
        <c:ser>
          <c:idx val="7"/>
          <c:order val="7"/>
          <c:tx>
            <c:strRef>
              <c:f>results!$K$4</c:f>
              <c:strCache>
                <c:ptCount val="1"/>
                <c:pt idx="0">
                  <c:v>55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results!$K$5:$K$146</c:f>
              <c:numCache>
                <c:formatCode>General</c:formatCode>
                <c:ptCount val="127"/>
                <c:pt idx="1">
                  <c:v>0</c:v>
                </c:pt>
                <c:pt idx="3" formatCode="0">
                  <c:v>35</c:v>
                </c:pt>
                <c:pt idx="4" formatCode="0">
                  <c:v>25</c:v>
                </c:pt>
                <c:pt idx="6" formatCode="0">
                  <c:v>28</c:v>
                </c:pt>
                <c:pt idx="7" formatCode="0">
                  <c:v>37</c:v>
                </c:pt>
                <c:pt idx="9" formatCode="0">
                  <c:v>32</c:v>
                </c:pt>
                <c:pt idx="12" formatCode="0">
                  <c:v>36</c:v>
                </c:pt>
                <c:pt idx="13" formatCode="0">
                  <c:v>39</c:v>
                </c:pt>
                <c:pt idx="15" formatCode="0">
                  <c:v>38</c:v>
                </c:pt>
                <c:pt idx="18" formatCode="0">
                  <c:v>30</c:v>
                </c:pt>
                <c:pt idx="19" formatCode="0">
                  <c:v>38</c:v>
                </c:pt>
                <c:pt idx="20" formatCode="0">
                  <c:v>39</c:v>
                </c:pt>
                <c:pt idx="21" formatCode="0">
                  <c:v>34</c:v>
                </c:pt>
                <c:pt idx="22" formatCode="0">
                  <c:v>25</c:v>
                </c:pt>
                <c:pt idx="23" formatCode="0">
                  <c:v>32</c:v>
                </c:pt>
                <c:pt idx="24" formatCode="0">
                  <c:v>37</c:v>
                </c:pt>
                <c:pt idx="25" formatCode="0">
                  <c:v>34</c:v>
                </c:pt>
                <c:pt idx="26" formatCode="0">
                  <c:v>29</c:v>
                </c:pt>
                <c:pt idx="31" formatCode="0">
                  <c:v>31</c:v>
                </c:pt>
                <c:pt idx="33" formatCode="0">
                  <c:v>34</c:v>
                </c:pt>
                <c:pt idx="34" formatCode="0">
                  <c:v>37</c:v>
                </c:pt>
                <c:pt idx="35" formatCode="0">
                  <c:v>25</c:v>
                </c:pt>
                <c:pt idx="38" formatCode="0">
                  <c:v>30</c:v>
                </c:pt>
                <c:pt idx="40" formatCode="0">
                  <c:v>31</c:v>
                </c:pt>
                <c:pt idx="42" formatCode="0">
                  <c:v>37</c:v>
                </c:pt>
                <c:pt idx="43" formatCode="0">
                  <c:v>33</c:v>
                </c:pt>
                <c:pt idx="45" formatCode="0">
                  <c:v>42</c:v>
                </c:pt>
                <c:pt idx="50" formatCode="0">
                  <c:v>36</c:v>
                </c:pt>
                <c:pt idx="54" formatCode="0">
                  <c:v>41</c:v>
                </c:pt>
                <c:pt idx="55" formatCode="0">
                  <c:v>31</c:v>
                </c:pt>
                <c:pt idx="56" formatCode="0">
                  <c:v>27</c:v>
                </c:pt>
                <c:pt idx="57" formatCode="0">
                  <c:v>25</c:v>
                </c:pt>
                <c:pt idx="59" formatCode="0">
                  <c:v>33</c:v>
                </c:pt>
                <c:pt idx="65" formatCode="0">
                  <c:v>29</c:v>
                </c:pt>
                <c:pt idx="72" formatCode="0">
                  <c:v>26</c:v>
                </c:pt>
                <c:pt idx="74" formatCode="0">
                  <c:v>24</c:v>
                </c:pt>
                <c:pt idx="75" formatCode="0">
                  <c:v>32</c:v>
                </c:pt>
                <c:pt idx="77" formatCode="0">
                  <c:v>34</c:v>
                </c:pt>
                <c:pt idx="78" formatCode="0">
                  <c:v>28</c:v>
                </c:pt>
                <c:pt idx="83" formatCode="0">
                  <c:v>27</c:v>
                </c:pt>
                <c:pt idx="84" formatCode="0">
                  <c:v>34</c:v>
                </c:pt>
                <c:pt idx="85" formatCode="0">
                  <c:v>26</c:v>
                </c:pt>
                <c:pt idx="88" formatCode="0">
                  <c:v>36</c:v>
                </c:pt>
                <c:pt idx="89" formatCode="0">
                  <c:v>31</c:v>
                </c:pt>
                <c:pt idx="90" formatCode="0">
                  <c:v>38</c:v>
                </c:pt>
                <c:pt idx="91" formatCode="0">
                  <c:v>39</c:v>
                </c:pt>
                <c:pt idx="93" formatCode="0">
                  <c:v>38</c:v>
                </c:pt>
                <c:pt idx="94" formatCode="0">
                  <c:v>26</c:v>
                </c:pt>
                <c:pt idx="95" formatCode="0">
                  <c:v>19</c:v>
                </c:pt>
                <c:pt idx="98" formatCode="0">
                  <c:v>34</c:v>
                </c:pt>
                <c:pt idx="101" formatCode="0">
                  <c:v>26</c:v>
                </c:pt>
                <c:pt idx="107" formatCode="0">
                  <c:v>31</c:v>
                </c:pt>
                <c:pt idx="109" formatCode="0">
                  <c:v>28</c:v>
                </c:pt>
                <c:pt idx="110" formatCode="0">
                  <c:v>42</c:v>
                </c:pt>
                <c:pt idx="111" formatCode="0">
                  <c:v>31</c:v>
                </c:pt>
                <c:pt idx="112" formatCode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61-4BFF-855F-676C097A4F77}"/>
            </c:ext>
          </c:extLst>
        </c:ser>
        <c:ser>
          <c:idx val="8"/>
          <c:order val="8"/>
          <c:tx>
            <c:strRef>
              <c:f>results!$L$4</c:f>
              <c:strCache>
                <c:ptCount val="1"/>
                <c:pt idx="0">
                  <c:v>R5: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results!$L$5:$L$146</c:f>
              <c:numCache>
                <c:formatCode>General</c:formatCode>
                <c:ptCount val="127"/>
                <c:pt idx="0">
                  <c:v>5</c:v>
                </c:pt>
                <c:pt idx="1">
                  <c:v>0</c:v>
                </c:pt>
                <c:pt idx="2" formatCode="0">
                  <c:v>20</c:v>
                </c:pt>
                <c:pt idx="3" formatCode="0">
                  <c:v>19</c:v>
                </c:pt>
                <c:pt idx="4" formatCode="0">
                  <c:v>6</c:v>
                </c:pt>
                <c:pt idx="6" formatCode="0">
                  <c:v>16</c:v>
                </c:pt>
                <c:pt idx="7" formatCode="0">
                  <c:v>19</c:v>
                </c:pt>
                <c:pt idx="8" formatCode="0">
                  <c:v>16</c:v>
                </c:pt>
                <c:pt idx="10" formatCode="0">
                  <c:v>14</c:v>
                </c:pt>
                <c:pt idx="11" formatCode="0">
                  <c:v>24</c:v>
                </c:pt>
                <c:pt idx="12" formatCode="0">
                  <c:v>27</c:v>
                </c:pt>
                <c:pt idx="14" formatCode="0">
                  <c:v>20</c:v>
                </c:pt>
                <c:pt idx="16" formatCode="0">
                  <c:v>16</c:v>
                </c:pt>
                <c:pt idx="32" formatCode="0">
                  <c:v>22</c:v>
                </c:pt>
                <c:pt idx="33" formatCode="0">
                  <c:v>14</c:v>
                </c:pt>
                <c:pt idx="44" formatCode="0">
                  <c:v>17</c:v>
                </c:pt>
                <c:pt idx="46" formatCode="0">
                  <c:v>10</c:v>
                </c:pt>
                <c:pt idx="47" formatCode="0">
                  <c:v>13</c:v>
                </c:pt>
                <c:pt idx="53" formatCode="0">
                  <c:v>11</c:v>
                </c:pt>
                <c:pt idx="59" formatCode="0">
                  <c:v>10</c:v>
                </c:pt>
                <c:pt idx="60" formatCode="0">
                  <c:v>1</c:v>
                </c:pt>
                <c:pt idx="66" formatCode="0">
                  <c:v>16</c:v>
                </c:pt>
                <c:pt idx="69" formatCode="0">
                  <c:v>14</c:v>
                </c:pt>
                <c:pt idx="76" formatCode="0">
                  <c:v>17</c:v>
                </c:pt>
                <c:pt idx="79" formatCode="0">
                  <c:v>32</c:v>
                </c:pt>
                <c:pt idx="80" formatCode="0">
                  <c:v>19</c:v>
                </c:pt>
                <c:pt idx="81" formatCode="0">
                  <c:v>19</c:v>
                </c:pt>
                <c:pt idx="83" formatCode="0">
                  <c:v>25</c:v>
                </c:pt>
                <c:pt idx="85" formatCode="0">
                  <c:v>17</c:v>
                </c:pt>
                <c:pt idx="87" formatCode="0">
                  <c:v>10</c:v>
                </c:pt>
                <c:pt idx="92" formatCode="0">
                  <c:v>12</c:v>
                </c:pt>
                <c:pt idx="98" formatCode="0">
                  <c:v>13</c:v>
                </c:pt>
                <c:pt idx="99" formatCode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61-4BFF-855F-676C097A4F77}"/>
            </c:ext>
          </c:extLst>
        </c:ser>
        <c:ser>
          <c:idx val="9"/>
          <c:order val="9"/>
          <c:tx>
            <c:strRef>
              <c:f>results!$M$4</c:f>
              <c:strCache>
                <c:ptCount val="1"/>
                <c:pt idx="0">
                  <c:v>31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results!$M$5:$M$146</c:f>
              <c:numCache>
                <c:formatCode>General</c:formatCode>
                <c:ptCount val="127"/>
                <c:pt idx="1">
                  <c:v>0</c:v>
                </c:pt>
                <c:pt idx="2" formatCode="0">
                  <c:v>32</c:v>
                </c:pt>
                <c:pt idx="3" formatCode="0">
                  <c:v>35</c:v>
                </c:pt>
                <c:pt idx="4" formatCode="0">
                  <c:v>21</c:v>
                </c:pt>
                <c:pt idx="6" formatCode="0">
                  <c:v>31</c:v>
                </c:pt>
                <c:pt idx="7" formatCode="0">
                  <c:v>37</c:v>
                </c:pt>
                <c:pt idx="8" formatCode="0">
                  <c:v>37</c:v>
                </c:pt>
                <c:pt idx="10" formatCode="0">
                  <c:v>24</c:v>
                </c:pt>
                <c:pt idx="11" formatCode="0">
                  <c:v>38</c:v>
                </c:pt>
                <c:pt idx="12" formatCode="0">
                  <c:v>34</c:v>
                </c:pt>
                <c:pt idx="14" formatCode="0">
                  <c:v>32</c:v>
                </c:pt>
                <c:pt idx="16" formatCode="0">
                  <c:v>31</c:v>
                </c:pt>
                <c:pt idx="32" formatCode="0">
                  <c:v>35</c:v>
                </c:pt>
                <c:pt idx="33" formatCode="0">
                  <c:v>33</c:v>
                </c:pt>
                <c:pt idx="44" formatCode="0">
                  <c:v>30</c:v>
                </c:pt>
                <c:pt idx="46" formatCode="0">
                  <c:v>27</c:v>
                </c:pt>
                <c:pt idx="47" formatCode="0">
                  <c:v>30</c:v>
                </c:pt>
                <c:pt idx="53" formatCode="0">
                  <c:v>24</c:v>
                </c:pt>
                <c:pt idx="59" formatCode="0">
                  <c:v>27</c:v>
                </c:pt>
                <c:pt idx="60" formatCode="0">
                  <c:v>32</c:v>
                </c:pt>
                <c:pt idx="66" formatCode="0">
                  <c:v>31</c:v>
                </c:pt>
                <c:pt idx="69" formatCode="0">
                  <c:v>33</c:v>
                </c:pt>
                <c:pt idx="76" formatCode="0">
                  <c:v>32</c:v>
                </c:pt>
                <c:pt idx="79" formatCode="0">
                  <c:v>41</c:v>
                </c:pt>
                <c:pt idx="80" formatCode="0">
                  <c:v>23</c:v>
                </c:pt>
                <c:pt idx="81" formatCode="0">
                  <c:v>34</c:v>
                </c:pt>
                <c:pt idx="83" formatCode="0">
                  <c:v>36</c:v>
                </c:pt>
                <c:pt idx="85" formatCode="0">
                  <c:v>35</c:v>
                </c:pt>
                <c:pt idx="87" formatCode="0">
                  <c:v>27</c:v>
                </c:pt>
                <c:pt idx="92" formatCode="0">
                  <c:v>29</c:v>
                </c:pt>
                <c:pt idx="98" formatCode="0">
                  <c:v>34</c:v>
                </c:pt>
                <c:pt idx="99" formatCode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61-4BFF-855F-676C097A4F77}"/>
            </c:ext>
          </c:extLst>
        </c:ser>
        <c:ser>
          <c:idx val="10"/>
          <c:order val="10"/>
          <c:tx>
            <c:strRef>
              <c:f>results!$N$4</c:f>
              <c:strCache>
                <c:ptCount val="1"/>
                <c:pt idx="0">
                  <c:v>R6: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results!$N$5:$N$146</c:f>
              <c:numCache>
                <c:formatCode>General</c:formatCode>
                <c:ptCount val="127"/>
                <c:pt idx="0">
                  <c:v>6</c:v>
                </c:pt>
                <c:pt idx="1">
                  <c:v>0</c:v>
                </c:pt>
                <c:pt idx="2" formatCode="0">
                  <c:v>31</c:v>
                </c:pt>
                <c:pt idx="3" formatCode="0">
                  <c:v>20</c:v>
                </c:pt>
                <c:pt idx="4" formatCode="0">
                  <c:v>9</c:v>
                </c:pt>
                <c:pt idx="5" formatCode="0">
                  <c:v>17</c:v>
                </c:pt>
                <c:pt idx="7" formatCode="0">
                  <c:v>17</c:v>
                </c:pt>
                <c:pt idx="14" formatCode="0">
                  <c:v>19</c:v>
                </c:pt>
                <c:pt idx="17" formatCode="0">
                  <c:v>30</c:v>
                </c:pt>
                <c:pt idx="33" formatCode="0">
                  <c:v>17</c:v>
                </c:pt>
                <c:pt idx="34" formatCode="0">
                  <c:v>23</c:v>
                </c:pt>
                <c:pt idx="40" formatCode="0">
                  <c:v>7</c:v>
                </c:pt>
                <c:pt idx="41" formatCode="0">
                  <c:v>20</c:v>
                </c:pt>
                <c:pt idx="47" formatCode="0">
                  <c:v>20</c:v>
                </c:pt>
                <c:pt idx="48" formatCode="0">
                  <c:v>13</c:v>
                </c:pt>
                <c:pt idx="59" formatCode="0">
                  <c:v>18</c:v>
                </c:pt>
                <c:pt idx="60" formatCode="0">
                  <c:v>5</c:v>
                </c:pt>
                <c:pt idx="66" formatCode="0">
                  <c:v>16</c:v>
                </c:pt>
                <c:pt idx="70" formatCode="0">
                  <c:v>17</c:v>
                </c:pt>
                <c:pt idx="71" formatCode="0">
                  <c:v>10</c:v>
                </c:pt>
                <c:pt idx="74" formatCode="0">
                  <c:v>9</c:v>
                </c:pt>
                <c:pt idx="85" formatCode="0">
                  <c:v>17</c:v>
                </c:pt>
                <c:pt idx="86" formatCode="0">
                  <c:v>6</c:v>
                </c:pt>
                <c:pt idx="88" formatCode="0">
                  <c:v>31</c:v>
                </c:pt>
                <c:pt idx="91" formatCode="0">
                  <c:v>24</c:v>
                </c:pt>
                <c:pt idx="93" formatCode="0">
                  <c:v>15</c:v>
                </c:pt>
                <c:pt idx="94" formatCode="0">
                  <c:v>15</c:v>
                </c:pt>
                <c:pt idx="95" formatCode="0">
                  <c:v>4</c:v>
                </c:pt>
                <c:pt idx="96" formatCode="0">
                  <c:v>20</c:v>
                </c:pt>
                <c:pt idx="99" formatCode="0">
                  <c:v>18</c:v>
                </c:pt>
                <c:pt idx="102" formatCode="0">
                  <c:v>28</c:v>
                </c:pt>
                <c:pt idx="103" formatCode="0">
                  <c:v>12</c:v>
                </c:pt>
                <c:pt idx="108" formatCode="0">
                  <c:v>9</c:v>
                </c:pt>
                <c:pt idx="109" formatCode="0">
                  <c:v>18</c:v>
                </c:pt>
                <c:pt idx="110" formatCode="0">
                  <c:v>11</c:v>
                </c:pt>
                <c:pt idx="111" formatCode="0">
                  <c:v>4</c:v>
                </c:pt>
                <c:pt idx="112" formatCode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1-4BFF-855F-676C097A4F77}"/>
            </c:ext>
          </c:extLst>
        </c:ser>
        <c:ser>
          <c:idx val="11"/>
          <c:order val="11"/>
          <c:tx>
            <c:strRef>
              <c:f>results!$O$4</c:f>
              <c:strCache>
                <c:ptCount val="1"/>
                <c:pt idx="0">
                  <c:v>35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results!$O$5:$O$146</c:f>
              <c:numCache>
                <c:formatCode>General</c:formatCode>
                <c:ptCount val="127"/>
                <c:pt idx="1">
                  <c:v>0</c:v>
                </c:pt>
                <c:pt idx="2" formatCode="0">
                  <c:v>45</c:v>
                </c:pt>
                <c:pt idx="3" formatCode="0">
                  <c:v>35</c:v>
                </c:pt>
                <c:pt idx="4" formatCode="0">
                  <c:v>29</c:v>
                </c:pt>
                <c:pt idx="5" formatCode="0">
                  <c:v>27</c:v>
                </c:pt>
                <c:pt idx="7" formatCode="0">
                  <c:v>34</c:v>
                </c:pt>
                <c:pt idx="14" formatCode="0">
                  <c:v>30</c:v>
                </c:pt>
                <c:pt idx="17" formatCode="0">
                  <c:v>38</c:v>
                </c:pt>
                <c:pt idx="33" formatCode="0">
                  <c:v>39</c:v>
                </c:pt>
                <c:pt idx="34" formatCode="0">
                  <c:v>43</c:v>
                </c:pt>
                <c:pt idx="40" formatCode="0">
                  <c:v>25</c:v>
                </c:pt>
                <c:pt idx="41" formatCode="0">
                  <c:v>28</c:v>
                </c:pt>
                <c:pt idx="47" formatCode="0">
                  <c:v>29</c:v>
                </c:pt>
                <c:pt idx="48" formatCode="0">
                  <c:v>50</c:v>
                </c:pt>
                <c:pt idx="59" formatCode="0">
                  <c:v>31</c:v>
                </c:pt>
                <c:pt idx="60" formatCode="0">
                  <c:v>32</c:v>
                </c:pt>
                <c:pt idx="66" formatCode="0">
                  <c:v>30</c:v>
                </c:pt>
                <c:pt idx="70" formatCode="0">
                  <c:v>38</c:v>
                </c:pt>
                <c:pt idx="71" formatCode="0">
                  <c:v>28</c:v>
                </c:pt>
                <c:pt idx="74" formatCode="0">
                  <c:v>30</c:v>
                </c:pt>
                <c:pt idx="85" formatCode="0">
                  <c:v>34</c:v>
                </c:pt>
                <c:pt idx="86" formatCode="0">
                  <c:v>38</c:v>
                </c:pt>
                <c:pt idx="88" formatCode="0">
                  <c:v>36</c:v>
                </c:pt>
                <c:pt idx="91" formatCode="0">
                  <c:v>34</c:v>
                </c:pt>
                <c:pt idx="93" formatCode="0">
                  <c:v>38</c:v>
                </c:pt>
                <c:pt idx="94" formatCode="0">
                  <c:v>39</c:v>
                </c:pt>
                <c:pt idx="95" formatCode="0">
                  <c:v>25</c:v>
                </c:pt>
                <c:pt idx="96" formatCode="0">
                  <c:v>33</c:v>
                </c:pt>
                <c:pt idx="99" formatCode="0">
                  <c:v>38</c:v>
                </c:pt>
                <c:pt idx="102" formatCode="0">
                  <c:v>38</c:v>
                </c:pt>
                <c:pt idx="103" formatCode="0">
                  <c:v>29</c:v>
                </c:pt>
                <c:pt idx="108" formatCode="0">
                  <c:v>38</c:v>
                </c:pt>
                <c:pt idx="109" formatCode="0">
                  <c:v>34</c:v>
                </c:pt>
                <c:pt idx="110" formatCode="0">
                  <c:v>36</c:v>
                </c:pt>
                <c:pt idx="111" formatCode="0">
                  <c:v>35</c:v>
                </c:pt>
                <c:pt idx="112" formatCode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61-4BFF-855F-676C097A4F77}"/>
            </c:ext>
          </c:extLst>
        </c:ser>
        <c:ser>
          <c:idx val="12"/>
          <c:order val="12"/>
          <c:tx>
            <c:strRef>
              <c:f>results!$P$4</c:f>
              <c:strCache>
                <c:ptCount val="1"/>
                <c:pt idx="0">
                  <c:v>R7: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results!$P$5:$P$146</c:f>
              <c:numCache>
                <c:formatCode>General</c:formatCode>
                <c:ptCount val="127"/>
                <c:pt idx="0">
                  <c:v>7</c:v>
                </c:pt>
                <c:pt idx="1">
                  <c:v>0</c:v>
                </c:pt>
                <c:pt idx="4" formatCode="0">
                  <c:v>6</c:v>
                </c:pt>
                <c:pt idx="7" formatCode="0">
                  <c:v>23</c:v>
                </c:pt>
                <c:pt idx="11" formatCode="0">
                  <c:v>26</c:v>
                </c:pt>
                <c:pt idx="18" formatCode="0">
                  <c:v>23</c:v>
                </c:pt>
                <c:pt idx="34" formatCode="0">
                  <c:v>12</c:v>
                </c:pt>
                <c:pt idx="36" formatCode="0">
                  <c:v>10</c:v>
                </c:pt>
                <c:pt idx="37" formatCode="0">
                  <c:v>13</c:v>
                </c:pt>
                <c:pt idx="43" formatCode="0">
                  <c:v>14</c:v>
                </c:pt>
                <c:pt idx="59" formatCode="0">
                  <c:v>10</c:v>
                </c:pt>
                <c:pt idx="73" formatCode="0">
                  <c:v>7</c:v>
                </c:pt>
                <c:pt idx="81" formatCode="0">
                  <c:v>20</c:v>
                </c:pt>
                <c:pt idx="83" formatCode="0">
                  <c:v>24</c:v>
                </c:pt>
                <c:pt idx="87" formatCode="0">
                  <c:v>18</c:v>
                </c:pt>
                <c:pt idx="91" formatCode="0">
                  <c:v>25</c:v>
                </c:pt>
                <c:pt idx="93" formatCode="0">
                  <c:v>12</c:v>
                </c:pt>
                <c:pt idx="94" formatCode="0">
                  <c:v>12</c:v>
                </c:pt>
                <c:pt idx="97" formatCode="0">
                  <c:v>4</c:v>
                </c:pt>
                <c:pt idx="110" formatCode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61-4BFF-855F-676C097A4F77}"/>
            </c:ext>
          </c:extLst>
        </c:ser>
        <c:ser>
          <c:idx val="13"/>
          <c:order val="13"/>
          <c:tx>
            <c:strRef>
              <c:f>results!$Q$4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results!$Q$5:$Q$146</c:f>
              <c:numCache>
                <c:formatCode>General</c:formatCode>
                <c:ptCount val="127"/>
                <c:pt idx="1">
                  <c:v>0</c:v>
                </c:pt>
                <c:pt idx="4" formatCode="0">
                  <c:v>28</c:v>
                </c:pt>
                <c:pt idx="7" formatCode="0">
                  <c:v>40</c:v>
                </c:pt>
                <c:pt idx="11" formatCode="0">
                  <c:v>39</c:v>
                </c:pt>
                <c:pt idx="18" formatCode="0">
                  <c:v>34</c:v>
                </c:pt>
                <c:pt idx="34" formatCode="0">
                  <c:v>27</c:v>
                </c:pt>
                <c:pt idx="36" formatCode="0">
                  <c:v>31</c:v>
                </c:pt>
                <c:pt idx="37" formatCode="0">
                  <c:v>34</c:v>
                </c:pt>
                <c:pt idx="43" formatCode="0">
                  <c:v>27</c:v>
                </c:pt>
                <c:pt idx="59" formatCode="0">
                  <c:v>30</c:v>
                </c:pt>
                <c:pt idx="73" formatCode="0">
                  <c:v>19</c:v>
                </c:pt>
                <c:pt idx="81" formatCode="0">
                  <c:v>35</c:v>
                </c:pt>
                <c:pt idx="83" formatCode="0">
                  <c:v>35</c:v>
                </c:pt>
                <c:pt idx="87" formatCode="0">
                  <c:v>35</c:v>
                </c:pt>
                <c:pt idx="91" formatCode="0">
                  <c:v>35</c:v>
                </c:pt>
                <c:pt idx="93" formatCode="0">
                  <c:v>39</c:v>
                </c:pt>
                <c:pt idx="94" formatCode="0">
                  <c:v>32</c:v>
                </c:pt>
                <c:pt idx="97" formatCode="0">
                  <c:v>21</c:v>
                </c:pt>
                <c:pt idx="110" formatCode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961-4BFF-855F-676C097A4F77}"/>
            </c:ext>
          </c:extLst>
        </c:ser>
        <c:ser>
          <c:idx val="14"/>
          <c:order val="14"/>
          <c:tx>
            <c:strRef>
              <c:f>results!$R$4</c:f>
              <c:strCache>
                <c:ptCount val="1"/>
                <c:pt idx="0">
                  <c:v>R8: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results!$R$5:$R$146</c:f>
              <c:numCache>
                <c:formatCode>General</c:formatCode>
                <c:ptCount val="127"/>
                <c:pt idx="0">
                  <c:v>8</c:v>
                </c:pt>
                <c:pt idx="1">
                  <c:v>0</c:v>
                </c:pt>
                <c:pt idx="7" formatCode="0">
                  <c:v>14</c:v>
                </c:pt>
                <c:pt idx="11" formatCode="0">
                  <c:v>21</c:v>
                </c:pt>
                <c:pt idx="19" formatCode="0">
                  <c:v>8</c:v>
                </c:pt>
                <c:pt idx="20" formatCode="0">
                  <c:v>13</c:v>
                </c:pt>
                <c:pt idx="33" formatCode="0">
                  <c:v>12</c:v>
                </c:pt>
                <c:pt idx="42" formatCode="0">
                  <c:v>12</c:v>
                </c:pt>
                <c:pt idx="46" formatCode="0">
                  <c:v>17</c:v>
                </c:pt>
                <c:pt idx="59" formatCode="0">
                  <c:v>15</c:v>
                </c:pt>
                <c:pt idx="73" formatCode="0">
                  <c:v>9</c:v>
                </c:pt>
                <c:pt idx="81" formatCode="0">
                  <c:v>24</c:v>
                </c:pt>
                <c:pt idx="83" formatCode="0">
                  <c:v>27</c:v>
                </c:pt>
                <c:pt idx="87" formatCode="0">
                  <c:v>19</c:v>
                </c:pt>
                <c:pt idx="93" formatCode="0">
                  <c:v>9</c:v>
                </c:pt>
                <c:pt idx="95" formatCode="0">
                  <c:v>5</c:v>
                </c:pt>
                <c:pt idx="99" formatCode="0">
                  <c:v>11</c:v>
                </c:pt>
                <c:pt idx="110" formatCode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61-4BFF-855F-676C097A4F77}"/>
            </c:ext>
          </c:extLst>
        </c:ser>
        <c:ser>
          <c:idx val="15"/>
          <c:order val="15"/>
          <c:tx>
            <c:strRef>
              <c:f>results!$S$4</c:f>
              <c:strCache>
                <c:ptCount val="1"/>
                <c:pt idx="0">
                  <c:v>16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results!$S$5:$S$146</c:f>
              <c:numCache>
                <c:formatCode>General</c:formatCode>
                <c:ptCount val="127"/>
                <c:pt idx="1">
                  <c:v>0</c:v>
                </c:pt>
                <c:pt idx="7" formatCode="0">
                  <c:v>30</c:v>
                </c:pt>
                <c:pt idx="11" formatCode="0">
                  <c:v>34</c:v>
                </c:pt>
                <c:pt idx="19" formatCode="0">
                  <c:v>24</c:v>
                </c:pt>
                <c:pt idx="20" formatCode="0">
                  <c:v>36</c:v>
                </c:pt>
                <c:pt idx="33" formatCode="0">
                  <c:v>32</c:v>
                </c:pt>
                <c:pt idx="42" formatCode="0">
                  <c:v>32</c:v>
                </c:pt>
                <c:pt idx="46" formatCode="0">
                  <c:v>38</c:v>
                </c:pt>
                <c:pt idx="59" formatCode="0">
                  <c:v>36</c:v>
                </c:pt>
                <c:pt idx="73" formatCode="0">
                  <c:v>26</c:v>
                </c:pt>
                <c:pt idx="81" formatCode="0">
                  <c:v>39</c:v>
                </c:pt>
                <c:pt idx="83" formatCode="0">
                  <c:v>38</c:v>
                </c:pt>
                <c:pt idx="87" formatCode="0">
                  <c:v>37</c:v>
                </c:pt>
                <c:pt idx="93" formatCode="0">
                  <c:v>34</c:v>
                </c:pt>
                <c:pt idx="95" formatCode="0">
                  <c:v>27</c:v>
                </c:pt>
                <c:pt idx="99" formatCode="0">
                  <c:v>28</c:v>
                </c:pt>
                <c:pt idx="110" formatCode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961-4BFF-855F-676C097A4F77}"/>
            </c:ext>
          </c:extLst>
        </c:ser>
        <c:ser>
          <c:idx val="16"/>
          <c:order val="16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961-4BFF-855F-676C097A4F77}"/>
            </c:ext>
          </c:extLst>
        </c:ser>
        <c:ser>
          <c:idx val="17"/>
          <c:order val="17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961-4BFF-855F-676C097A4F77}"/>
            </c:ext>
          </c:extLst>
        </c:ser>
        <c:ser>
          <c:idx val="18"/>
          <c:order val="18"/>
          <c:tx>
            <c:strRef>
              <c:f>results!$T$4</c:f>
              <c:strCache>
                <c:ptCount val="1"/>
                <c:pt idx="0">
                  <c:v>Final R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results!$T$5:$T$146</c:f>
              <c:numCache>
                <c:formatCode>General</c:formatCode>
                <c:ptCount val="127"/>
                <c:pt idx="0">
                  <c:v>9</c:v>
                </c:pt>
                <c:pt idx="1">
                  <c:v>0</c:v>
                </c:pt>
                <c:pt idx="7" formatCode="0">
                  <c:v>16</c:v>
                </c:pt>
                <c:pt idx="28" formatCode="0">
                  <c:v>17</c:v>
                </c:pt>
                <c:pt idx="33" formatCode="0">
                  <c:v>15</c:v>
                </c:pt>
                <c:pt idx="34" formatCode="0">
                  <c:v>21</c:v>
                </c:pt>
                <c:pt idx="36" formatCode="0">
                  <c:v>8</c:v>
                </c:pt>
                <c:pt idx="37" formatCode="0">
                  <c:v>11</c:v>
                </c:pt>
                <c:pt idx="47" formatCode="0">
                  <c:v>12</c:v>
                </c:pt>
                <c:pt idx="59" formatCode="0">
                  <c:v>11</c:v>
                </c:pt>
                <c:pt idx="60" formatCode="0">
                  <c:v>1</c:v>
                </c:pt>
                <c:pt idx="66" formatCode="0">
                  <c:v>13</c:v>
                </c:pt>
                <c:pt idx="71" formatCode="0">
                  <c:v>9</c:v>
                </c:pt>
                <c:pt idx="73" formatCode="0">
                  <c:v>16</c:v>
                </c:pt>
                <c:pt idx="74" formatCode="0">
                  <c:v>3</c:v>
                </c:pt>
                <c:pt idx="79" formatCode="0">
                  <c:v>28</c:v>
                </c:pt>
                <c:pt idx="80" formatCode="0">
                  <c:v>29</c:v>
                </c:pt>
                <c:pt idx="81" formatCode="0">
                  <c:v>12</c:v>
                </c:pt>
                <c:pt idx="83" formatCode="0">
                  <c:v>21</c:v>
                </c:pt>
                <c:pt idx="87" formatCode="0">
                  <c:v>15</c:v>
                </c:pt>
                <c:pt idx="91" formatCode="0">
                  <c:v>21</c:v>
                </c:pt>
                <c:pt idx="93" formatCode="0">
                  <c:v>7</c:v>
                </c:pt>
                <c:pt idx="94" formatCode="0">
                  <c:v>12</c:v>
                </c:pt>
                <c:pt idx="95" formatCode="0">
                  <c:v>4</c:v>
                </c:pt>
                <c:pt idx="98" formatCode="0">
                  <c:v>12</c:v>
                </c:pt>
                <c:pt idx="110" formatCode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961-4BFF-855F-676C097A4F77}"/>
            </c:ext>
          </c:extLst>
        </c:ser>
        <c:ser>
          <c:idx val="19"/>
          <c:order val="19"/>
          <c:tx>
            <c:strRef>
              <c:f>results!$U$4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results!$U$5:$U$146</c:f>
              <c:numCache>
                <c:formatCode>General</c:formatCode>
                <c:ptCount val="127"/>
                <c:pt idx="1">
                  <c:v>0</c:v>
                </c:pt>
                <c:pt idx="7" formatCode="0">
                  <c:v>31</c:v>
                </c:pt>
                <c:pt idx="28" formatCode="0">
                  <c:v>32</c:v>
                </c:pt>
                <c:pt idx="33" formatCode="0">
                  <c:v>33</c:v>
                </c:pt>
                <c:pt idx="34" formatCode="0">
                  <c:v>37</c:v>
                </c:pt>
                <c:pt idx="36" formatCode="0">
                  <c:v>27</c:v>
                </c:pt>
                <c:pt idx="37" formatCode="0">
                  <c:v>31</c:v>
                </c:pt>
                <c:pt idx="47" formatCode="0">
                  <c:v>21</c:v>
                </c:pt>
                <c:pt idx="59" formatCode="0">
                  <c:v>31</c:v>
                </c:pt>
                <c:pt idx="60" formatCode="0">
                  <c:v>21</c:v>
                </c:pt>
                <c:pt idx="66" formatCode="0">
                  <c:v>29</c:v>
                </c:pt>
                <c:pt idx="71" formatCode="0">
                  <c:v>28</c:v>
                </c:pt>
                <c:pt idx="73" formatCode="0">
                  <c:v>33</c:v>
                </c:pt>
                <c:pt idx="74" formatCode="0">
                  <c:v>21</c:v>
                </c:pt>
                <c:pt idx="79" formatCode="0">
                  <c:v>36</c:v>
                </c:pt>
                <c:pt idx="80" formatCode="0">
                  <c:v>35</c:v>
                </c:pt>
                <c:pt idx="81" formatCode="0">
                  <c:v>26</c:v>
                </c:pt>
                <c:pt idx="83" formatCode="0">
                  <c:v>30</c:v>
                </c:pt>
                <c:pt idx="87" formatCode="0">
                  <c:v>30</c:v>
                </c:pt>
                <c:pt idx="91" formatCode="0">
                  <c:v>28</c:v>
                </c:pt>
                <c:pt idx="93" formatCode="0">
                  <c:v>27</c:v>
                </c:pt>
                <c:pt idx="94" formatCode="0">
                  <c:v>34</c:v>
                </c:pt>
                <c:pt idx="95" formatCode="0">
                  <c:v>25</c:v>
                </c:pt>
                <c:pt idx="98" formatCode="0">
                  <c:v>28</c:v>
                </c:pt>
                <c:pt idx="110" formatCode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961-4BFF-855F-676C097A4F77}"/>
            </c:ext>
          </c:extLst>
        </c:ser>
        <c:ser>
          <c:idx val="20"/>
          <c:order val="20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61-4BFF-855F-676C097A4F77}"/>
            </c:ext>
          </c:extLst>
        </c:ser>
        <c:ser>
          <c:idx val="21"/>
          <c:order val="21"/>
          <c:tx>
            <c:strRef>
              <c:f>results!#REF!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961-4BFF-855F-676C097A4F77}"/>
            </c:ext>
          </c:extLst>
        </c:ser>
        <c:ser>
          <c:idx val="22"/>
          <c:order val="22"/>
          <c:tx>
            <c:strRef>
              <c:f>results!$C$4</c:f>
              <c:strCache>
                <c:ptCount val="1"/>
                <c:pt idx="0">
                  <c:v>Author: SK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results!$C$5:$C$146</c:f>
              <c:numCache>
                <c:formatCode>0.0</c:formatCode>
                <c:ptCount val="127"/>
                <c:pt idx="0">
                  <c:v>0</c:v>
                </c:pt>
                <c:pt idx="2">
                  <c:v>15.5</c:v>
                </c:pt>
                <c:pt idx="3">
                  <c:v>17.5</c:v>
                </c:pt>
                <c:pt idx="4">
                  <c:v>30</c:v>
                </c:pt>
                <c:pt idx="5">
                  <c:v>14.3</c:v>
                </c:pt>
                <c:pt idx="6">
                  <c:v>15.3</c:v>
                </c:pt>
                <c:pt idx="7">
                  <c:v>21.3</c:v>
                </c:pt>
                <c:pt idx="8">
                  <c:v>22.7</c:v>
                </c:pt>
                <c:pt idx="9">
                  <c:v>20.3</c:v>
                </c:pt>
                <c:pt idx="10">
                  <c:v>11.9</c:v>
                </c:pt>
                <c:pt idx="11">
                  <c:v>15.2</c:v>
                </c:pt>
                <c:pt idx="12">
                  <c:v>10</c:v>
                </c:pt>
                <c:pt idx="13">
                  <c:v>24.4</c:v>
                </c:pt>
                <c:pt idx="14">
                  <c:v>13.1</c:v>
                </c:pt>
                <c:pt idx="15">
                  <c:v>17.8</c:v>
                </c:pt>
                <c:pt idx="16">
                  <c:v>19</c:v>
                </c:pt>
                <c:pt idx="17">
                  <c:v>9</c:v>
                </c:pt>
                <c:pt idx="18">
                  <c:v>12.8</c:v>
                </c:pt>
                <c:pt idx="19">
                  <c:v>21.1</c:v>
                </c:pt>
                <c:pt idx="20">
                  <c:v>33</c:v>
                </c:pt>
                <c:pt idx="21">
                  <c:v>44</c:v>
                </c:pt>
                <c:pt idx="22">
                  <c:v>30.9</c:v>
                </c:pt>
                <c:pt idx="23">
                  <c:v>20.6</c:v>
                </c:pt>
                <c:pt idx="24">
                  <c:v>42.3</c:v>
                </c:pt>
                <c:pt idx="25">
                  <c:v>19.100000000000001</c:v>
                </c:pt>
                <c:pt idx="26">
                  <c:v>16.3</c:v>
                </c:pt>
                <c:pt idx="27">
                  <c:v>18.100000000000001</c:v>
                </c:pt>
                <c:pt idx="28">
                  <c:v>18.2</c:v>
                </c:pt>
                <c:pt idx="29">
                  <c:v>42.5</c:v>
                </c:pt>
                <c:pt idx="30">
                  <c:v>14.6</c:v>
                </c:pt>
                <c:pt idx="31">
                  <c:v>18.399999999999999</c:v>
                </c:pt>
                <c:pt idx="32">
                  <c:v>15.7</c:v>
                </c:pt>
                <c:pt idx="33">
                  <c:v>23</c:v>
                </c:pt>
                <c:pt idx="34">
                  <c:v>20.7</c:v>
                </c:pt>
                <c:pt idx="35">
                  <c:v>12.6</c:v>
                </c:pt>
                <c:pt idx="36">
                  <c:v>23.6</c:v>
                </c:pt>
                <c:pt idx="37">
                  <c:v>26</c:v>
                </c:pt>
                <c:pt idx="38">
                  <c:v>30</c:v>
                </c:pt>
                <c:pt idx="39">
                  <c:v>6.9</c:v>
                </c:pt>
                <c:pt idx="40">
                  <c:v>26.9</c:v>
                </c:pt>
                <c:pt idx="41">
                  <c:v>11</c:v>
                </c:pt>
                <c:pt idx="42">
                  <c:v>26.3</c:v>
                </c:pt>
                <c:pt idx="43">
                  <c:v>14.4</c:v>
                </c:pt>
                <c:pt idx="44">
                  <c:v>16.5</c:v>
                </c:pt>
                <c:pt idx="45">
                  <c:v>17.600000000000001</c:v>
                </c:pt>
                <c:pt idx="46">
                  <c:v>22</c:v>
                </c:pt>
                <c:pt idx="47">
                  <c:v>12.3</c:v>
                </c:pt>
                <c:pt idx="48">
                  <c:v>51.1</c:v>
                </c:pt>
                <c:pt idx="49">
                  <c:v>11</c:v>
                </c:pt>
                <c:pt idx="50">
                  <c:v>16</c:v>
                </c:pt>
                <c:pt idx="51">
                  <c:v>15.2</c:v>
                </c:pt>
                <c:pt idx="52">
                  <c:v>18</c:v>
                </c:pt>
                <c:pt idx="53">
                  <c:v>21.1</c:v>
                </c:pt>
                <c:pt idx="54">
                  <c:v>32.4</c:v>
                </c:pt>
                <c:pt idx="55">
                  <c:v>18.5</c:v>
                </c:pt>
                <c:pt idx="56">
                  <c:v>14.9</c:v>
                </c:pt>
                <c:pt idx="57">
                  <c:v>37.9</c:v>
                </c:pt>
                <c:pt idx="58">
                  <c:v>10.7</c:v>
                </c:pt>
                <c:pt idx="59">
                  <c:v>22.4</c:v>
                </c:pt>
                <c:pt idx="60">
                  <c:v>41.6</c:v>
                </c:pt>
                <c:pt idx="61">
                  <c:v>17.5</c:v>
                </c:pt>
                <c:pt idx="62">
                  <c:v>12.8</c:v>
                </c:pt>
                <c:pt idx="63">
                  <c:v>5.5</c:v>
                </c:pt>
                <c:pt idx="64">
                  <c:v>13.7</c:v>
                </c:pt>
                <c:pt idx="65">
                  <c:v>6.6</c:v>
                </c:pt>
                <c:pt idx="66">
                  <c:v>16.5</c:v>
                </c:pt>
                <c:pt idx="67">
                  <c:v>15.8</c:v>
                </c:pt>
                <c:pt idx="68">
                  <c:v>24</c:v>
                </c:pt>
                <c:pt idx="69">
                  <c:v>21.9</c:v>
                </c:pt>
                <c:pt idx="70">
                  <c:v>23.7</c:v>
                </c:pt>
                <c:pt idx="71">
                  <c:v>25.6</c:v>
                </c:pt>
                <c:pt idx="72">
                  <c:v>22.2</c:v>
                </c:pt>
                <c:pt idx="73">
                  <c:v>22.4</c:v>
                </c:pt>
                <c:pt idx="74">
                  <c:v>34.700000000000003</c:v>
                </c:pt>
                <c:pt idx="75">
                  <c:v>50.1</c:v>
                </c:pt>
                <c:pt idx="76">
                  <c:v>19.2</c:v>
                </c:pt>
                <c:pt idx="77">
                  <c:v>26.5</c:v>
                </c:pt>
                <c:pt idx="78">
                  <c:v>21.7</c:v>
                </c:pt>
                <c:pt idx="79">
                  <c:v>9.6999999999999993</c:v>
                </c:pt>
                <c:pt idx="80">
                  <c:v>7</c:v>
                </c:pt>
                <c:pt idx="81">
                  <c:v>16.7</c:v>
                </c:pt>
                <c:pt idx="82">
                  <c:v>12</c:v>
                </c:pt>
                <c:pt idx="83">
                  <c:v>13.3</c:v>
                </c:pt>
                <c:pt idx="84">
                  <c:v>16.5</c:v>
                </c:pt>
                <c:pt idx="85">
                  <c:v>20</c:v>
                </c:pt>
                <c:pt idx="86">
                  <c:v>47</c:v>
                </c:pt>
                <c:pt idx="87">
                  <c:v>20.100000000000001</c:v>
                </c:pt>
                <c:pt idx="88">
                  <c:v>6.1</c:v>
                </c:pt>
                <c:pt idx="89">
                  <c:v>27.4</c:v>
                </c:pt>
                <c:pt idx="90">
                  <c:v>15.4</c:v>
                </c:pt>
                <c:pt idx="91">
                  <c:v>11.8</c:v>
                </c:pt>
                <c:pt idx="92">
                  <c:v>20.399999999999999</c:v>
                </c:pt>
                <c:pt idx="93">
                  <c:v>30.4</c:v>
                </c:pt>
                <c:pt idx="94">
                  <c:v>28.4</c:v>
                </c:pt>
                <c:pt idx="95">
                  <c:v>37.200000000000003</c:v>
                </c:pt>
                <c:pt idx="96">
                  <c:v>14.2</c:v>
                </c:pt>
                <c:pt idx="97">
                  <c:v>25</c:v>
                </c:pt>
                <c:pt idx="98">
                  <c:v>22.4</c:v>
                </c:pt>
                <c:pt idx="99">
                  <c:v>22.3</c:v>
                </c:pt>
                <c:pt idx="100">
                  <c:v>45.7</c:v>
                </c:pt>
                <c:pt idx="101">
                  <c:v>21.8</c:v>
                </c:pt>
                <c:pt idx="102">
                  <c:v>11.9</c:v>
                </c:pt>
                <c:pt idx="103">
                  <c:v>20.100000000000001</c:v>
                </c:pt>
                <c:pt idx="104">
                  <c:v>45</c:v>
                </c:pt>
                <c:pt idx="105">
                  <c:v>18.5</c:v>
                </c:pt>
                <c:pt idx="106">
                  <c:v>40.6</c:v>
                </c:pt>
                <c:pt idx="107">
                  <c:v>20.8</c:v>
                </c:pt>
                <c:pt idx="108">
                  <c:v>33.799999999999997</c:v>
                </c:pt>
                <c:pt idx="109">
                  <c:v>20.2</c:v>
                </c:pt>
                <c:pt idx="110">
                  <c:v>41.6</c:v>
                </c:pt>
                <c:pt idx="111">
                  <c:v>37</c:v>
                </c:pt>
                <c:pt idx="112">
                  <c:v>18.3</c:v>
                </c:pt>
                <c:pt idx="113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61-4BFF-855F-676C097A4F77}"/>
            </c:ext>
          </c:extLst>
        </c:ser>
        <c:ser>
          <c:idx val="23"/>
          <c:order val="23"/>
          <c:tx>
            <c:strRef>
              <c:f>results!$W$4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results!$W$5:$W$146</c:f>
              <c:numCache>
                <c:formatCode>General</c:formatCode>
                <c:ptCount val="12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961-4BFF-855F-676C097A4F77}"/>
            </c:ext>
          </c:extLst>
        </c:ser>
        <c:ser>
          <c:idx val="24"/>
          <c:order val="24"/>
          <c:tx>
            <c:strRef>
              <c:f>results!$V$4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results!$A$5:$B$146</c:f>
              <c:multiLvlStrCache>
                <c:ptCount val="127"/>
                <c:lvl>
                  <c:pt idx="0">
                    <c:v>Player</c:v>
                  </c:pt>
                  <c:pt idx="2">
                    <c:v>BABIC ALMIR</c:v>
                  </c:pt>
                  <c:pt idx="3">
                    <c:v>BARALDO SANO FRANCESCO</c:v>
                  </c:pt>
                  <c:pt idx="4">
                    <c:v>BELLI MAURO</c:v>
                  </c:pt>
                  <c:pt idx="5">
                    <c:v>BENCINA JANEZ</c:v>
                  </c:pt>
                  <c:pt idx="6">
                    <c:v>BENETAZZO SONIA</c:v>
                  </c:pt>
                  <c:pt idx="7">
                    <c:v>BIZJAK LJUBO</c:v>
                  </c:pt>
                  <c:pt idx="8">
                    <c:v>BON MARTA</c:v>
                  </c:pt>
                  <c:pt idx="9">
                    <c:v>BOŽIČ UROŠ</c:v>
                  </c:pt>
                  <c:pt idx="10">
                    <c:v>BRULC ALES</c:v>
                  </c:pt>
                  <c:pt idx="11">
                    <c:v>CAD UROS</c:v>
                  </c:pt>
                  <c:pt idx="12">
                    <c:v>CAMPANA MAURIZIO</c:v>
                  </c:pt>
                  <c:pt idx="13">
                    <c:v>CEPURAN ZORAN</c:v>
                  </c:pt>
                  <c:pt idx="14">
                    <c:v>CIZMAN MIHA</c:v>
                  </c:pt>
                  <c:pt idx="15">
                    <c:v>CRNAK IRIS</c:v>
                  </c:pt>
                  <c:pt idx="16">
                    <c:v>DE CILLIA GIOVANNI</c:v>
                  </c:pt>
                  <c:pt idx="17">
                    <c:v>DJURAGIC DRAGO</c:v>
                  </c:pt>
                  <c:pt idx="18">
                    <c:v>FURLAN SIMON</c:v>
                  </c:pt>
                  <c:pt idx="19">
                    <c:v>GARVAS FRANC</c:v>
                  </c:pt>
                  <c:pt idx="20">
                    <c:v>GARVAS MOJCA</c:v>
                  </c:pt>
                  <c:pt idx="21">
                    <c:v>GARVAS ŠPELA</c:v>
                  </c:pt>
                  <c:pt idx="22">
                    <c:v>GARVAS TOMAŽ</c:v>
                  </c:pt>
                  <c:pt idx="23">
                    <c:v>GORSEK JANEZ</c:v>
                  </c:pt>
                  <c:pt idx="24">
                    <c:v>GORŠEK NASTRAN DAMJANA</c:v>
                  </c:pt>
                  <c:pt idx="25">
                    <c:v>GRDEN MARKO</c:v>
                  </c:pt>
                  <c:pt idx="26">
                    <c:v>GRUBAN DEJAN</c:v>
                  </c:pt>
                  <c:pt idx="27">
                    <c:v>GUCUNSKI ZELJCO</c:v>
                  </c:pt>
                  <c:pt idx="28">
                    <c:v>HRVATIN BRANKO</c:v>
                  </c:pt>
                  <c:pt idx="29">
                    <c:v>HUMAR SPELA</c:v>
                  </c:pt>
                  <c:pt idx="30">
                    <c:v>INTRIAGO RAUL</c:v>
                  </c:pt>
                  <c:pt idx="31">
                    <c:v>KEBER MITJA</c:v>
                  </c:pt>
                  <c:pt idx="32">
                    <c:v>KLANCISAR MATEJA</c:v>
                  </c:pt>
                  <c:pt idx="33">
                    <c:v>KLANCISAR MITJA</c:v>
                  </c:pt>
                  <c:pt idx="34">
                    <c:v>KLEMENCIC ZORAN</c:v>
                  </c:pt>
                  <c:pt idx="35">
                    <c:v>KOLENC MITJA</c:v>
                  </c:pt>
                  <c:pt idx="36">
                    <c:v>KONTE BREDA</c:v>
                  </c:pt>
                  <c:pt idx="37">
                    <c:v>KONTE JANEZ</c:v>
                  </c:pt>
                  <c:pt idx="38">
                    <c:v>KOS SNEŽANA</c:v>
                  </c:pt>
                  <c:pt idx="39">
                    <c:v>KRAEMMER PETRA MARIA</c:v>
                  </c:pt>
                  <c:pt idx="40">
                    <c:v>KRALJ BOŠTJAN</c:v>
                  </c:pt>
                  <c:pt idx="41">
                    <c:v>KRANJC ANDREJ</c:v>
                  </c:pt>
                  <c:pt idx="42">
                    <c:v>KRANJC ROMANA</c:v>
                  </c:pt>
                  <c:pt idx="43">
                    <c:v>KRANJC SASO</c:v>
                  </c:pt>
                  <c:pt idx="44">
                    <c:v>KRIZNAR ANDI</c:v>
                  </c:pt>
                  <c:pt idx="45">
                    <c:v>KRNC BOJAN</c:v>
                  </c:pt>
                  <c:pt idx="46">
                    <c:v>KRSEVAN ALES</c:v>
                  </c:pt>
                  <c:pt idx="47">
                    <c:v>KUSAR BOSTJAN</c:v>
                  </c:pt>
                  <c:pt idx="48">
                    <c:v>LENCEK MARKO</c:v>
                  </c:pt>
                  <c:pt idx="49">
                    <c:v>LOGAR ZANE</c:v>
                  </c:pt>
                  <c:pt idx="50">
                    <c:v>LUKMAN MARJAN</c:v>
                  </c:pt>
                  <c:pt idx="51">
                    <c:v>MALUS BOSTJAN</c:v>
                  </c:pt>
                  <c:pt idx="52">
                    <c:v>MARTINJAK DRAGO</c:v>
                  </c:pt>
                  <c:pt idx="53">
                    <c:v>MEIRE GEERT</c:v>
                  </c:pt>
                  <c:pt idx="54">
                    <c:v>MEZNAR POLONA</c:v>
                  </c:pt>
                  <c:pt idx="55">
                    <c:v>MEZNAR SEBASTJAN</c:v>
                  </c:pt>
                  <c:pt idx="56">
                    <c:v>MUHIČ ALEŠ</c:v>
                  </c:pt>
                  <c:pt idx="57">
                    <c:v>MUSTER IRENA ANDREJA</c:v>
                  </c:pt>
                  <c:pt idx="58">
                    <c:v>NOVAK ERNEST</c:v>
                  </c:pt>
                  <c:pt idx="59">
                    <c:v>OBERLOJER RENATE</c:v>
                  </c:pt>
                  <c:pt idx="60">
                    <c:v>PACIOLLA GIANFRANCO</c:v>
                  </c:pt>
                  <c:pt idx="61">
                    <c:v>PERSIN ANKA</c:v>
                  </c:pt>
                  <c:pt idx="62">
                    <c:v>PLAIKNER MARIO</c:v>
                  </c:pt>
                  <c:pt idx="63">
                    <c:v>PLAIKNER-WINKLER PETRA</c:v>
                  </c:pt>
                  <c:pt idx="64">
                    <c:v>POLAJNAR DRAGO</c:v>
                  </c:pt>
                  <c:pt idx="65">
                    <c:v>POLANC GAL</c:v>
                  </c:pt>
                  <c:pt idx="66">
                    <c:v>PRINCI LUCIANO</c:v>
                  </c:pt>
                  <c:pt idx="67">
                    <c:v>REBOLJ ANDREJ</c:v>
                  </c:pt>
                  <c:pt idx="68">
                    <c:v>REBOLJ MAJA</c:v>
                  </c:pt>
                  <c:pt idx="69">
                    <c:v>REDAELLI GIANFRANCO</c:v>
                  </c:pt>
                  <c:pt idx="70">
                    <c:v>REJC DARIO</c:v>
                  </c:pt>
                  <c:pt idx="71">
                    <c:v>RICCI DARIO</c:v>
                  </c:pt>
                  <c:pt idx="72">
                    <c:v>ROGELJ JANEZ</c:v>
                  </c:pt>
                  <c:pt idx="73">
                    <c:v>ROT DEJAN</c:v>
                  </c:pt>
                  <c:pt idx="74">
                    <c:v>RUEMER ELISABETH</c:v>
                  </c:pt>
                  <c:pt idx="75">
                    <c:v>RUTAR DAMIR</c:v>
                  </c:pt>
                  <c:pt idx="76">
                    <c:v>SAJOVIC URBAN</c:v>
                  </c:pt>
                  <c:pt idx="77">
                    <c:v>SAVIČ SLAVICA</c:v>
                  </c:pt>
                  <c:pt idx="78">
                    <c:v>SAVIČ ŽIVKO</c:v>
                  </c:pt>
                  <c:pt idx="79">
                    <c:v>SCHAUTZER FRANZ</c:v>
                  </c:pt>
                  <c:pt idx="80">
                    <c:v>SCHAUTZER MARGIT</c:v>
                  </c:pt>
                  <c:pt idx="81">
                    <c:v>SEMIC TOMAZ</c:v>
                  </c:pt>
                  <c:pt idx="82">
                    <c:v>SENK GREGOR</c:v>
                  </c:pt>
                  <c:pt idx="83">
                    <c:v>SKERLJ PAVEL</c:v>
                  </c:pt>
                  <c:pt idx="84">
                    <c:v>SMIT VITO</c:v>
                  </c:pt>
                  <c:pt idx="85">
                    <c:v>SODNIK  JAKA</c:v>
                  </c:pt>
                  <c:pt idx="86">
                    <c:v>SODNIK VESNA</c:v>
                  </c:pt>
                  <c:pt idx="87">
                    <c:v>SOSIC VASJA</c:v>
                  </c:pt>
                  <c:pt idx="88">
                    <c:v>ŠTIRN MARKO</c:v>
                  </c:pt>
                  <c:pt idx="89">
                    <c:v>STOJKOVIČ MAJA</c:v>
                  </c:pt>
                  <c:pt idx="90">
                    <c:v>STOJKOVIČ MARKO</c:v>
                  </c:pt>
                  <c:pt idx="91">
                    <c:v>SULIN DIMITRI</c:v>
                  </c:pt>
                  <c:pt idx="92">
                    <c:v>SULZBACHER STEFAN</c:v>
                  </c:pt>
                  <c:pt idx="93">
                    <c:v>TAVCAR EMIL</c:v>
                  </c:pt>
                  <c:pt idx="94">
                    <c:v>TEPINA DAMJAN</c:v>
                  </c:pt>
                  <c:pt idx="95">
                    <c:v>TERGLAV BREDA</c:v>
                  </c:pt>
                  <c:pt idx="96">
                    <c:v>TODOROV MATJAZ</c:v>
                  </c:pt>
                  <c:pt idx="97">
                    <c:v>TRAMPUŽ TOMISLAV</c:v>
                  </c:pt>
                  <c:pt idx="98">
                    <c:v>UMNIK TATJANA</c:v>
                  </c:pt>
                  <c:pt idx="99">
                    <c:v>UNTERKOEFLER BERNHARD</c:v>
                  </c:pt>
                  <c:pt idx="100">
                    <c:v>VEROVSEK OLGA</c:v>
                  </c:pt>
                  <c:pt idx="101">
                    <c:v>VRTARIČ IRENA</c:v>
                  </c:pt>
                  <c:pt idx="102">
                    <c:v>VUCKOVIC GORAN</c:v>
                  </c:pt>
                  <c:pt idx="103">
                    <c:v>WEDAM WALTER</c:v>
                  </c:pt>
                  <c:pt idx="104">
                    <c:v>WINKLER NICO</c:v>
                  </c:pt>
                  <c:pt idx="105">
                    <c:v>WURZER GERNOT</c:v>
                  </c:pt>
                  <c:pt idx="106">
                    <c:v>ZALAZNIK NIKA</c:v>
                  </c:pt>
                  <c:pt idx="107">
                    <c:v>ZALAZNIK RADO</c:v>
                  </c:pt>
                  <c:pt idx="108">
                    <c:v>ZALOKAR LUCIJA</c:v>
                  </c:pt>
                  <c:pt idx="109">
                    <c:v>ZAVRŠNIK TOMAŽ</c:v>
                  </c:pt>
                  <c:pt idx="110">
                    <c:v>ZGAVEC SIMON</c:v>
                  </c:pt>
                  <c:pt idx="111">
                    <c:v>ZITNIK IRENA</c:v>
                  </c:pt>
                  <c:pt idx="112">
                    <c:v>ZITNIK JOZE</c:v>
                  </c:pt>
                  <c:pt idx="113">
                    <c:v>ZUPANCIC BOJAN</c:v>
                  </c:pt>
                </c:lvl>
                <c:lvl>
                  <c:pt idx="1">
                    <c:v> </c:v>
                  </c:pt>
                  <c:pt idx="2">
                    <c:v>1</c:v>
                  </c:pt>
                  <c:pt idx="3">
                    <c:v>2</c:v>
                  </c:pt>
                  <c:pt idx="4">
                    <c:v>3</c:v>
                  </c:pt>
                  <c:pt idx="5">
                    <c:v>4</c:v>
                  </c:pt>
                  <c:pt idx="6">
                    <c:v>5</c:v>
                  </c:pt>
                  <c:pt idx="7">
                    <c:v>6</c:v>
                  </c:pt>
                  <c:pt idx="8">
                    <c:v>7</c:v>
                  </c:pt>
                  <c:pt idx="9">
                    <c:v>8</c:v>
                  </c:pt>
                  <c:pt idx="10">
                    <c:v>9</c:v>
                  </c:pt>
                  <c:pt idx="11">
                    <c:v>10</c:v>
                  </c:pt>
                  <c:pt idx="12">
                    <c:v>11</c:v>
                  </c:pt>
                  <c:pt idx="13">
                    <c:v>12</c:v>
                  </c:pt>
                  <c:pt idx="14">
                    <c:v>13</c:v>
                  </c:pt>
                  <c:pt idx="15">
                    <c:v>14</c:v>
                  </c:pt>
                  <c:pt idx="16">
                    <c:v>15</c:v>
                  </c:pt>
                  <c:pt idx="17">
                    <c:v>16</c:v>
                  </c:pt>
                  <c:pt idx="18">
                    <c:v>17</c:v>
                  </c:pt>
                  <c:pt idx="19">
                    <c:v>18</c:v>
                  </c:pt>
                  <c:pt idx="20">
                    <c:v>19</c:v>
                  </c:pt>
                  <c:pt idx="21">
                    <c:v>20</c:v>
                  </c:pt>
                  <c:pt idx="22">
                    <c:v>21</c:v>
                  </c:pt>
                  <c:pt idx="23">
                    <c:v>22</c:v>
                  </c:pt>
                  <c:pt idx="24">
                    <c:v>23</c:v>
                  </c:pt>
                  <c:pt idx="25">
                    <c:v>24</c:v>
                  </c:pt>
                  <c:pt idx="26">
                    <c:v>25</c:v>
                  </c:pt>
                  <c:pt idx="27">
                    <c:v>26</c:v>
                  </c:pt>
                  <c:pt idx="28">
                    <c:v>27</c:v>
                  </c:pt>
                  <c:pt idx="29">
                    <c:v>28</c:v>
                  </c:pt>
                  <c:pt idx="30">
                    <c:v>29</c:v>
                  </c:pt>
                  <c:pt idx="31">
                    <c:v>30</c:v>
                  </c:pt>
                  <c:pt idx="32">
                    <c:v>31</c:v>
                  </c:pt>
                  <c:pt idx="33">
                    <c:v>32</c:v>
                  </c:pt>
                  <c:pt idx="34">
                    <c:v>33</c:v>
                  </c:pt>
                  <c:pt idx="35">
                    <c:v>34</c:v>
                  </c:pt>
                  <c:pt idx="36">
                    <c:v>35</c:v>
                  </c:pt>
                  <c:pt idx="37">
                    <c:v>36</c:v>
                  </c:pt>
                  <c:pt idx="38">
                    <c:v>37</c:v>
                  </c:pt>
                  <c:pt idx="39">
                    <c:v>38</c:v>
                  </c:pt>
                  <c:pt idx="40">
                    <c:v>39</c:v>
                  </c:pt>
                  <c:pt idx="41">
                    <c:v>40</c:v>
                  </c:pt>
                  <c:pt idx="42">
                    <c:v>41</c:v>
                  </c:pt>
                  <c:pt idx="43">
                    <c:v>42</c:v>
                  </c:pt>
                  <c:pt idx="44">
                    <c:v>43</c:v>
                  </c:pt>
                  <c:pt idx="45">
                    <c:v>44</c:v>
                  </c:pt>
                  <c:pt idx="46">
                    <c:v>45</c:v>
                  </c:pt>
                  <c:pt idx="47">
                    <c:v>46</c:v>
                  </c:pt>
                  <c:pt idx="48">
                    <c:v>47</c:v>
                  </c:pt>
                  <c:pt idx="49">
                    <c:v>48</c:v>
                  </c:pt>
                  <c:pt idx="50">
                    <c:v>49</c:v>
                  </c:pt>
                  <c:pt idx="51">
                    <c:v>50</c:v>
                  </c:pt>
                  <c:pt idx="52">
                    <c:v>51</c:v>
                  </c:pt>
                  <c:pt idx="53">
                    <c:v>52</c:v>
                  </c:pt>
                  <c:pt idx="54">
                    <c:v>53</c:v>
                  </c:pt>
                  <c:pt idx="55">
                    <c:v>54</c:v>
                  </c:pt>
                  <c:pt idx="56">
                    <c:v>55</c:v>
                  </c:pt>
                  <c:pt idx="57">
                    <c:v>56</c:v>
                  </c:pt>
                  <c:pt idx="58">
                    <c:v>57</c:v>
                  </c:pt>
                  <c:pt idx="59">
                    <c:v>58</c:v>
                  </c:pt>
                  <c:pt idx="60">
                    <c:v>59</c:v>
                  </c:pt>
                  <c:pt idx="61">
                    <c:v>60</c:v>
                  </c:pt>
                  <c:pt idx="62">
                    <c:v>61</c:v>
                  </c:pt>
                  <c:pt idx="63">
                    <c:v>62</c:v>
                  </c:pt>
                  <c:pt idx="64">
                    <c:v>63</c:v>
                  </c:pt>
                  <c:pt idx="65">
                    <c:v>64</c:v>
                  </c:pt>
                  <c:pt idx="66">
                    <c:v>65</c:v>
                  </c:pt>
                  <c:pt idx="67">
                    <c:v>66</c:v>
                  </c:pt>
                  <c:pt idx="68">
                    <c:v>67</c:v>
                  </c:pt>
                  <c:pt idx="69">
                    <c:v>68</c:v>
                  </c:pt>
                  <c:pt idx="70">
                    <c:v>69</c:v>
                  </c:pt>
                  <c:pt idx="71">
                    <c:v>70</c:v>
                  </c:pt>
                  <c:pt idx="72">
                    <c:v>71</c:v>
                  </c:pt>
                  <c:pt idx="73">
                    <c:v>72</c:v>
                  </c:pt>
                  <c:pt idx="74">
                    <c:v>73</c:v>
                  </c:pt>
                  <c:pt idx="75">
                    <c:v>74</c:v>
                  </c:pt>
                  <c:pt idx="76">
                    <c:v>75</c:v>
                  </c:pt>
                  <c:pt idx="77">
                    <c:v>76</c:v>
                  </c:pt>
                  <c:pt idx="78">
                    <c:v>77</c:v>
                  </c:pt>
                  <c:pt idx="79">
                    <c:v>78</c:v>
                  </c:pt>
                  <c:pt idx="80">
                    <c:v>79</c:v>
                  </c:pt>
                  <c:pt idx="81">
                    <c:v>80</c:v>
                  </c:pt>
                  <c:pt idx="82">
                    <c:v>81</c:v>
                  </c:pt>
                  <c:pt idx="83">
                    <c:v>82</c:v>
                  </c:pt>
                  <c:pt idx="84">
                    <c:v>83</c:v>
                  </c:pt>
                  <c:pt idx="85">
                    <c:v>84</c:v>
                  </c:pt>
                  <c:pt idx="86">
                    <c:v>85</c:v>
                  </c:pt>
                  <c:pt idx="87">
                    <c:v>86</c:v>
                  </c:pt>
                  <c:pt idx="88">
                    <c:v>87</c:v>
                  </c:pt>
                  <c:pt idx="89">
                    <c:v>88</c:v>
                  </c:pt>
                  <c:pt idx="90">
                    <c:v>89</c:v>
                  </c:pt>
                  <c:pt idx="91">
                    <c:v>90</c:v>
                  </c:pt>
                  <c:pt idx="92">
                    <c:v>91</c:v>
                  </c:pt>
                  <c:pt idx="93">
                    <c:v>92</c:v>
                  </c:pt>
                  <c:pt idx="94">
                    <c:v>93</c:v>
                  </c:pt>
                  <c:pt idx="95">
                    <c:v>94</c:v>
                  </c:pt>
                  <c:pt idx="96">
                    <c:v>95</c:v>
                  </c:pt>
                  <c:pt idx="97">
                    <c:v>96</c:v>
                  </c:pt>
                  <c:pt idx="98">
                    <c:v>97</c:v>
                  </c:pt>
                  <c:pt idx="99">
                    <c:v>98</c:v>
                  </c:pt>
                  <c:pt idx="100">
                    <c:v>99</c:v>
                  </c:pt>
                  <c:pt idx="101">
                    <c:v>100</c:v>
                  </c:pt>
                  <c:pt idx="102">
                    <c:v>101</c:v>
                  </c:pt>
                  <c:pt idx="103">
                    <c:v>102</c:v>
                  </c:pt>
                  <c:pt idx="104">
                    <c:v>103</c:v>
                  </c:pt>
                  <c:pt idx="105">
                    <c:v>104</c:v>
                  </c:pt>
                  <c:pt idx="106">
                    <c:v>105</c:v>
                  </c:pt>
                  <c:pt idx="107">
                    <c:v>106</c:v>
                  </c:pt>
                  <c:pt idx="108">
                    <c:v>107</c:v>
                  </c:pt>
                  <c:pt idx="109">
                    <c:v>108</c:v>
                  </c:pt>
                  <c:pt idx="110">
                    <c:v>109</c:v>
                  </c:pt>
                  <c:pt idx="111">
                    <c:v>110</c:v>
                  </c:pt>
                  <c:pt idx="112">
                    <c:v>111</c:v>
                  </c:pt>
                  <c:pt idx="113">
                    <c:v>112</c:v>
                  </c:pt>
                  <c:pt idx="114">
                    <c:v>113</c:v>
                  </c:pt>
                  <c:pt idx="115">
                    <c:v>114</c:v>
                  </c:pt>
                  <c:pt idx="116">
                    <c:v>115</c:v>
                  </c:pt>
                  <c:pt idx="117">
                    <c:v>116</c:v>
                  </c:pt>
                  <c:pt idx="118">
                    <c:v>117</c:v>
                  </c:pt>
                  <c:pt idx="119">
                    <c:v>118</c:v>
                  </c:pt>
                  <c:pt idx="120">
                    <c:v>119</c:v>
                  </c:pt>
                  <c:pt idx="121">
                    <c:v>120</c:v>
                  </c:pt>
                  <c:pt idx="122">
                    <c:v>121</c:v>
                  </c:pt>
                  <c:pt idx="123">
                    <c:v>122</c:v>
                  </c:pt>
                  <c:pt idx="124">
                    <c:v>123</c:v>
                  </c:pt>
                  <c:pt idx="125">
                    <c:v>124</c:v>
                  </c:pt>
                  <c:pt idx="126">
                    <c:v>125</c:v>
                  </c:pt>
                </c:lvl>
              </c:multiLvlStrCache>
            </c:multiLvlStrRef>
          </c:cat>
          <c:val>
            <c:numRef>
              <c:f>results!$V$5:$V$146</c:f>
            </c:numRef>
          </c:val>
          <c:extLst>
            <c:ext xmlns:c16="http://schemas.microsoft.com/office/drawing/2014/chart" uri="{C3380CC4-5D6E-409C-BE32-E72D297353CC}">
              <c16:uniqueId val="{00000018-E961-4BFF-855F-676C097A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112191"/>
        <c:axId val="597110271"/>
      </c:barChart>
      <c:catAx>
        <c:axId val="59711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0271"/>
        <c:crosses val="autoZero"/>
        <c:auto val="1"/>
        <c:lblAlgn val="ctr"/>
        <c:lblOffset val="100"/>
        <c:noMultiLvlLbl val="0"/>
      </c:catAx>
      <c:valAx>
        <c:axId val="59711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1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Grafikon7"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F77B1B0-AD1A-4B91-08D8-31824526F7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CFF66"/>
    <pageSetUpPr fitToPage="1"/>
  </sheetPr>
  <dimension ref="A2:S49"/>
  <sheetViews>
    <sheetView zoomScaleNormal="100" workbookViewId="0">
      <pane ySplit="6" topLeftCell="A7" activePane="bottomLeft" state="frozen"/>
      <selection pane="bottomLeft" activeCell="N12" sqref="N12"/>
    </sheetView>
  </sheetViews>
  <sheetFormatPr defaultColWidth="8.81640625" defaultRowHeight="14.5" x14ac:dyDescent="0.35"/>
  <cols>
    <col min="1" max="1" width="3.81640625" style="26" customWidth="1"/>
    <col min="2" max="2" width="3.453125" style="10" hidden="1" customWidth="1"/>
    <col min="3" max="3" width="8.81640625" style="10" customWidth="1"/>
    <col min="4" max="4" width="36.81640625" style="21" bestFit="1" customWidth="1"/>
    <col min="5" max="5" width="9" style="10" customWidth="1"/>
    <col min="6" max="14" width="7.1796875" style="10" customWidth="1"/>
    <col min="15" max="15" width="7.1796875" style="39" customWidth="1"/>
    <col min="16" max="16" width="7.1796875" style="10" customWidth="1"/>
    <col min="17" max="18" width="8.81640625" style="27"/>
    <col min="19" max="19" width="8.81640625" style="14"/>
    <col min="20" max="16384" width="8.81640625" style="10"/>
  </cols>
  <sheetData>
    <row r="2" spans="2:18" ht="30.5" x14ac:dyDescent="0.85">
      <c r="C2" s="65" t="str">
        <f>scoreA!F2</f>
        <v>Swing to Zala Springs &amp; Bagueri Challenge 2025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2:18" ht="6.75" customHeight="1" x14ac:dyDescent="0.35"/>
    <row r="4" spans="2:18" ht="21.75" customHeight="1" x14ac:dyDescent="0.35">
      <c r="D4" s="22" t="s">
        <v>17</v>
      </c>
      <c r="E4" s="23">
        <f>SUM(E7:E90)</f>
        <v>61</v>
      </c>
      <c r="F4" s="69" t="s">
        <v>14</v>
      </c>
      <c r="G4" s="69"/>
      <c r="H4" s="69"/>
      <c r="I4" s="69"/>
      <c r="J4" s="69"/>
      <c r="K4" s="69"/>
      <c r="L4" s="69"/>
      <c r="M4" s="69"/>
      <c r="N4" s="69"/>
      <c r="O4" s="37" t="s">
        <v>12</v>
      </c>
    </row>
    <row r="5" spans="2:18" ht="15.65" customHeight="1" x14ac:dyDescent="0.35">
      <c r="C5" s="70" t="s">
        <v>10</v>
      </c>
      <c r="D5" s="72" t="s">
        <v>0</v>
      </c>
      <c r="E5" s="74" t="s">
        <v>6</v>
      </c>
      <c r="F5" s="63">
        <v>1</v>
      </c>
      <c r="G5" s="63">
        <v>2</v>
      </c>
      <c r="H5" s="63">
        <v>3</v>
      </c>
      <c r="I5" s="63">
        <v>4</v>
      </c>
      <c r="J5" s="63">
        <v>5</v>
      </c>
      <c r="K5" s="63">
        <v>6</v>
      </c>
      <c r="L5" s="63">
        <v>7</v>
      </c>
      <c r="M5" s="63">
        <v>8</v>
      </c>
      <c r="N5" s="63">
        <v>9</v>
      </c>
      <c r="O5" s="68" t="s">
        <v>44</v>
      </c>
      <c r="P5" s="76" t="s">
        <v>29</v>
      </c>
    </row>
    <row r="6" spans="2:18" ht="15.75" customHeight="1" x14ac:dyDescent="0.35">
      <c r="C6" s="71"/>
      <c r="D6" s="73"/>
      <c r="E6" s="75"/>
      <c r="F6" s="64"/>
      <c r="G6" s="64"/>
      <c r="H6" s="64"/>
      <c r="I6" s="64"/>
      <c r="J6" s="64"/>
      <c r="K6" s="64"/>
      <c r="L6" s="64"/>
      <c r="M6" s="64"/>
      <c r="N6" s="64"/>
      <c r="O6" s="68"/>
      <c r="P6" s="76"/>
    </row>
    <row r="7" spans="2:18" ht="17" x14ac:dyDescent="0.4">
      <c r="B7" s="14">
        <v>1</v>
      </c>
      <c r="C7" s="24">
        <f>VLOOKUP($B7,scoreA!$C$7:$T$160,3,FALSE)</f>
        <v>1</v>
      </c>
      <c r="D7" s="9" t="str">
        <f>VLOOKUP($B7,scoreA!$C$7:$T$160,4,FALSE)</f>
        <v>SKERLJ PAVEL</v>
      </c>
      <c r="E7" s="9">
        <f>VLOOKUP($B7,scoreA!$C$7:$T$160,5,FALSE)</f>
        <v>8</v>
      </c>
      <c r="F7" s="32">
        <f>VLOOKUP($B7,scoreA!$C$7:$T$160,6,FALSE)</f>
        <v>47</v>
      </c>
      <c r="G7" s="32">
        <f>VLOOKUP($B7,scoreA!$C$7:$T$160,7,FALSE)</f>
        <v>69</v>
      </c>
      <c r="H7" s="32">
        <f>VLOOKUP($B7,scoreA!$C$7:$T$160,8,FALSE)</f>
        <v>54</v>
      </c>
      <c r="I7" s="32">
        <f>VLOOKUP($B7,scoreA!$C$7:$T$160,9,FALSE)</f>
        <v>43</v>
      </c>
      <c r="J7" s="32">
        <f>VLOOKUP($B7,scoreA!$C$7:$T$160,10,FALSE)</f>
        <v>61</v>
      </c>
      <c r="K7" s="32">
        <f>VLOOKUP($B7,scoreA!$C$7:$T$160,11,FALSE)</f>
        <v>0</v>
      </c>
      <c r="L7" s="32">
        <f>VLOOKUP($B7,scoreA!$C$7:$T$160,12,FALSE)</f>
        <v>59</v>
      </c>
      <c r="M7" s="32">
        <f>VLOOKUP($B7,scoreA!$C$7:$T$160,13,FALSE)</f>
        <v>65</v>
      </c>
      <c r="N7" s="32">
        <f>VLOOKUP($B7,scoreA!$C$7:$T$160,14,FALSE)</f>
        <v>102</v>
      </c>
      <c r="O7" s="40">
        <f>VLOOKUP($B7,scoreA!$C$7:$S$160,15,FALSE)</f>
        <v>297</v>
      </c>
      <c r="P7" s="12">
        <f>VLOOKUP($B7,scoreA!$C$7:$S$160,17,FALSE)</f>
        <v>13.3</v>
      </c>
      <c r="Q7" s="27">
        <f>IF(E7&lt;4,LARGE(F7:N7,E7),LARGE(F7:N7,4))</f>
        <v>61</v>
      </c>
      <c r="R7" s="27" t="s">
        <v>41</v>
      </c>
    </row>
    <row r="8" spans="2:18" ht="17" x14ac:dyDescent="0.4">
      <c r="B8" s="14">
        <v>2</v>
      </c>
      <c r="C8" s="24">
        <f>VLOOKUP($B8,scoreA!$C$7:$T$160,3,FALSE)</f>
        <v>2</v>
      </c>
      <c r="D8" s="9" t="str">
        <f>VLOOKUP($B8,scoreA!$C$7:$T$160,4,FALSE)</f>
        <v>SCHAUTZER FRANZ</v>
      </c>
      <c r="E8" s="9">
        <f>VLOOKUP($B8,scoreA!$C$7:$T$160,5,FALSE)</f>
        <v>4</v>
      </c>
      <c r="F8" s="32">
        <f>VLOOKUP($B8,scoreA!$C$7:$T$160,6,FALSE)</f>
        <v>0</v>
      </c>
      <c r="G8" s="32">
        <f>VLOOKUP($B8,scoreA!$C$7:$T$160,7,FALSE)</f>
        <v>49</v>
      </c>
      <c r="H8" s="32">
        <f>VLOOKUP($B8,scoreA!$C$7:$T$160,8,FALSE)</f>
        <v>43</v>
      </c>
      <c r="I8" s="32">
        <f>VLOOKUP($B8,scoreA!$C$7:$T$160,9,FALSE)</f>
        <v>2.9999999999999997E-4</v>
      </c>
      <c r="J8" s="32">
        <f>VLOOKUP($B8,scoreA!$C$7:$T$160,10,FALSE)</f>
        <v>73</v>
      </c>
      <c r="K8" s="32">
        <f>VLOOKUP($B8,scoreA!$C$7:$T$160,11,FALSE)</f>
        <v>5.0000000000000001E-4</v>
      </c>
      <c r="L8" s="32">
        <f>VLOOKUP($B8,scoreA!$C$7:$T$160,12,FALSE)</f>
        <v>5.9999999999999995E-4</v>
      </c>
      <c r="M8" s="32">
        <f>VLOOKUP($B8,scoreA!$C$7:$T$160,13,FALSE)</f>
        <v>6.9999999999999999E-4</v>
      </c>
      <c r="N8" s="32">
        <f>VLOOKUP($B8,scoreA!$C$7:$T$160,14,FALSE)</f>
        <v>128</v>
      </c>
      <c r="O8" s="40">
        <f>VLOOKUP($B8,scoreA!$C$7:$S$160,15,FALSE)</f>
        <v>293</v>
      </c>
      <c r="P8" s="12">
        <f>VLOOKUP($B8,scoreA!$C$7:$S$160,17,FALSE)</f>
        <v>9.6999999999999993</v>
      </c>
      <c r="Q8" s="27">
        <f t="shared" ref="Q8:Q49" si="0">IF(E8&lt;4,LARGE(F8:N8,E8),LARGE(F8:N8,4))</f>
        <v>43</v>
      </c>
    </row>
    <row r="9" spans="2:18" ht="17" x14ac:dyDescent="0.4">
      <c r="B9" s="14">
        <v>3</v>
      </c>
      <c r="C9" s="24">
        <f>VLOOKUP($B9,scoreA!$C$7:$T$160,3,FALSE)</f>
        <v>3</v>
      </c>
      <c r="D9" s="9" t="str">
        <f>VLOOKUP($B9,scoreA!$C$7:$T$160,4,FALSE)</f>
        <v>SULIN DIMITRI</v>
      </c>
      <c r="E9" s="9">
        <f>VLOOKUP($B9,scoreA!$C$7:$T$160,5,FALSE)</f>
        <v>5</v>
      </c>
      <c r="F9" s="32">
        <f>VLOOKUP($B9,scoreA!$C$7:$T$160,6,FALSE)</f>
        <v>0</v>
      </c>
      <c r="G9" s="32">
        <f>VLOOKUP($B9,scoreA!$C$7:$T$160,7,FALSE)</f>
        <v>1E-4</v>
      </c>
      <c r="H9" s="32">
        <f>VLOOKUP($B9,scoreA!$C$7:$T$160,8,FALSE)</f>
        <v>55</v>
      </c>
      <c r="I9" s="32">
        <f>VLOOKUP($B9,scoreA!$C$7:$T$160,9,FALSE)</f>
        <v>69</v>
      </c>
      <c r="J9" s="32">
        <f>VLOOKUP($B9,scoreA!$C$7:$T$160,10,FALSE)</f>
        <v>4.0000000000000002E-4</v>
      </c>
      <c r="K9" s="32">
        <f>VLOOKUP($B9,scoreA!$C$7:$T$160,11,FALSE)</f>
        <v>58</v>
      </c>
      <c r="L9" s="32">
        <f>VLOOKUP($B9,scoreA!$C$7:$T$160,12,FALSE)</f>
        <v>60</v>
      </c>
      <c r="M9" s="32">
        <f>VLOOKUP($B9,scoreA!$C$7:$T$160,13,FALSE)</f>
        <v>6.9999999999999999E-4</v>
      </c>
      <c r="N9" s="32">
        <f>VLOOKUP($B9,scoreA!$C$7:$T$160,14,FALSE)</f>
        <v>98</v>
      </c>
      <c r="O9" s="40">
        <f>VLOOKUP($B9,scoreA!$C$7:$S$160,15,FALSE)</f>
        <v>285</v>
      </c>
      <c r="P9" s="12">
        <f>VLOOKUP($B9,scoreA!$C$7:$S$160,17,FALSE)</f>
        <v>11.8</v>
      </c>
      <c r="Q9" s="27">
        <f t="shared" si="0"/>
        <v>58</v>
      </c>
    </row>
    <row r="10" spans="2:18" ht="17" x14ac:dyDescent="0.4">
      <c r="B10" s="14">
        <v>4</v>
      </c>
      <c r="C10" s="24">
        <f>VLOOKUP($B10,scoreA!$C$7:$T$160,3,FALSE)</f>
        <v>4</v>
      </c>
      <c r="D10" s="9" t="str">
        <f>VLOOKUP($B10,scoreA!$C$7:$T$160,4,FALSE)</f>
        <v>SCHAUTZER MARGIT</v>
      </c>
      <c r="E10" s="9">
        <f>VLOOKUP($B10,scoreA!$C$7:$T$160,5,FALSE)</f>
        <v>4</v>
      </c>
      <c r="F10" s="32">
        <f>VLOOKUP($B10,scoreA!$C$7:$T$160,6,FALSE)</f>
        <v>0</v>
      </c>
      <c r="G10" s="32">
        <f>VLOOKUP($B10,scoreA!$C$7:$T$160,7,FALSE)</f>
        <v>62</v>
      </c>
      <c r="H10" s="32">
        <f>VLOOKUP($B10,scoreA!$C$7:$T$160,8,FALSE)</f>
        <v>44</v>
      </c>
      <c r="I10" s="32">
        <f>VLOOKUP($B10,scoreA!$C$7:$T$160,9,FALSE)</f>
        <v>2.9999999999999997E-4</v>
      </c>
      <c r="J10" s="32">
        <f>VLOOKUP($B10,scoreA!$C$7:$T$160,10,FALSE)</f>
        <v>42</v>
      </c>
      <c r="K10" s="32">
        <f>VLOOKUP($B10,scoreA!$C$7:$T$160,11,FALSE)</f>
        <v>5.0000000000000001E-4</v>
      </c>
      <c r="L10" s="32">
        <f>VLOOKUP($B10,scoreA!$C$7:$T$160,12,FALSE)</f>
        <v>5.9999999999999995E-4</v>
      </c>
      <c r="M10" s="32">
        <f>VLOOKUP($B10,scoreA!$C$7:$T$160,13,FALSE)</f>
        <v>6.9999999999999999E-4</v>
      </c>
      <c r="N10" s="32">
        <f>VLOOKUP($B10,scoreA!$C$7:$T$160,14,FALSE)</f>
        <v>128</v>
      </c>
      <c r="O10" s="40">
        <f>VLOOKUP($B10,scoreA!$C$7:$S$160,15,FALSE)</f>
        <v>276</v>
      </c>
      <c r="P10" s="12">
        <f>VLOOKUP($B10,scoreA!$C$7:$S$160,17,FALSE)</f>
        <v>7</v>
      </c>
      <c r="Q10" s="27">
        <f t="shared" si="0"/>
        <v>42</v>
      </c>
    </row>
    <row r="11" spans="2:18" ht="17" x14ac:dyDescent="0.4">
      <c r="B11" s="14">
        <v>5</v>
      </c>
      <c r="C11" s="24">
        <f>VLOOKUP($B11,scoreA!$C$7:$T$160,3,FALSE)</f>
        <v>5</v>
      </c>
      <c r="D11" s="9" t="str">
        <f>VLOOKUP($B11,scoreA!$C$7:$T$160,4,FALSE)</f>
        <v>KUSAR BOSTJAN</v>
      </c>
      <c r="E11" s="9">
        <f>VLOOKUP($B11,scoreA!$C$7:$T$160,5,FALSE)</f>
        <v>5</v>
      </c>
      <c r="F11" s="32">
        <f>VLOOKUP($B11,scoreA!$C$7:$T$160,6,FALSE)</f>
        <v>60</v>
      </c>
      <c r="G11" s="32">
        <f>VLOOKUP($B11,scoreA!$C$7:$T$160,7,FALSE)</f>
        <v>0</v>
      </c>
      <c r="H11" s="32">
        <f>VLOOKUP($B11,scoreA!$C$7:$T$160,8,FALSE)</f>
        <v>48</v>
      </c>
      <c r="I11" s="32">
        <f>VLOOKUP($B11,scoreA!$C$7:$T$160,9,FALSE)</f>
        <v>2.9999999999999997E-4</v>
      </c>
      <c r="J11" s="32">
        <f>VLOOKUP($B11,scoreA!$C$7:$T$160,10,FALSE)</f>
        <v>43</v>
      </c>
      <c r="K11" s="32">
        <f>VLOOKUP($B11,scoreA!$C$7:$T$160,11,FALSE)</f>
        <v>49</v>
      </c>
      <c r="L11" s="32">
        <f>VLOOKUP($B11,scoreA!$C$7:$T$160,12,FALSE)</f>
        <v>5.9999999999999995E-4</v>
      </c>
      <c r="M11" s="32">
        <f>VLOOKUP($B11,scoreA!$C$7:$T$160,13,FALSE)</f>
        <v>6.9999999999999999E-4</v>
      </c>
      <c r="N11" s="32">
        <f>VLOOKUP($B11,scoreA!$C$7:$T$160,14,FALSE)</f>
        <v>66</v>
      </c>
      <c r="O11" s="40">
        <f>VLOOKUP($B11,scoreA!$C$7:$S$160,15,FALSE)</f>
        <v>223</v>
      </c>
      <c r="P11" s="12">
        <f>VLOOKUP($B11,scoreA!$C$7:$S$160,17,FALSE)</f>
        <v>12.3</v>
      </c>
      <c r="Q11" s="27">
        <f t="shared" si="0"/>
        <v>48</v>
      </c>
    </row>
    <row r="12" spans="2:18" ht="17" x14ac:dyDescent="0.4">
      <c r="B12" s="14">
        <v>6</v>
      </c>
      <c r="C12" s="24">
        <f>VLOOKUP($B12,scoreA!$C$7:$T$160,3,FALSE)</f>
        <v>6</v>
      </c>
      <c r="D12" s="9" t="str">
        <f>VLOOKUP($B12,scoreA!$C$7:$T$160,4,FALSE)</f>
        <v>FURLAN SIMON</v>
      </c>
      <c r="E12" s="9">
        <f>VLOOKUP($B12,scoreA!$C$7:$T$160,5,FALSE)</f>
        <v>5</v>
      </c>
      <c r="F12" s="32">
        <f>VLOOKUP($B12,scoreA!$C$7:$T$160,6,FALSE)</f>
        <v>68</v>
      </c>
      <c r="G12" s="32">
        <f>VLOOKUP($B12,scoreA!$C$7:$T$160,7,FALSE)</f>
        <v>46</v>
      </c>
      <c r="H12" s="32">
        <f>VLOOKUP($B12,scoreA!$C$7:$T$160,8,FALSE)</f>
        <v>45</v>
      </c>
      <c r="I12" s="32">
        <f>VLOOKUP($B12,scoreA!$C$7:$T$160,9,FALSE)</f>
        <v>50</v>
      </c>
      <c r="J12" s="32">
        <f>VLOOKUP($B12,scoreA!$C$7:$T$160,10,FALSE)</f>
        <v>0</v>
      </c>
      <c r="K12" s="32">
        <f>VLOOKUP($B12,scoreA!$C$7:$T$160,11,FALSE)</f>
        <v>5.0000000000000001E-4</v>
      </c>
      <c r="L12" s="32">
        <f>VLOOKUP($B12,scoreA!$C$7:$T$160,12,FALSE)</f>
        <v>57</v>
      </c>
      <c r="M12" s="32">
        <f>VLOOKUP($B12,scoreA!$C$7:$T$160,13,FALSE)</f>
        <v>6.9999999999999999E-4</v>
      </c>
      <c r="N12" s="32">
        <f>VLOOKUP($B12,scoreA!$C$7:$T$160,14,FALSE)</f>
        <v>0</v>
      </c>
      <c r="O12" s="40">
        <f>VLOOKUP($B12,scoreA!$C$7:$S$160,15,FALSE)</f>
        <v>221</v>
      </c>
      <c r="P12" s="12">
        <f>VLOOKUP($B12,scoreA!$C$7:$S$160,17,FALSE)</f>
        <v>12.8</v>
      </c>
      <c r="Q12" s="27">
        <f t="shared" si="0"/>
        <v>46</v>
      </c>
    </row>
    <row r="13" spans="2:18" ht="17" x14ac:dyDescent="0.4">
      <c r="B13" s="14">
        <v>7</v>
      </c>
      <c r="C13" s="24">
        <f>VLOOKUP($B13,scoreA!$C$7:$T$160,3,FALSE)</f>
        <v>7</v>
      </c>
      <c r="D13" s="9" t="str">
        <f>VLOOKUP($B13,scoreA!$C$7:$T$160,4,FALSE)</f>
        <v>KRANJC SASO</v>
      </c>
      <c r="E13" s="9">
        <f>VLOOKUP($B13,scoreA!$C$7:$T$160,5,FALSE)</f>
        <v>4</v>
      </c>
      <c r="F13" s="32">
        <f>VLOOKUP($B13,scoreA!$C$7:$T$160,6,FALSE)</f>
        <v>65</v>
      </c>
      <c r="G13" s="32">
        <f>VLOOKUP($B13,scoreA!$C$7:$T$160,7,FALSE)</f>
        <v>0</v>
      </c>
      <c r="H13" s="32">
        <f>VLOOKUP($B13,scoreA!$C$7:$T$160,8,FALSE)</f>
        <v>54</v>
      </c>
      <c r="I13" s="32">
        <f>VLOOKUP($B13,scoreA!$C$7:$T$160,9,FALSE)</f>
        <v>53</v>
      </c>
      <c r="J13" s="32">
        <f>VLOOKUP($B13,scoreA!$C$7:$T$160,10,FALSE)</f>
        <v>4.0000000000000002E-4</v>
      </c>
      <c r="K13" s="32">
        <f>VLOOKUP($B13,scoreA!$C$7:$T$160,11,FALSE)</f>
        <v>5.0000000000000001E-4</v>
      </c>
      <c r="L13" s="32">
        <f>VLOOKUP($B13,scoreA!$C$7:$T$160,12,FALSE)</f>
        <v>41</v>
      </c>
      <c r="M13" s="32">
        <f>VLOOKUP($B13,scoreA!$C$7:$T$160,13,FALSE)</f>
        <v>6.9999999999999999E-4</v>
      </c>
      <c r="N13" s="32">
        <f>VLOOKUP($B13,scoreA!$C$7:$T$160,14,FALSE)</f>
        <v>0</v>
      </c>
      <c r="O13" s="40">
        <f>VLOOKUP($B13,scoreA!$C$7:$S$160,15,FALSE)</f>
        <v>213</v>
      </c>
      <c r="P13" s="12">
        <f>VLOOKUP($B13,scoreA!$C$7:$S$160,17,FALSE)</f>
        <v>14.4</v>
      </c>
      <c r="Q13" s="27">
        <f t="shared" si="0"/>
        <v>41</v>
      </c>
    </row>
    <row r="14" spans="2:18" ht="17" x14ac:dyDescent="0.4">
      <c r="B14" s="14">
        <v>8</v>
      </c>
      <c r="C14" s="24">
        <f>VLOOKUP($B14,scoreA!$C$7:$T$160,3,FALSE)</f>
        <v>8</v>
      </c>
      <c r="D14" s="9" t="str">
        <f>VLOOKUP($B14,scoreA!$C$7:$T$160,4,FALSE)</f>
        <v>CIZMAN MIHA</v>
      </c>
      <c r="E14" s="9">
        <f>VLOOKUP($B14,scoreA!$C$7:$T$160,5,FALSE)</f>
        <v>3</v>
      </c>
      <c r="F14" s="32">
        <f>VLOOKUP($B14,scoreA!$C$7:$T$160,6,FALSE)</f>
        <v>0</v>
      </c>
      <c r="G14" s="32">
        <f>VLOOKUP($B14,scoreA!$C$7:$T$160,7,FALSE)</f>
        <v>1E-4</v>
      </c>
      <c r="H14" s="32">
        <f>VLOOKUP($B14,scoreA!$C$7:$T$160,8,FALSE)</f>
        <v>48</v>
      </c>
      <c r="I14" s="32">
        <f>VLOOKUP($B14,scoreA!$C$7:$T$160,9,FALSE)</f>
        <v>2.9999999999999997E-4</v>
      </c>
      <c r="J14" s="32">
        <f>VLOOKUP($B14,scoreA!$C$7:$T$160,10,FALSE)</f>
        <v>52</v>
      </c>
      <c r="K14" s="32">
        <f>VLOOKUP($B14,scoreA!$C$7:$T$160,11,FALSE)</f>
        <v>49</v>
      </c>
      <c r="L14" s="32">
        <f>VLOOKUP($B14,scoreA!$C$7:$T$160,12,FALSE)</f>
        <v>5.9999999999999995E-4</v>
      </c>
      <c r="M14" s="32">
        <f>VLOOKUP($B14,scoreA!$C$7:$T$160,13,FALSE)</f>
        <v>6.9999999999999999E-4</v>
      </c>
      <c r="N14" s="32">
        <f>VLOOKUP($B14,scoreA!$C$7:$T$160,14,FALSE)</f>
        <v>0</v>
      </c>
      <c r="O14" s="40">
        <f>VLOOKUP($B14,scoreA!$C$7:$S$160,15,FALSE)</f>
        <v>149.00069999999999</v>
      </c>
      <c r="P14" s="12">
        <f>VLOOKUP($B14,scoreA!$C$7:$S$160,17,FALSE)</f>
        <v>13.1</v>
      </c>
      <c r="Q14" s="27">
        <f t="shared" si="0"/>
        <v>48</v>
      </c>
    </row>
    <row r="15" spans="2:18" ht="17" x14ac:dyDescent="0.4">
      <c r="B15" s="14">
        <v>9</v>
      </c>
      <c r="C15" s="24">
        <f>VLOOKUP($B15,scoreA!$C$7:$T$160,3,FALSE)</f>
        <v>9</v>
      </c>
      <c r="D15" s="9" t="str">
        <f>VLOOKUP($B15,scoreA!$C$7:$T$160,4,FALSE)</f>
        <v>ŠTIRN MARKO</v>
      </c>
      <c r="E15" s="9">
        <f>VLOOKUP($B15,scoreA!$C$7:$T$160,5,FALSE)</f>
        <v>2</v>
      </c>
      <c r="F15" s="32">
        <f>VLOOKUP($B15,scoreA!$C$7:$T$160,6,FALSE)</f>
        <v>0</v>
      </c>
      <c r="G15" s="32">
        <f>VLOOKUP($B15,scoreA!$C$7:$T$160,7,FALSE)</f>
        <v>1E-4</v>
      </c>
      <c r="H15" s="32">
        <f>VLOOKUP($B15,scoreA!$C$7:$T$160,8,FALSE)</f>
        <v>2.0000000000000001E-4</v>
      </c>
      <c r="I15" s="32">
        <f>VLOOKUP($B15,scoreA!$C$7:$T$160,9,FALSE)</f>
        <v>67</v>
      </c>
      <c r="J15" s="32">
        <f>VLOOKUP($B15,scoreA!$C$7:$T$160,10,FALSE)</f>
        <v>4.0000000000000002E-4</v>
      </c>
      <c r="K15" s="32">
        <f>VLOOKUP($B15,scoreA!$C$7:$T$160,11,FALSE)</f>
        <v>67.000500000000002</v>
      </c>
      <c r="L15" s="32">
        <f>VLOOKUP($B15,scoreA!$C$7:$T$160,12,FALSE)</f>
        <v>5.9999999999999995E-4</v>
      </c>
      <c r="M15" s="32">
        <f>VLOOKUP($B15,scoreA!$C$7:$T$160,13,FALSE)</f>
        <v>6.9999999999999999E-4</v>
      </c>
      <c r="N15" s="32">
        <f>VLOOKUP($B15,scoreA!$C$7:$T$160,14,FALSE)</f>
        <v>0</v>
      </c>
      <c r="O15" s="40">
        <f>VLOOKUP($B15,scoreA!$C$7:$S$160,15,FALSE)</f>
        <v>134.00179999999997</v>
      </c>
      <c r="P15" s="12">
        <f>VLOOKUP($B15,scoreA!$C$7:$S$160,17,FALSE)</f>
        <v>6.1</v>
      </c>
      <c r="Q15" s="27">
        <f t="shared" si="0"/>
        <v>67</v>
      </c>
    </row>
    <row r="16" spans="2:18" ht="17" x14ac:dyDescent="0.4">
      <c r="B16" s="14">
        <v>10</v>
      </c>
      <c r="C16" s="24">
        <f>VLOOKUP($B16,scoreA!$C$7:$T$160,3,FALSE)</f>
        <v>10</v>
      </c>
      <c r="D16" s="9" t="str">
        <f>VLOOKUP($B16,scoreA!$C$7:$T$160,4,FALSE)</f>
        <v>VUCKOVIC GORAN</v>
      </c>
      <c r="E16" s="9">
        <f>VLOOKUP($B16,scoreA!$C$7:$T$160,5,FALSE)</f>
        <v>2</v>
      </c>
      <c r="F16" s="32">
        <f>VLOOKUP($B16,scoreA!$C$7:$T$160,6,FALSE)</f>
        <v>0</v>
      </c>
      <c r="G16" s="32">
        <f>VLOOKUP($B16,scoreA!$C$7:$T$160,7,FALSE)</f>
        <v>1E-4</v>
      </c>
      <c r="H16" s="32">
        <f>VLOOKUP($B16,scoreA!$C$7:$T$160,8,FALSE)</f>
        <v>60</v>
      </c>
      <c r="I16" s="32">
        <f>VLOOKUP($B16,scoreA!$C$7:$T$160,9,FALSE)</f>
        <v>2.9999999999999997E-4</v>
      </c>
      <c r="J16" s="32">
        <f>VLOOKUP($B16,scoreA!$C$7:$T$160,10,FALSE)</f>
        <v>4.0000000000000002E-4</v>
      </c>
      <c r="K16" s="32">
        <f>VLOOKUP($B16,scoreA!$C$7:$T$160,11,FALSE)</f>
        <v>66</v>
      </c>
      <c r="L16" s="32">
        <f>VLOOKUP($B16,scoreA!$C$7:$T$160,12,FALSE)</f>
        <v>5.9999999999999995E-4</v>
      </c>
      <c r="M16" s="32">
        <f>VLOOKUP($B16,scoreA!$C$7:$T$160,13,FALSE)</f>
        <v>6.9999999999999999E-4</v>
      </c>
      <c r="N16" s="32">
        <f>VLOOKUP($B16,scoreA!$C$7:$T$160,14,FALSE)</f>
        <v>0</v>
      </c>
      <c r="O16" s="40">
        <f>VLOOKUP($B16,scoreA!$C$7:$S$160,15,FALSE)</f>
        <v>126.0013</v>
      </c>
      <c r="P16" s="12">
        <f>VLOOKUP($B16,scoreA!$C$7:$S$160,17,FALSE)</f>
        <v>11.9</v>
      </c>
      <c r="Q16" s="27">
        <f t="shared" si="0"/>
        <v>60</v>
      </c>
    </row>
    <row r="17" spans="2:17" ht="17" x14ac:dyDescent="0.4">
      <c r="B17" s="14">
        <v>11</v>
      </c>
      <c r="C17" s="24">
        <f>VLOOKUP($B17,scoreA!$C$7:$T$160,3,FALSE)</f>
        <v>11</v>
      </c>
      <c r="D17" s="9" t="str">
        <f>VLOOKUP($B17,scoreA!$C$7:$T$160,4,FALSE)</f>
        <v>CAMPANA MAURIZIO</v>
      </c>
      <c r="E17" s="9">
        <f>VLOOKUP($B17,scoreA!$C$7:$T$160,5,FALSE)</f>
        <v>2</v>
      </c>
      <c r="F17" s="32">
        <f>VLOOKUP($B17,scoreA!$C$7:$T$160,6,FALSE)</f>
        <v>0</v>
      </c>
      <c r="G17" s="32">
        <f>VLOOKUP($B17,scoreA!$C$7:$T$160,7,FALSE)</f>
        <v>1E-4</v>
      </c>
      <c r="H17" s="32">
        <f>VLOOKUP($B17,scoreA!$C$7:$T$160,8,FALSE)</f>
        <v>2.0000000000000001E-4</v>
      </c>
      <c r="I17" s="32">
        <f>VLOOKUP($B17,scoreA!$C$7:$T$160,9,FALSE)</f>
        <v>63</v>
      </c>
      <c r="J17" s="32">
        <f>VLOOKUP($B17,scoreA!$C$7:$T$160,10,FALSE)</f>
        <v>61</v>
      </c>
      <c r="K17" s="32">
        <f>VLOOKUP($B17,scoreA!$C$7:$T$160,11,FALSE)</f>
        <v>5.0000000000000001E-4</v>
      </c>
      <c r="L17" s="32">
        <f>VLOOKUP($B17,scoreA!$C$7:$T$160,12,FALSE)</f>
        <v>5.9999999999999995E-4</v>
      </c>
      <c r="M17" s="32">
        <f>VLOOKUP($B17,scoreA!$C$7:$T$160,13,FALSE)</f>
        <v>6.9999999999999999E-4</v>
      </c>
      <c r="N17" s="32">
        <f>VLOOKUP($B17,scoreA!$C$7:$T$160,14,FALSE)</f>
        <v>0</v>
      </c>
      <c r="O17" s="40">
        <f>VLOOKUP($B17,scoreA!$C$7:$S$160,15,FALSE)</f>
        <v>124.0013</v>
      </c>
      <c r="P17" s="12">
        <f>VLOOKUP($B17,scoreA!$C$7:$S$160,17,FALSE)</f>
        <v>10</v>
      </c>
      <c r="Q17" s="27">
        <f t="shared" si="0"/>
        <v>61</v>
      </c>
    </row>
    <row r="18" spans="2:17" ht="17" x14ac:dyDescent="0.4">
      <c r="B18" s="14">
        <v>12</v>
      </c>
      <c r="C18" s="24">
        <f>VLOOKUP($B18,scoreA!$C$7:$T$160,3,FALSE)</f>
        <v>12</v>
      </c>
      <c r="D18" s="9" t="str">
        <f>VLOOKUP($B18,scoreA!$C$7:$T$160,4,FALSE)</f>
        <v>BRULC ALES</v>
      </c>
      <c r="E18" s="9">
        <f>VLOOKUP($B18,scoreA!$C$7:$T$160,5,FALSE)</f>
        <v>2</v>
      </c>
      <c r="F18" s="32">
        <f>VLOOKUP($B18,scoreA!$C$7:$T$160,6,FALSE)</f>
        <v>0</v>
      </c>
      <c r="G18" s="32">
        <f>VLOOKUP($B18,scoreA!$C$7:$T$160,7,FALSE)</f>
        <v>1E-4</v>
      </c>
      <c r="H18" s="32">
        <f>VLOOKUP($B18,scoreA!$C$7:$T$160,8,FALSE)</f>
        <v>51</v>
      </c>
      <c r="I18" s="32">
        <f>VLOOKUP($B18,scoreA!$C$7:$T$160,9,FALSE)</f>
        <v>2.9999999999999997E-4</v>
      </c>
      <c r="J18" s="32">
        <f>VLOOKUP($B18,scoreA!$C$7:$T$160,10,FALSE)</f>
        <v>38</v>
      </c>
      <c r="K18" s="32">
        <f>VLOOKUP($B18,scoreA!$C$7:$T$160,11,FALSE)</f>
        <v>5.0000000000000001E-4</v>
      </c>
      <c r="L18" s="32">
        <f>VLOOKUP($B18,scoreA!$C$7:$T$160,12,FALSE)</f>
        <v>5.9999999999999995E-4</v>
      </c>
      <c r="M18" s="32">
        <f>VLOOKUP($B18,scoreA!$C$7:$T$160,13,FALSE)</f>
        <v>6.9999999999999999E-4</v>
      </c>
      <c r="N18" s="32">
        <f>VLOOKUP($B18,scoreA!$C$7:$T$160,14,FALSE)</f>
        <v>0</v>
      </c>
      <c r="O18" s="40">
        <f>VLOOKUP($B18,scoreA!$C$7:$S$160,15,FALSE)</f>
        <v>89.001300000000001</v>
      </c>
      <c r="P18" s="12">
        <f>VLOOKUP($B18,scoreA!$C$7:$S$160,17,FALSE)</f>
        <v>11.9</v>
      </c>
      <c r="Q18" s="27">
        <f t="shared" si="0"/>
        <v>38</v>
      </c>
    </row>
    <row r="19" spans="2:17" ht="17" x14ac:dyDescent="0.4">
      <c r="B19" s="14">
        <v>13</v>
      </c>
      <c r="C19" s="24">
        <f>VLOOKUP($B19,scoreA!$C$7:$T$160,3,FALSE)</f>
        <v>13</v>
      </c>
      <c r="D19" s="9" t="str">
        <f>VLOOKUP($B19,scoreA!$C$7:$T$160,4,FALSE)</f>
        <v>DJURAGIC DRAGO</v>
      </c>
      <c r="E19" s="9">
        <f>VLOOKUP($B19,scoreA!$C$7:$T$160,5,FALSE)</f>
        <v>1</v>
      </c>
      <c r="F19" s="32">
        <f>VLOOKUP($B19,scoreA!$C$7:$T$160,6,FALSE)</f>
        <v>0</v>
      </c>
      <c r="G19" s="32">
        <f>VLOOKUP($B19,scoreA!$C$7:$T$160,7,FALSE)</f>
        <v>1E-4</v>
      </c>
      <c r="H19" s="32">
        <f>VLOOKUP($B19,scoreA!$C$7:$T$160,8,FALSE)</f>
        <v>2.0000000000000001E-4</v>
      </c>
      <c r="I19" s="32">
        <f>VLOOKUP($B19,scoreA!$C$7:$T$160,9,FALSE)</f>
        <v>2.9999999999999997E-4</v>
      </c>
      <c r="J19" s="32">
        <f>VLOOKUP($B19,scoreA!$C$7:$T$160,10,FALSE)</f>
        <v>4.0000000000000002E-4</v>
      </c>
      <c r="K19" s="32">
        <f>VLOOKUP($B19,scoreA!$C$7:$T$160,11,FALSE)</f>
        <v>68</v>
      </c>
      <c r="L19" s="32">
        <f>VLOOKUP($B19,scoreA!$C$7:$T$160,12,FALSE)</f>
        <v>5.9999999999999995E-4</v>
      </c>
      <c r="M19" s="32">
        <f>VLOOKUP($B19,scoreA!$C$7:$T$160,13,FALSE)</f>
        <v>6.9999999999999999E-4</v>
      </c>
      <c r="N19" s="32">
        <f>VLOOKUP($B19,scoreA!$C$7:$T$160,14,FALSE)</f>
        <v>0</v>
      </c>
      <c r="O19" s="40">
        <f>VLOOKUP($B19,scoreA!$C$7:$S$160,15,FALSE)</f>
        <v>68.0017</v>
      </c>
      <c r="P19" s="12">
        <f>VLOOKUP($B19,scoreA!$C$7:$S$160,17,FALSE)</f>
        <v>9</v>
      </c>
      <c r="Q19" s="27">
        <f t="shared" si="0"/>
        <v>68</v>
      </c>
    </row>
    <row r="20" spans="2:17" ht="17" x14ac:dyDescent="0.4">
      <c r="B20" s="14">
        <v>14</v>
      </c>
      <c r="C20" s="24">
        <f>VLOOKUP($B20,scoreA!$C$7:$T$160,3,FALSE)</f>
        <v>14</v>
      </c>
      <c r="D20" s="9" t="str">
        <f>VLOOKUP($B20,scoreA!$C$7:$T$160,4,FALSE)</f>
        <v>LOGAR ZANE</v>
      </c>
      <c r="E20" s="9">
        <f>VLOOKUP($B20,scoreA!$C$7:$T$160,5,FALSE)</f>
        <v>1</v>
      </c>
      <c r="F20" s="32">
        <f>VLOOKUP($B20,scoreA!$C$7:$T$160,6,FALSE)</f>
        <v>62</v>
      </c>
      <c r="G20" s="32">
        <f>VLOOKUP($B20,scoreA!$C$7:$T$160,7,FALSE)</f>
        <v>0</v>
      </c>
      <c r="H20" s="32">
        <f>VLOOKUP($B20,scoreA!$C$7:$T$160,8,FALSE)</f>
        <v>2.0000000000000001E-4</v>
      </c>
      <c r="I20" s="32">
        <f>VLOOKUP($B20,scoreA!$C$7:$T$160,9,FALSE)</f>
        <v>2.9999999999999997E-4</v>
      </c>
      <c r="J20" s="32">
        <f>VLOOKUP($B20,scoreA!$C$7:$T$160,10,FALSE)</f>
        <v>4.0000000000000002E-4</v>
      </c>
      <c r="K20" s="32">
        <f>VLOOKUP($B20,scoreA!$C$7:$T$160,11,FALSE)</f>
        <v>5.0000000000000001E-4</v>
      </c>
      <c r="L20" s="32">
        <f>VLOOKUP($B20,scoreA!$C$7:$T$160,12,FALSE)</f>
        <v>5.9999999999999995E-4</v>
      </c>
      <c r="M20" s="32">
        <f>VLOOKUP($B20,scoreA!$C$7:$T$160,13,FALSE)</f>
        <v>6.9999999999999999E-4</v>
      </c>
      <c r="N20" s="32">
        <f>VLOOKUP($B20,scoreA!$C$7:$T$160,14,FALSE)</f>
        <v>0</v>
      </c>
      <c r="O20" s="40">
        <f>VLOOKUP($B20,scoreA!$C$7:$S$160,15,FALSE)</f>
        <v>62.001800000000003</v>
      </c>
      <c r="P20" s="12">
        <f>VLOOKUP($B20,scoreA!$C$7:$S$160,17,FALSE)</f>
        <v>11</v>
      </c>
      <c r="Q20" s="27">
        <f t="shared" si="0"/>
        <v>62</v>
      </c>
    </row>
    <row r="21" spans="2:17" ht="17" x14ac:dyDescent="0.4">
      <c r="B21" s="14">
        <v>15</v>
      </c>
      <c r="C21" s="24">
        <f>VLOOKUP($B21,scoreA!$C$7:$T$160,3,FALSE)</f>
        <v>15</v>
      </c>
      <c r="D21" s="9" t="str">
        <f>VLOOKUP($B21,scoreA!$C$7:$T$160,4,FALSE)</f>
        <v>POLANC GAL</v>
      </c>
      <c r="E21" s="9">
        <f>VLOOKUP($B21,scoreA!$C$7:$T$160,5,FALSE)</f>
        <v>1</v>
      </c>
      <c r="F21" s="32">
        <f>VLOOKUP($B21,scoreA!$C$7:$T$160,6,FALSE)</f>
        <v>0</v>
      </c>
      <c r="G21" s="32">
        <f>VLOOKUP($B21,scoreA!$C$7:$T$160,7,FALSE)</f>
        <v>1E-4</v>
      </c>
      <c r="H21" s="32">
        <f>VLOOKUP($B21,scoreA!$C$7:$T$160,8,FALSE)</f>
        <v>2.0000000000000001E-4</v>
      </c>
      <c r="I21" s="32">
        <f>VLOOKUP($B21,scoreA!$C$7:$T$160,9,FALSE)</f>
        <v>55</v>
      </c>
      <c r="J21" s="32">
        <f>VLOOKUP($B21,scoreA!$C$7:$T$160,10,FALSE)</f>
        <v>4.0000000000000002E-4</v>
      </c>
      <c r="K21" s="32">
        <f>VLOOKUP($B21,scoreA!$C$7:$T$160,11,FALSE)</f>
        <v>5.0000000000000001E-4</v>
      </c>
      <c r="L21" s="32">
        <f>VLOOKUP($B21,scoreA!$C$7:$T$160,12,FALSE)</f>
        <v>5.9999999999999995E-4</v>
      </c>
      <c r="M21" s="32">
        <f>VLOOKUP($B21,scoreA!$C$7:$T$160,13,FALSE)</f>
        <v>6.9999999999999999E-4</v>
      </c>
      <c r="N21" s="32">
        <f>VLOOKUP($B21,scoreA!$C$7:$T$160,14,FALSE)</f>
        <v>0</v>
      </c>
      <c r="O21" s="40">
        <f>VLOOKUP($B21,scoreA!$C$7:$S$160,15,FALSE)</f>
        <v>55.001800000000003</v>
      </c>
      <c r="P21" s="12">
        <f>VLOOKUP($B21,scoreA!$C$7:$S$160,17,FALSE)</f>
        <v>6.6</v>
      </c>
      <c r="Q21" s="27">
        <f t="shared" si="0"/>
        <v>55</v>
      </c>
    </row>
    <row r="22" spans="2:17" ht="17" x14ac:dyDescent="0.4">
      <c r="B22" s="14">
        <v>16</v>
      </c>
      <c r="C22" s="24">
        <f>VLOOKUP($B22,scoreA!$C$7:$T$160,3,FALSE)</f>
        <v>16</v>
      </c>
      <c r="D22" s="9" t="str">
        <f>VLOOKUP($B22,scoreA!$C$7:$T$160,4,FALSE)</f>
        <v>KRAEMMER PETRA MARIA</v>
      </c>
      <c r="E22" s="9">
        <f>VLOOKUP($B22,scoreA!$C$7:$T$160,5,FALSE)</f>
        <v>1</v>
      </c>
      <c r="F22" s="32">
        <f>VLOOKUP($B22,scoreA!$C$7:$T$160,6,FALSE)</f>
        <v>0</v>
      </c>
      <c r="G22" s="32">
        <f>VLOOKUP($B22,scoreA!$C$7:$T$160,7,FALSE)</f>
        <v>1E-4</v>
      </c>
      <c r="H22" s="32">
        <f>VLOOKUP($B22,scoreA!$C$7:$T$160,8,FALSE)</f>
        <v>54</v>
      </c>
      <c r="I22" s="32">
        <f>VLOOKUP($B22,scoreA!$C$7:$T$160,9,FALSE)</f>
        <v>2.9999999999999997E-4</v>
      </c>
      <c r="J22" s="32">
        <f>VLOOKUP($B22,scoreA!$C$7:$T$160,10,FALSE)</f>
        <v>4.0000000000000002E-4</v>
      </c>
      <c r="K22" s="32">
        <f>VLOOKUP($B22,scoreA!$C$7:$T$160,11,FALSE)</f>
        <v>5.0000000000000001E-4</v>
      </c>
      <c r="L22" s="32">
        <f>VLOOKUP($B22,scoreA!$C$7:$T$160,12,FALSE)</f>
        <v>5.9999999999999995E-4</v>
      </c>
      <c r="M22" s="32">
        <f>VLOOKUP($B22,scoreA!$C$7:$T$160,13,FALSE)</f>
        <v>6.9999999999999999E-4</v>
      </c>
      <c r="N22" s="32">
        <f>VLOOKUP($B22,scoreA!$C$7:$T$160,14,FALSE)</f>
        <v>0</v>
      </c>
      <c r="O22" s="40">
        <f>VLOOKUP($B22,scoreA!$C$7:$S$160,15,FALSE)</f>
        <v>54.001800000000003</v>
      </c>
      <c r="P22" s="12">
        <f>VLOOKUP($B22,scoreA!$C$7:$S$160,17,FALSE)</f>
        <v>6.9</v>
      </c>
      <c r="Q22" s="27">
        <f t="shared" si="0"/>
        <v>54</v>
      </c>
    </row>
    <row r="23" spans="2:17" ht="17" x14ac:dyDescent="0.4">
      <c r="B23" s="14">
        <v>17</v>
      </c>
      <c r="C23" s="24">
        <f>VLOOKUP($B23,scoreA!$C$7:$T$160,3,FALSE)</f>
        <v>17</v>
      </c>
      <c r="D23" s="9" t="str">
        <f>VLOOKUP($B23,scoreA!$C$7:$T$160,4,FALSE)</f>
        <v>POLAJNAR DRAGO</v>
      </c>
      <c r="E23" s="9">
        <f>VLOOKUP($B23,scoreA!$C$7:$T$160,5,FALSE)</f>
        <v>1</v>
      </c>
      <c r="F23" s="32">
        <f>VLOOKUP($B23,scoreA!$C$7:$T$160,6,FALSE)</f>
        <v>0</v>
      </c>
      <c r="G23" s="32">
        <f>VLOOKUP($B23,scoreA!$C$7:$T$160,7,FALSE)</f>
        <v>1E-4</v>
      </c>
      <c r="H23" s="32">
        <f>VLOOKUP($B23,scoreA!$C$7:$T$160,8,FALSE)</f>
        <v>53</v>
      </c>
      <c r="I23" s="32">
        <f>VLOOKUP($B23,scoreA!$C$7:$T$160,9,FALSE)</f>
        <v>2.9999999999999997E-4</v>
      </c>
      <c r="J23" s="32">
        <f>VLOOKUP($B23,scoreA!$C$7:$T$160,10,FALSE)</f>
        <v>4.0000000000000002E-4</v>
      </c>
      <c r="K23" s="32">
        <f>VLOOKUP($B23,scoreA!$C$7:$T$160,11,FALSE)</f>
        <v>5.0000000000000001E-4</v>
      </c>
      <c r="L23" s="32">
        <f>VLOOKUP($B23,scoreA!$C$7:$T$160,12,FALSE)</f>
        <v>5.9999999999999995E-4</v>
      </c>
      <c r="M23" s="32">
        <f>VLOOKUP($B23,scoreA!$C$7:$T$160,13,FALSE)</f>
        <v>6.9999999999999999E-4</v>
      </c>
      <c r="N23" s="32">
        <f>VLOOKUP($B23,scoreA!$C$7:$T$160,14,FALSE)</f>
        <v>0</v>
      </c>
      <c r="O23" s="40">
        <f>VLOOKUP($B23,scoreA!$C$7:$S$160,15,FALSE)</f>
        <v>53.001800000000003</v>
      </c>
      <c r="P23" s="12">
        <f>VLOOKUP($B23,scoreA!$C$7:$S$160,17,FALSE)</f>
        <v>13.7</v>
      </c>
      <c r="Q23" s="27">
        <f t="shared" si="0"/>
        <v>53</v>
      </c>
    </row>
    <row r="24" spans="2:17" ht="17" x14ac:dyDescent="0.4">
      <c r="B24" s="14">
        <v>18</v>
      </c>
      <c r="C24" s="24">
        <f>VLOOKUP($B24,scoreA!$C$7:$T$160,3,FALSE)</f>
        <v>17</v>
      </c>
      <c r="D24" s="9" t="str">
        <f>VLOOKUP($B24,scoreA!$C$7:$T$160,4,FALSE)</f>
        <v>PLAIKNER-WINKLER PETRA</v>
      </c>
      <c r="E24" s="9">
        <f>VLOOKUP($B24,scoreA!$C$7:$T$160,5,FALSE)</f>
        <v>1</v>
      </c>
      <c r="F24" s="32">
        <f>VLOOKUP($B24,scoreA!$C$7:$T$160,6,FALSE)</f>
        <v>0</v>
      </c>
      <c r="G24" s="32">
        <f>VLOOKUP($B24,scoreA!$C$7:$T$160,7,FALSE)</f>
        <v>1E-4</v>
      </c>
      <c r="H24" s="32">
        <f>VLOOKUP($B24,scoreA!$C$7:$T$160,8,FALSE)</f>
        <v>53</v>
      </c>
      <c r="I24" s="32">
        <f>VLOOKUP($B24,scoreA!$C$7:$T$160,9,FALSE)</f>
        <v>2.9999999999999997E-4</v>
      </c>
      <c r="J24" s="32">
        <f>VLOOKUP($B24,scoreA!$C$7:$T$160,10,FALSE)</f>
        <v>4.0000000000000002E-4</v>
      </c>
      <c r="K24" s="32">
        <f>VLOOKUP($B24,scoreA!$C$7:$T$160,11,FALSE)</f>
        <v>5.0000000000000001E-4</v>
      </c>
      <c r="L24" s="32">
        <f>VLOOKUP($B24,scoreA!$C$7:$T$160,12,FALSE)</f>
        <v>5.9999999999999995E-4</v>
      </c>
      <c r="M24" s="32">
        <f>VLOOKUP($B24,scoreA!$C$7:$T$160,13,FALSE)</f>
        <v>6.9999999999999999E-4</v>
      </c>
      <c r="N24" s="32">
        <f>VLOOKUP($B24,scoreA!$C$7:$T$160,14,FALSE)</f>
        <v>0</v>
      </c>
      <c r="O24" s="40">
        <f>VLOOKUP($B24,scoreA!$C$7:$S$160,15,FALSE)</f>
        <v>53.001800000000003</v>
      </c>
      <c r="P24" s="12">
        <f>VLOOKUP($B24,scoreA!$C$7:$S$160,17,FALSE)</f>
        <v>5.5</v>
      </c>
      <c r="Q24" s="27">
        <f t="shared" si="0"/>
        <v>53</v>
      </c>
    </row>
    <row r="25" spans="2:17" ht="17" x14ac:dyDescent="0.4">
      <c r="B25" s="14">
        <v>19</v>
      </c>
      <c r="C25" s="24">
        <f>VLOOKUP($B25,scoreA!$C$7:$T$160,3,FALSE)</f>
        <v>19</v>
      </c>
      <c r="D25" s="9" t="str">
        <f>VLOOKUP($B25,scoreA!$C$7:$T$160,4,FALSE)</f>
        <v>TODOROV MATJAZ</v>
      </c>
      <c r="E25" s="9">
        <f>VLOOKUP($B25,scoreA!$C$7:$T$160,5,FALSE)</f>
        <v>1</v>
      </c>
      <c r="F25" s="32">
        <f>VLOOKUP($B25,scoreA!$C$7:$T$160,6,FALSE)</f>
        <v>0</v>
      </c>
      <c r="G25" s="32">
        <f>VLOOKUP($B25,scoreA!$C$7:$T$160,7,FALSE)</f>
        <v>1E-4</v>
      </c>
      <c r="H25" s="32">
        <f>VLOOKUP($B25,scoreA!$C$7:$T$160,8,FALSE)</f>
        <v>2.0000000000000001E-4</v>
      </c>
      <c r="I25" s="32">
        <f>VLOOKUP($B25,scoreA!$C$7:$T$160,9,FALSE)</f>
        <v>2.9999999999999997E-4</v>
      </c>
      <c r="J25" s="32">
        <f>VLOOKUP($B25,scoreA!$C$7:$T$160,10,FALSE)</f>
        <v>4.0000000000000002E-4</v>
      </c>
      <c r="K25" s="32">
        <f>VLOOKUP($B25,scoreA!$C$7:$T$160,11,FALSE)</f>
        <v>53</v>
      </c>
      <c r="L25" s="32">
        <f>VLOOKUP($B25,scoreA!$C$7:$T$160,12,FALSE)</f>
        <v>5.9999999999999995E-4</v>
      </c>
      <c r="M25" s="32">
        <f>VLOOKUP($B25,scoreA!$C$7:$T$160,13,FALSE)</f>
        <v>6.9999999999999999E-4</v>
      </c>
      <c r="N25" s="32">
        <f>VLOOKUP($B25,scoreA!$C$7:$T$160,14,FALSE)</f>
        <v>0</v>
      </c>
      <c r="O25" s="40">
        <f>VLOOKUP($B25,scoreA!$C$7:$S$160,15,FALSE)</f>
        <v>53.0017</v>
      </c>
      <c r="P25" s="12">
        <f>VLOOKUP($B25,scoreA!$C$7:$S$160,17,FALSE)</f>
        <v>14.2</v>
      </c>
      <c r="Q25" s="27">
        <f t="shared" si="0"/>
        <v>53</v>
      </c>
    </row>
    <row r="26" spans="2:17" ht="17" x14ac:dyDescent="0.4">
      <c r="B26" s="14">
        <v>20</v>
      </c>
      <c r="C26" s="24">
        <f>VLOOKUP($B26,scoreA!$C$7:$T$160,3,FALSE)</f>
        <v>20</v>
      </c>
      <c r="D26" s="9" t="str">
        <f>VLOOKUP($B26,scoreA!$C$7:$T$160,4,FALSE)</f>
        <v>SENK GREGOR</v>
      </c>
      <c r="E26" s="9">
        <f>VLOOKUP($B26,scoreA!$C$7:$T$160,5,FALSE)</f>
        <v>1</v>
      </c>
      <c r="F26" s="32">
        <f>VLOOKUP($B26,scoreA!$C$7:$T$160,6,FALSE)</f>
        <v>0</v>
      </c>
      <c r="G26" s="32">
        <f>VLOOKUP($B26,scoreA!$C$7:$T$160,7,FALSE)</f>
        <v>1E-4</v>
      </c>
      <c r="H26" s="32">
        <f>VLOOKUP($B26,scoreA!$C$7:$T$160,8,FALSE)</f>
        <v>50</v>
      </c>
      <c r="I26" s="32">
        <f>VLOOKUP($B26,scoreA!$C$7:$T$160,9,FALSE)</f>
        <v>2.9999999999999997E-4</v>
      </c>
      <c r="J26" s="32">
        <f>VLOOKUP($B26,scoreA!$C$7:$T$160,10,FALSE)</f>
        <v>4.0000000000000002E-4</v>
      </c>
      <c r="K26" s="32">
        <f>VLOOKUP($B26,scoreA!$C$7:$T$160,11,FALSE)</f>
        <v>5.0000000000000001E-4</v>
      </c>
      <c r="L26" s="32">
        <f>VLOOKUP($B26,scoreA!$C$7:$T$160,12,FALSE)</f>
        <v>5.9999999999999995E-4</v>
      </c>
      <c r="M26" s="32">
        <f>VLOOKUP($B26,scoreA!$C$7:$T$160,13,FALSE)</f>
        <v>6.9999999999999999E-4</v>
      </c>
      <c r="N26" s="32">
        <f>VLOOKUP($B26,scoreA!$C$7:$T$160,14,FALSE)</f>
        <v>0</v>
      </c>
      <c r="O26" s="40">
        <f>VLOOKUP($B26,scoreA!$C$7:$S$160,15,FALSE)</f>
        <v>50.001800000000003</v>
      </c>
      <c r="P26" s="12">
        <f>VLOOKUP($B26,scoreA!$C$7:$S$160,17,FALSE)</f>
        <v>12</v>
      </c>
      <c r="Q26" s="27">
        <f t="shared" si="0"/>
        <v>50</v>
      </c>
    </row>
    <row r="27" spans="2:17" ht="17" x14ac:dyDescent="0.4">
      <c r="B27" s="14">
        <v>21</v>
      </c>
      <c r="C27" s="24">
        <f>VLOOKUP($B27,scoreA!$C$7:$T$160,3,FALSE)</f>
        <v>21</v>
      </c>
      <c r="D27" s="9" t="str">
        <f>VLOOKUP($B27,scoreA!$C$7:$T$160,4,FALSE)</f>
        <v>KRANJC ANDREJ</v>
      </c>
      <c r="E27" s="9">
        <f>VLOOKUP($B27,scoreA!$C$7:$T$160,5,FALSE)</f>
        <v>1</v>
      </c>
      <c r="F27" s="32">
        <f>VLOOKUP($B27,scoreA!$C$7:$T$160,6,FALSE)</f>
        <v>0</v>
      </c>
      <c r="G27" s="32">
        <f>VLOOKUP($B27,scoreA!$C$7:$T$160,7,FALSE)</f>
        <v>1E-4</v>
      </c>
      <c r="H27" s="32">
        <f>VLOOKUP($B27,scoreA!$C$7:$T$160,8,FALSE)</f>
        <v>2.0000000000000001E-4</v>
      </c>
      <c r="I27" s="32">
        <f>VLOOKUP($B27,scoreA!$C$7:$T$160,9,FALSE)</f>
        <v>2.9999999999999997E-4</v>
      </c>
      <c r="J27" s="32">
        <f>VLOOKUP($B27,scoreA!$C$7:$T$160,10,FALSE)</f>
        <v>4.0000000000000002E-4</v>
      </c>
      <c r="K27" s="32">
        <f>VLOOKUP($B27,scoreA!$C$7:$T$160,11,FALSE)</f>
        <v>48</v>
      </c>
      <c r="L27" s="32">
        <f>VLOOKUP($B27,scoreA!$C$7:$T$160,12,FALSE)</f>
        <v>5.9999999999999995E-4</v>
      </c>
      <c r="M27" s="32">
        <f>VLOOKUP($B27,scoreA!$C$7:$T$160,13,FALSE)</f>
        <v>6.9999999999999999E-4</v>
      </c>
      <c r="N27" s="32">
        <f>VLOOKUP($B27,scoreA!$C$7:$T$160,14,FALSE)</f>
        <v>0</v>
      </c>
      <c r="O27" s="40">
        <f>VLOOKUP($B27,scoreA!$C$7:$S$160,15,FALSE)</f>
        <v>48.0017</v>
      </c>
      <c r="P27" s="12">
        <f>VLOOKUP($B27,scoreA!$C$7:$S$160,17,FALSE)</f>
        <v>11</v>
      </c>
      <c r="Q27" s="27">
        <f t="shared" si="0"/>
        <v>48</v>
      </c>
    </row>
    <row r="28" spans="2:17" ht="17" x14ac:dyDescent="0.4">
      <c r="B28" s="14">
        <v>22</v>
      </c>
      <c r="C28" s="24">
        <f>VLOOKUP($B28,scoreA!$C$7:$T$160,3,FALSE)</f>
        <v>22</v>
      </c>
      <c r="D28" s="9" t="str">
        <f>VLOOKUP($B28,scoreA!$C$7:$T$160,4,FALSE)</f>
        <v>INTRIAGO RAUL</v>
      </c>
      <c r="E28" s="9">
        <f>VLOOKUP($B28,scoreA!$C$7:$T$160,5,FALSE)</f>
        <v>1</v>
      </c>
      <c r="F28" s="32">
        <f>VLOOKUP($B28,scoreA!$C$7:$T$160,6,FALSE)</f>
        <v>0</v>
      </c>
      <c r="G28" s="32">
        <f>VLOOKUP($B28,scoreA!$C$7:$T$160,7,FALSE)</f>
        <v>1E-4</v>
      </c>
      <c r="H28" s="32">
        <f>VLOOKUP($B28,scoreA!$C$7:$T$160,8,FALSE)</f>
        <v>47</v>
      </c>
      <c r="I28" s="32">
        <f>VLOOKUP($B28,scoreA!$C$7:$T$160,9,FALSE)</f>
        <v>2.9999999999999997E-4</v>
      </c>
      <c r="J28" s="32">
        <f>VLOOKUP($B28,scoreA!$C$7:$T$160,10,FALSE)</f>
        <v>4.0000000000000002E-4</v>
      </c>
      <c r="K28" s="32">
        <f>VLOOKUP($B28,scoreA!$C$7:$T$160,11,FALSE)</f>
        <v>5.0000000000000001E-4</v>
      </c>
      <c r="L28" s="32">
        <f>VLOOKUP($B28,scoreA!$C$7:$T$160,12,FALSE)</f>
        <v>5.9999999999999995E-4</v>
      </c>
      <c r="M28" s="32">
        <f>VLOOKUP($B28,scoreA!$C$7:$T$160,13,FALSE)</f>
        <v>6.9999999999999999E-4</v>
      </c>
      <c r="N28" s="32">
        <f>VLOOKUP($B28,scoreA!$C$7:$T$160,14,FALSE)</f>
        <v>0</v>
      </c>
      <c r="O28" s="40">
        <f>VLOOKUP($B28,scoreA!$C$7:$S$160,15,FALSE)</f>
        <v>47.001800000000003</v>
      </c>
      <c r="P28" s="12">
        <f>VLOOKUP($B28,scoreA!$C$7:$S$160,17,FALSE)</f>
        <v>14.6</v>
      </c>
      <c r="Q28" s="27">
        <f t="shared" si="0"/>
        <v>47</v>
      </c>
    </row>
    <row r="29" spans="2:17" ht="17" x14ac:dyDescent="0.4">
      <c r="B29" s="14">
        <v>23</v>
      </c>
      <c r="C29" s="24">
        <f>VLOOKUP($B29,scoreA!$C$7:$T$160,3,FALSE)</f>
        <v>23</v>
      </c>
      <c r="D29" s="9" t="str">
        <f>VLOOKUP($B29,scoreA!$C$7:$T$160,4,FALSE)</f>
        <v>BENCINA JANEZ</v>
      </c>
      <c r="E29" s="9">
        <f>VLOOKUP($B29,scoreA!$C$7:$T$160,5,FALSE)</f>
        <v>1</v>
      </c>
      <c r="F29" s="32">
        <f>VLOOKUP($B29,scoreA!$C$7:$T$160,6,FALSE)</f>
        <v>0</v>
      </c>
      <c r="G29" s="32">
        <f>VLOOKUP($B29,scoreA!$C$7:$T$160,7,FALSE)</f>
        <v>1E-4</v>
      </c>
      <c r="H29" s="32">
        <f>VLOOKUP($B29,scoreA!$C$7:$T$160,8,FALSE)</f>
        <v>2.0000000000000001E-4</v>
      </c>
      <c r="I29" s="32">
        <f>VLOOKUP($B29,scoreA!$C$7:$T$160,9,FALSE)</f>
        <v>2.9999999999999997E-4</v>
      </c>
      <c r="J29" s="32">
        <f>VLOOKUP($B29,scoreA!$C$7:$T$160,10,FALSE)</f>
        <v>4.0000000000000002E-4</v>
      </c>
      <c r="K29" s="32">
        <f>VLOOKUP($B29,scoreA!$C$7:$T$160,11,FALSE)</f>
        <v>44</v>
      </c>
      <c r="L29" s="32">
        <f>VLOOKUP($B29,scoreA!$C$7:$T$160,12,FALSE)</f>
        <v>5.9999999999999995E-4</v>
      </c>
      <c r="M29" s="32">
        <f>VLOOKUP($B29,scoreA!$C$7:$T$160,13,FALSE)</f>
        <v>6.9999999999999999E-4</v>
      </c>
      <c r="N29" s="32">
        <f>VLOOKUP($B29,scoreA!$C$7:$T$160,14,FALSE)</f>
        <v>0</v>
      </c>
      <c r="O29" s="40">
        <f>VLOOKUP($B29,scoreA!$C$7:$S$160,15,FALSE)</f>
        <v>44.0017</v>
      </c>
      <c r="P29" s="12">
        <f>VLOOKUP($B29,scoreA!$C$7:$S$160,17,FALSE)</f>
        <v>14.3</v>
      </c>
      <c r="Q29" s="27">
        <f t="shared" si="0"/>
        <v>44</v>
      </c>
    </row>
    <row r="30" spans="2:17" ht="17" x14ac:dyDescent="0.4">
      <c r="B30" s="14">
        <v>24</v>
      </c>
      <c r="C30" s="24">
        <f>VLOOKUP($B30,scoreA!$C$7:$T$160,3,FALSE)</f>
        <v>24</v>
      </c>
      <c r="D30" s="9" t="str">
        <f>VLOOKUP($B30,scoreA!$C$7:$T$160,4,FALSE)</f>
        <v>MUHIČ ALEŠ</v>
      </c>
      <c r="E30" s="9">
        <f>VLOOKUP($B30,scoreA!$C$7:$T$160,5,FALSE)</f>
        <v>1</v>
      </c>
      <c r="F30" s="32">
        <f>VLOOKUP($B30,scoreA!$C$7:$T$160,6,FALSE)</f>
        <v>0</v>
      </c>
      <c r="G30" s="32">
        <f>VLOOKUP($B30,scoreA!$C$7:$T$160,7,FALSE)</f>
        <v>1E-4</v>
      </c>
      <c r="H30" s="32">
        <f>VLOOKUP($B30,scoreA!$C$7:$T$160,8,FALSE)</f>
        <v>2.0000000000000001E-4</v>
      </c>
      <c r="I30" s="32">
        <f>VLOOKUP($B30,scoreA!$C$7:$T$160,9,FALSE)</f>
        <v>43</v>
      </c>
      <c r="J30" s="32">
        <f>VLOOKUP($B30,scoreA!$C$7:$T$160,10,FALSE)</f>
        <v>4.0000000000000002E-4</v>
      </c>
      <c r="K30" s="32">
        <f>VLOOKUP($B30,scoreA!$C$7:$T$160,11,FALSE)</f>
        <v>5.0000000000000001E-4</v>
      </c>
      <c r="L30" s="32">
        <f>VLOOKUP($B30,scoreA!$C$7:$T$160,12,FALSE)</f>
        <v>5.9999999999999995E-4</v>
      </c>
      <c r="M30" s="32">
        <f>VLOOKUP($B30,scoreA!$C$7:$T$160,13,FALSE)</f>
        <v>6.9999999999999999E-4</v>
      </c>
      <c r="N30" s="32">
        <f>VLOOKUP($B30,scoreA!$C$7:$T$160,14,FALSE)</f>
        <v>0</v>
      </c>
      <c r="O30" s="40">
        <f>VLOOKUP($B30,scoreA!$C$7:$S$160,15,FALSE)</f>
        <v>43.001800000000003</v>
      </c>
      <c r="P30" s="12">
        <f>VLOOKUP($B30,scoreA!$C$7:$S$160,17,FALSE)</f>
        <v>14.9</v>
      </c>
      <c r="Q30" s="27">
        <f t="shared" si="0"/>
        <v>43</v>
      </c>
    </row>
    <row r="31" spans="2:17" ht="17" x14ac:dyDescent="0.4">
      <c r="B31" s="14">
        <v>25</v>
      </c>
      <c r="C31" s="24">
        <f>VLOOKUP($B31,scoreA!$C$7:$T$160,3,FALSE)</f>
        <v>25</v>
      </c>
      <c r="D31" s="9" t="str">
        <f>VLOOKUP($B31,scoreA!$C$7:$T$160,4,FALSE)</f>
        <v>KOLENC MITJA</v>
      </c>
      <c r="E31" s="9">
        <f>VLOOKUP($B31,scoreA!$C$7:$T$160,5,FALSE)</f>
        <v>1</v>
      </c>
      <c r="F31" s="32">
        <f>VLOOKUP($B31,scoreA!$C$7:$T$160,6,FALSE)</f>
        <v>0</v>
      </c>
      <c r="G31" s="32">
        <f>VLOOKUP($B31,scoreA!$C$7:$T$160,7,FALSE)</f>
        <v>1E-4</v>
      </c>
      <c r="H31" s="32">
        <f>VLOOKUP($B31,scoreA!$C$7:$T$160,8,FALSE)</f>
        <v>2.0000000000000001E-4</v>
      </c>
      <c r="I31" s="32">
        <f>VLOOKUP($B31,scoreA!$C$7:$T$160,9,FALSE)</f>
        <v>40</v>
      </c>
      <c r="J31" s="32">
        <f>VLOOKUP($B31,scoreA!$C$7:$T$160,10,FALSE)</f>
        <v>4.0000000000000002E-4</v>
      </c>
      <c r="K31" s="32">
        <f>VLOOKUP($B31,scoreA!$C$7:$T$160,11,FALSE)</f>
        <v>5.0000000000000001E-4</v>
      </c>
      <c r="L31" s="32">
        <f>VLOOKUP($B31,scoreA!$C$7:$T$160,12,FALSE)</f>
        <v>5.9999999999999995E-4</v>
      </c>
      <c r="M31" s="32">
        <f>VLOOKUP($B31,scoreA!$C$7:$T$160,13,FALSE)</f>
        <v>6.9999999999999999E-4</v>
      </c>
      <c r="N31" s="32">
        <f>VLOOKUP($B31,scoreA!$C$7:$T$160,14,FALSE)</f>
        <v>0</v>
      </c>
      <c r="O31" s="40">
        <f>VLOOKUP($B31,scoreA!$C$7:$S$160,15,FALSE)</f>
        <v>40.001800000000003</v>
      </c>
      <c r="P31" s="12">
        <f>VLOOKUP($B31,scoreA!$C$7:$S$160,17,FALSE)</f>
        <v>12.6</v>
      </c>
      <c r="Q31" s="27">
        <f t="shared" si="0"/>
        <v>40</v>
      </c>
    </row>
    <row r="32" spans="2:17" ht="17" x14ac:dyDescent="0.4">
      <c r="B32" s="14">
        <v>26</v>
      </c>
      <c r="C32" s="24">
        <f>VLOOKUP($B32,scoreA!$C$7:$T$160,3,FALSE)</f>
        <v>26</v>
      </c>
      <c r="D32" s="9" t="str">
        <f>VLOOKUP($B32,scoreA!$C$7:$T$160,4,FALSE)</f>
        <v>ZUPANCIC BOJAN</v>
      </c>
      <c r="E32" s="9">
        <f>VLOOKUP($B32,scoreA!$C$7:$T$160,5,FALSE)</f>
        <v>1</v>
      </c>
      <c r="F32" s="32">
        <f>VLOOKUP($B32,scoreA!$C$7:$T$160,6,FALSE)</f>
        <v>0</v>
      </c>
      <c r="G32" s="32">
        <f>VLOOKUP($B32,scoreA!$C$7:$T$160,7,FALSE)</f>
        <v>1E-4</v>
      </c>
      <c r="H32" s="32">
        <f>VLOOKUP($B32,scoreA!$C$7:$T$160,8,FALSE)</f>
        <v>36</v>
      </c>
      <c r="I32" s="32">
        <f>VLOOKUP($B32,scoreA!$C$7:$T$160,9,FALSE)</f>
        <v>2.9999999999999997E-4</v>
      </c>
      <c r="J32" s="32">
        <f>VLOOKUP($B32,scoreA!$C$7:$T$160,10,FALSE)</f>
        <v>4.0000000000000002E-4</v>
      </c>
      <c r="K32" s="32">
        <f>VLOOKUP($B32,scoreA!$C$7:$T$160,11,FALSE)</f>
        <v>5.0000000000000001E-4</v>
      </c>
      <c r="L32" s="32">
        <f>VLOOKUP($B32,scoreA!$C$7:$T$160,12,FALSE)</f>
        <v>5.9999999999999995E-4</v>
      </c>
      <c r="M32" s="32">
        <f>VLOOKUP($B32,scoreA!$C$7:$T$160,13,FALSE)</f>
        <v>6.9999999999999999E-4</v>
      </c>
      <c r="N32" s="32">
        <f>VLOOKUP($B32,scoreA!$C$7:$T$160,14,FALSE)</f>
        <v>0</v>
      </c>
      <c r="O32" s="40">
        <f>VLOOKUP($B32,scoreA!$C$7:$S$160,15,FALSE)</f>
        <v>36.001800000000003</v>
      </c>
      <c r="P32" s="12">
        <f>VLOOKUP($B32,scoreA!$C$7:$S$160,17,FALSE)</f>
        <v>13.9</v>
      </c>
      <c r="Q32" s="27">
        <f t="shared" si="0"/>
        <v>36</v>
      </c>
    </row>
    <row r="33" spans="2:17" ht="17" x14ac:dyDescent="0.4">
      <c r="B33" s="14">
        <v>27</v>
      </c>
      <c r="C33" s="24">
        <f>VLOOKUP($B33,scoreA!$C$7:$T$160,3,FALSE)</f>
        <v>27</v>
      </c>
      <c r="D33" s="9" t="str">
        <f>VLOOKUP($B33,scoreA!$C$7:$T$160,4,FALSE)</f>
        <v>PLAIKNER MARIO</v>
      </c>
      <c r="E33" s="9">
        <f>VLOOKUP($B33,scoreA!$C$7:$T$160,5,FALSE)</f>
        <v>1</v>
      </c>
      <c r="F33" s="32">
        <f>VLOOKUP($B33,scoreA!$C$7:$T$160,6,FALSE)</f>
        <v>0</v>
      </c>
      <c r="G33" s="32">
        <f>VLOOKUP($B33,scoreA!$C$7:$T$160,7,FALSE)</f>
        <v>1E-4</v>
      </c>
      <c r="H33" s="32">
        <f>VLOOKUP($B33,scoreA!$C$7:$T$160,8,FALSE)</f>
        <v>34</v>
      </c>
      <c r="I33" s="32">
        <f>VLOOKUP($B33,scoreA!$C$7:$T$160,9,FALSE)</f>
        <v>2.9999999999999997E-4</v>
      </c>
      <c r="J33" s="32">
        <f>VLOOKUP($B33,scoreA!$C$7:$T$160,10,FALSE)</f>
        <v>4.0000000000000002E-4</v>
      </c>
      <c r="K33" s="32">
        <f>VLOOKUP($B33,scoreA!$C$7:$T$160,11,FALSE)</f>
        <v>5.0000000000000001E-4</v>
      </c>
      <c r="L33" s="32">
        <f>VLOOKUP($B33,scoreA!$C$7:$T$160,12,FALSE)</f>
        <v>5.9999999999999995E-4</v>
      </c>
      <c r="M33" s="32">
        <f>VLOOKUP($B33,scoreA!$C$7:$T$160,13,FALSE)</f>
        <v>6.9999999999999999E-4</v>
      </c>
      <c r="N33" s="32">
        <f>VLOOKUP($B33,scoreA!$C$7:$T$160,14,FALSE)</f>
        <v>0</v>
      </c>
      <c r="O33" s="40">
        <f>VLOOKUP($B33,scoreA!$C$7:$S$160,15,FALSE)</f>
        <v>34.001800000000003</v>
      </c>
      <c r="P33" s="12">
        <f>VLOOKUP($B33,scoreA!$C$7:$S$160,17,FALSE)</f>
        <v>12.8</v>
      </c>
      <c r="Q33" s="27">
        <f t="shared" si="0"/>
        <v>34</v>
      </c>
    </row>
    <row r="34" spans="2:17" ht="17" x14ac:dyDescent="0.4">
      <c r="B34" s="14">
        <v>28</v>
      </c>
      <c r="C34" s="24">
        <f>VLOOKUP($B34,scoreA!$C$7:$T$160,3,FALSE)</f>
        <v>28</v>
      </c>
      <c r="D34" s="9" t="str">
        <f>VLOOKUP($B34,scoreA!$C$7:$T$160,4,FALSE)</f>
        <v>NOVAK ERNEST</v>
      </c>
      <c r="E34" s="9">
        <f>VLOOKUP($B34,scoreA!$C$7:$T$160,5,FALSE)</f>
        <v>0</v>
      </c>
      <c r="F34" s="32">
        <f>VLOOKUP($B34,scoreA!$C$7:$T$160,6,FALSE)</f>
        <v>0</v>
      </c>
      <c r="G34" s="32">
        <f>VLOOKUP($B34,scoreA!$C$7:$T$160,7,FALSE)</f>
        <v>1E-4</v>
      </c>
      <c r="H34" s="32">
        <f>VLOOKUP($B34,scoreA!$C$7:$T$160,8,FALSE)</f>
        <v>2.0000000000000001E-4</v>
      </c>
      <c r="I34" s="32">
        <f>VLOOKUP($B34,scoreA!$C$7:$T$160,9,FALSE)</f>
        <v>2.9999999999999997E-4</v>
      </c>
      <c r="J34" s="32">
        <f>VLOOKUP($B34,scoreA!$C$7:$T$160,10,FALSE)</f>
        <v>4.0000000000000002E-4</v>
      </c>
      <c r="K34" s="32">
        <f>VLOOKUP($B34,scoreA!$C$7:$T$160,11,FALSE)</f>
        <v>5.0000000000000001E-4</v>
      </c>
      <c r="L34" s="32">
        <f>VLOOKUP($B34,scoreA!$C$7:$T$160,12,FALSE)</f>
        <v>5.9999999999999995E-4</v>
      </c>
      <c r="M34" s="32">
        <f>VLOOKUP($B34,scoreA!$C$7:$T$160,13,FALSE)</f>
        <v>6.9999999999999999E-4</v>
      </c>
      <c r="N34" s="32">
        <f>VLOOKUP($B34,scoreA!$C$7:$T$160,14,FALSE)</f>
        <v>0</v>
      </c>
      <c r="O34" s="40">
        <f>VLOOKUP($B34,scoreA!$C$7:$S$160,15,FALSE)</f>
        <v>2.2000000000000001E-3</v>
      </c>
      <c r="P34" s="12">
        <f>VLOOKUP($B34,scoreA!$C$7:$S$160,17,FALSE)</f>
        <v>10.7</v>
      </c>
      <c r="Q34" s="27" t="e">
        <f t="shared" si="0"/>
        <v>#NUM!</v>
      </c>
    </row>
    <row r="35" spans="2:17" ht="17" x14ac:dyDescent="0.4">
      <c r="B35" s="14">
        <v>29</v>
      </c>
      <c r="C35" s="24">
        <f>VLOOKUP($B35,scoreA!$C$7:$T$160,3,FALSE)</f>
        <v>29</v>
      </c>
      <c r="D35" s="9" t="str">
        <f>VLOOKUP($B35,scoreA!$C$7:$T$160,4,FALSE)</f>
        <v/>
      </c>
      <c r="E35" s="9" t="str">
        <f>VLOOKUP($B35,scoreA!$C$7:$T$160,5,FALSE)</f>
        <v/>
      </c>
      <c r="F35" s="32" t="str">
        <f>VLOOKUP($B35,scoreA!$C$7:$T$160,6,FALSE)</f>
        <v/>
      </c>
      <c r="G35" s="32" t="str">
        <f>VLOOKUP($B35,scoreA!$C$7:$T$160,7,FALSE)</f>
        <v/>
      </c>
      <c r="H35" s="32" t="str">
        <f>VLOOKUP($B35,scoreA!$C$7:$T$160,8,FALSE)</f>
        <v/>
      </c>
      <c r="I35" s="32" t="str">
        <f>VLOOKUP($B35,scoreA!$C$7:$T$160,9,FALSE)</f>
        <v/>
      </c>
      <c r="J35" s="32" t="str">
        <f>VLOOKUP($B35,scoreA!$C$7:$T$160,10,FALSE)</f>
        <v/>
      </c>
      <c r="K35" s="32" t="str">
        <f>VLOOKUP($B35,scoreA!$C$7:$T$160,11,FALSE)</f>
        <v/>
      </c>
      <c r="L35" s="32" t="str">
        <f>VLOOKUP($B35,scoreA!$C$7:$T$160,12,FALSE)</f>
        <v/>
      </c>
      <c r="M35" s="32" t="str">
        <f>VLOOKUP($B35,scoreA!$C$7:$T$160,13,FALSE)</f>
        <v/>
      </c>
      <c r="N35" s="32" t="str">
        <f>VLOOKUP($B35,scoreA!$C$7:$T$160,14,FALSE)</f>
        <v/>
      </c>
      <c r="O35" s="40">
        <f>VLOOKUP($B35,scoreA!$C$7:$S$160,15,FALSE)</f>
        <v>0</v>
      </c>
      <c r="P35" s="12" t="str">
        <f>VLOOKUP($B35,scoreA!$C$7:$S$160,17,FALSE)</f>
        <v/>
      </c>
      <c r="Q35" s="27" t="e">
        <f t="shared" si="0"/>
        <v>#NUM!</v>
      </c>
    </row>
    <row r="36" spans="2:17" ht="17" x14ac:dyDescent="0.4">
      <c r="B36" s="14">
        <v>30</v>
      </c>
      <c r="C36" s="24">
        <f>VLOOKUP($B36,scoreA!$C$7:$T$160,3,FALSE)</f>
        <v>29</v>
      </c>
      <c r="D36" s="9" t="str">
        <f>VLOOKUP($B36,scoreA!$C$7:$T$160,4,FALSE)</f>
        <v/>
      </c>
      <c r="E36" s="9" t="str">
        <f>VLOOKUP($B36,scoreA!$C$7:$T$160,5,FALSE)</f>
        <v/>
      </c>
      <c r="F36" s="32" t="str">
        <f>VLOOKUP($B36,scoreA!$C$7:$T$160,6,FALSE)</f>
        <v/>
      </c>
      <c r="G36" s="32" t="str">
        <f>VLOOKUP($B36,scoreA!$C$7:$T$160,7,FALSE)</f>
        <v/>
      </c>
      <c r="H36" s="32" t="str">
        <f>VLOOKUP($B36,scoreA!$C$7:$T$160,8,FALSE)</f>
        <v/>
      </c>
      <c r="I36" s="32" t="str">
        <f>VLOOKUP($B36,scoreA!$C$7:$T$160,9,FALSE)</f>
        <v/>
      </c>
      <c r="J36" s="32" t="str">
        <f>VLOOKUP($B36,scoreA!$C$7:$T$160,10,FALSE)</f>
        <v/>
      </c>
      <c r="K36" s="32" t="str">
        <f>VLOOKUP($B36,scoreA!$C$7:$T$160,11,FALSE)</f>
        <v/>
      </c>
      <c r="L36" s="32" t="str">
        <f>VLOOKUP($B36,scoreA!$C$7:$T$160,12,FALSE)</f>
        <v/>
      </c>
      <c r="M36" s="32" t="str">
        <f>VLOOKUP($B36,scoreA!$C$7:$T$160,13,FALSE)</f>
        <v/>
      </c>
      <c r="N36" s="32" t="str">
        <f>VLOOKUP($B36,scoreA!$C$7:$T$160,14,FALSE)</f>
        <v/>
      </c>
      <c r="O36" s="40">
        <f>VLOOKUP($B36,scoreA!$C$7:$S$160,15,FALSE)</f>
        <v>0</v>
      </c>
      <c r="P36" s="12" t="str">
        <f>VLOOKUP($B36,scoreA!$C$7:$S$160,17,FALSE)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24">
        <f>VLOOKUP($B37,scoreA!$C$7:$T$160,3,FALSE)</f>
        <v>29</v>
      </c>
      <c r="D37" s="9" t="str">
        <f>VLOOKUP($B37,scoreA!$C$7:$T$160,4,FALSE)</f>
        <v/>
      </c>
      <c r="E37" s="9" t="str">
        <f>VLOOKUP($B37,scoreA!$C$7:$T$160,5,FALSE)</f>
        <v/>
      </c>
      <c r="F37" s="32" t="str">
        <f>VLOOKUP($B37,scoreA!$C$7:$T$160,6,FALSE)</f>
        <v/>
      </c>
      <c r="G37" s="32" t="str">
        <f>VLOOKUP($B37,scoreA!$C$7:$T$160,7,FALSE)</f>
        <v/>
      </c>
      <c r="H37" s="32" t="str">
        <f>VLOOKUP($B37,scoreA!$C$7:$T$160,8,FALSE)</f>
        <v/>
      </c>
      <c r="I37" s="32" t="str">
        <f>VLOOKUP($B37,scoreA!$C$7:$T$160,9,FALSE)</f>
        <v/>
      </c>
      <c r="J37" s="32" t="str">
        <f>VLOOKUP($B37,scoreA!$C$7:$T$160,10,FALSE)</f>
        <v/>
      </c>
      <c r="K37" s="32" t="str">
        <f>VLOOKUP($B37,scoreA!$C$7:$T$160,11,FALSE)</f>
        <v/>
      </c>
      <c r="L37" s="32" t="str">
        <f>VLOOKUP($B37,scoreA!$C$7:$T$160,12,FALSE)</f>
        <v/>
      </c>
      <c r="M37" s="32" t="str">
        <f>VLOOKUP($B37,scoreA!$C$7:$T$160,13,FALSE)</f>
        <v/>
      </c>
      <c r="N37" s="32" t="str">
        <f>VLOOKUP($B37,scoreA!$C$7:$T$160,14,FALSE)</f>
        <v/>
      </c>
      <c r="O37" s="40">
        <f>VLOOKUP($B37,scoreA!$C$7:$S$160,15,FALSE)</f>
        <v>0</v>
      </c>
      <c r="P37" s="12" t="str">
        <f>VLOOKUP($B37,scoreA!$C$7:$S$160,17,FALSE)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24">
        <f>VLOOKUP($B38,scoreA!$C$7:$T$160,3,FALSE)</f>
        <v>29</v>
      </c>
      <c r="D38" s="9" t="str">
        <f>VLOOKUP($B38,scoreA!$C$7:$T$160,4,FALSE)</f>
        <v/>
      </c>
      <c r="E38" s="9" t="str">
        <f>VLOOKUP($B38,scoreA!$C$7:$T$160,5,FALSE)</f>
        <v/>
      </c>
      <c r="F38" s="32" t="str">
        <f>VLOOKUP($B38,scoreA!$C$7:$T$160,6,FALSE)</f>
        <v/>
      </c>
      <c r="G38" s="32" t="str">
        <f>VLOOKUP($B38,scoreA!$C$7:$T$160,7,FALSE)</f>
        <v/>
      </c>
      <c r="H38" s="32" t="str">
        <f>VLOOKUP($B38,scoreA!$C$7:$T$160,8,FALSE)</f>
        <v/>
      </c>
      <c r="I38" s="32" t="str">
        <f>VLOOKUP($B38,scoreA!$C$7:$T$160,9,FALSE)</f>
        <v/>
      </c>
      <c r="J38" s="32" t="str">
        <f>VLOOKUP($B38,scoreA!$C$7:$T$160,10,FALSE)</f>
        <v/>
      </c>
      <c r="K38" s="32" t="str">
        <f>VLOOKUP($B38,scoreA!$C$7:$T$160,11,FALSE)</f>
        <v/>
      </c>
      <c r="L38" s="32" t="str">
        <f>VLOOKUP($B38,scoreA!$C$7:$T$160,12,FALSE)</f>
        <v/>
      </c>
      <c r="M38" s="32" t="str">
        <f>VLOOKUP($B38,scoreA!$C$7:$T$160,13,FALSE)</f>
        <v/>
      </c>
      <c r="N38" s="32" t="str">
        <f>VLOOKUP($B38,scoreA!$C$7:$T$160,14,FALSE)</f>
        <v/>
      </c>
      <c r="O38" s="40">
        <f>VLOOKUP($B38,scoreA!$C$7:$S$160,15,FALSE)</f>
        <v>0</v>
      </c>
      <c r="P38" s="12" t="str">
        <f>VLOOKUP($B38,scoreA!$C$7:$S$160,17,FALSE)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24">
        <f>VLOOKUP($B39,scoreA!$C$7:$T$160,3,FALSE)</f>
        <v>29</v>
      </c>
      <c r="D39" s="9" t="str">
        <f>VLOOKUP($B39,scoreA!$C$7:$T$160,4,FALSE)</f>
        <v/>
      </c>
      <c r="E39" s="9" t="str">
        <f>VLOOKUP($B39,scoreA!$C$7:$T$160,5,FALSE)</f>
        <v/>
      </c>
      <c r="F39" s="32" t="str">
        <f>VLOOKUP($B39,scoreA!$C$7:$T$160,6,FALSE)</f>
        <v/>
      </c>
      <c r="G39" s="32" t="str">
        <f>VLOOKUP($B39,scoreA!$C$7:$T$160,7,FALSE)</f>
        <v/>
      </c>
      <c r="H39" s="32" t="str">
        <f>VLOOKUP($B39,scoreA!$C$7:$T$160,8,FALSE)</f>
        <v/>
      </c>
      <c r="I39" s="32" t="str">
        <f>VLOOKUP($B39,scoreA!$C$7:$T$160,9,FALSE)</f>
        <v/>
      </c>
      <c r="J39" s="32" t="str">
        <f>VLOOKUP($B39,scoreA!$C$7:$T$160,10,FALSE)</f>
        <v/>
      </c>
      <c r="K39" s="32" t="str">
        <f>VLOOKUP($B39,scoreA!$C$7:$T$160,11,FALSE)</f>
        <v/>
      </c>
      <c r="L39" s="32" t="str">
        <f>VLOOKUP($B39,scoreA!$C$7:$T$160,12,FALSE)</f>
        <v/>
      </c>
      <c r="M39" s="32" t="str">
        <f>VLOOKUP($B39,scoreA!$C$7:$T$160,13,FALSE)</f>
        <v/>
      </c>
      <c r="N39" s="32" t="str">
        <f>VLOOKUP($B39,scoreA!$C$7:$T$160,14,FALSE)</f>
        <v/>
      </c>
      <c r="O39" s="40">
        <f>VLOOKUP($B39,scoreA!$C$7:$S$160,15,FALSE)</f>
        <v>0</v>
      </c>
      <c r="P39" s="12" t="str">
        <f>VLOOKUP($B39,scoreA!$C$7:$S$160,17,FALSE)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24">
        <f>VLOOKUP($B40,scoreA!$C$7:$T$160,3,FALSE)</f>
        <v>29</v>
      </c>
      <c r="D40" s="9" t="str">
        <f>VLOOKUP($B40,scoreA!$C$7:$T$160,4,FALSE)</f>
        <v/>
      </c>
      <c r="E40" s="9" t="str">
        <f>VLOOKUP($B40,scoreA!$C$7:$T$160,5,FALSE)</f>
        <v/>
      </c>
      <c r="F40" s="32" t="str">
        <f>VLOOKUP($B40,scoreA!$C$7:$T$160,6,FALSE)</f>
        <v/>
      </c>
      <c r="G40" s="32" t="str">
        <f>VLOOKUP($B40,scoreA!$C$7:$T$160,7,FALSE)</f>
        <v/>
      </c>
      <c r="H40" s="32" t="str">
        <f>VLOOKUP($B40,scoreA!$C$7:$T$160,8,FALSE)</f>
        <v/>
      </c>
      <c r="I40" s="32" t="str">
        <f>VLOOKUP($B40,scoreA!$C$7:$T$160,9,FALSE)</f>
        <v/>
      </c>
      <c r="J40" s="32" t="str">
        <f>VLOOKUP($B40,scoreA!$C$7:$T$160,10,FALSE)</f>
        <v/>
      </c>
      <c r="K40" s="32" t="str">
        <f>VLOOKUP($B40,scoreA!$C$7:$T$160,11,FALSE)</f>
        <v/>
      </c>
      <c r="L40" s="32" t="str">
        <f>VLOOKUP($B40,scoreA!$C$7:$T$160,12,FALSE)</f>
        <v/>
      </c>
      <c r="M40" s="32" t="str">
        <f>VLOOKUP($B40,scoreA!$C$7:$T$160,13,FALSE)</f>
        <v/>
      </c>
      <c r="N40" s="32" t="str">
        <f>VLOOKUP($B40,scoreA!$C$7:$T$160,14,FALSE)</f>
        <v/>
      </c>
      <c r="O40" s="40">
        <f>VLOOKUP($B40,scoreA!$C$7:$S$160,15,FALSE)</f>
        <v>0</v>
      </c>
      <c r="P40" s="12" t="str">
        <f>VLOOKUP($B40,scoreA!$C$7:$S$160,17,FALSE)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24">
        <f>VLOOKUP($B41,scoreA!$C$7:$T$160,3,FALSE)</f>
        <v>29</v>
      </c>
      <c r="D41" s="9" t="str">
        <f>VLOOKUP($B41,scoreA!$C$7:$T$160,4,FALSE)</f>
        <v/>
      </c>
      <c r="E41" s="9" t="str">
        <f>VLOOKUP($B41,scoreA!$C$7:$T$160,5,FALSE)</f>
        <v/>
      </c>
      <c r="F41" s="32" t="str">
        <f>VLOOKUP($B41,scoreA!$C$7:$T$160,6,FALSE)</f>
        <v/>
      </c>
      <c r="G41" s="32" t="str">
        <f>VLOOKUP($B41,scoreA!$C$7:$T$160,7,FALSE)</f>
        <v/>
      </c>
      <c r="H41" s="32" t="str">
        <f>VLOOKUP($B41,scoreA!$C$7:$T$160,8,FALSE)</f>
        <v/>
      </c>
      <c r="I41" s="32" t="str">
        <f>VLOOKUP($B41,scoreA!$C$7:$T$160,9,FALSE)</f>
        <v/>
      </c>
      <c r="J41" s="32" t="str">
        <f>VLOOKUP($B41,scoreA!$C$7:$T$160,10,FALSE)</f>
        <v/>
      </c>
      <c r="K41" s="32" t="str">
        <f>VLOOKUP($B41,scoreA!$C$7:$T$160,11,FALSE)</f>
        <v/>
      </c>
      <c r="L41" s="32" t="str">
        <f>VLOOKUP($B41,scoreA!$C$7:$T$160,12,FALSE)</f>
        <v/>
      </c>
      <c r="M41" s="32" t="str">
        <f>VLOOKUP($B41,scoreA!$C$7:$T$160,13,FALSE)</f>
        <v/>
      </c>
      <c r="N41" s="32" t="str">
        <f>VLOOKUP($B41,scoreA!$C$7:$T$160,14,FALSE)</f>
        <v/>
      </c>
      <c r="O41" s="40">
        <f>VLOOKUP($B41,scoreA!$C$7:$S$160,15,FALSE)</f>
        <v>0</v>
      </c>
      <c r="P41" s="12" t="str">
        <f>VLOOKUP($B41,scoreA!$C$7:$S$160,17,FALSE)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24">
        <f>VLOOKUP($B42,scoreA!$C$7:$T$160,3,FALSE)</f>
        <v>29</v>
      </c>
      <c r="D42" s="9" t="str">
        <f>VLOOKUP($B42,scoreA!$C$7:$T$160,4,FALSE)</f>
        <v/>
      </c>
      <c r="E42" s="9" t="str">
        <f>VLOOKUP($B42,scoreA!$C$7:$T$160,5,FALSE)</f>
        <v/>
      </c>
      <c r="F42" s="32" t="str">
        <f>VLOOKUP($B42,scoreA!$C$7:$T$160,6,FALSE)</f>
        <v/>
      </c>
      <c r="G42" s="32" t="str">
        <f>VLOOKUP($B42,scoreA!$C$7:$T$160,7,FALSE)</f>
        <v/>
      </c>
      <c r="H42" s="32" t="str">
        <f>VLOOKUP($B42,scoreA!$C$7:$T$160,8,FALSE)</f>
        <v/>
      </c>
      <c r="I42" s="32" t="str">
        <f>VLOOKUP($B42,scoreA!$C$7:$T$160,9,FALSE)</f>
        <v/>
      </c>
      <c r="J42" s="32" t="str">
        <f>VLOOKUP($B42,scoreA!$C$7:$T$160,10,FALSE)</f>
        <v/>
      </c>
      <c r="K42" s="32" t="str">
        <f>VLOOKUP($B42,scoreA!$C$7:$T$160,11,FALSE)</f>
        <v/>
      </c>
      <c r="L42" s="32" t="str">
        <f>VLOOKUP($B42,scoreA!$C$7:$T$160,12,FALSE)</f>
        <v/>
      </c>
      <c r="M42" s="32" t="str">
        <f>VLOOKUP($B42,scoreA!$C$7:$T$160,13,FALSE)</f>
        <v/>
      </c>
      <c r="N42" s="32" t="str">
        <f>VLOOKUP($B42,scoreA!$C$7:$T$160,14,FALSE)</f>
        <v/>
      </c>
      <c r="O42" s="40">
        <f>VLOOKUP($B42,scoreA!$C$7:$S$160,15,FALSE)</f>
        <v>0</v>
      </c>
      <c r="P42" s="12" t="str">
        <f>VLOOKUP($B42,scoreA!$C$7:$S$160,17,FALSE)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24">
        <f>VLOOKUP($B43,scoreA!$C$7:$T$160,3,FALSE)</f>
        <v>29</v>
      </c>
      <c r="D43" s="9" t="str">
        <f>VLOOKUP($B43,scoreA!$C$7:$T$160,4,FALSE)</f>
        <v/>
      </c>
      <c r="E43" s="9" t="str">
        <f>VLOOKUP($B43,scoreA!$C$7:$T$160,5,FALSE)</f>
        <v/>
      </c>
      <c r="F43" s="32" t="str">
        <f>VLOOKUP($B43,scoreA!$C$7:$T$160,6,FALSE)</f>
        <v/>
      </c>
      <c r="G43" s="32" t="str">
        <f>VLOOKUP($B43,scoreA!$C$7:$T$160,7,FALSE)</f>
        <v/>
      </c>
      <c r="H43" s="32" t="str">
        <f>VLOOKUP($B43,scoreA!$C$7:$T$160,8,FALSE)</f>
        <v/>
      </c>
      <c r="I43" s="32" t="str">
        <f>VLOOKUP($B43,scoreA!$C$7:$T$160,9,FALSE)</f>
        <v/>
      </c>
      <c r="J43" s="32" t="str">
        <f>VLOOKUP($B43,scoreA!$C$7:$T$160,10,FALSE)</f>
        <v/>
      </c>
      <c r="K43" s="32" t="str">
        <f>VLOOKUP($B43,scoreA!$C$7:$T$160,11,FALSE)</f>
        <v/>
      </c>
      <c r="L43" s="32" t="str">
        <f>VLOOKUP($B43,scoreA!$C$7:$T$160,12,FALSE)</f>
        <v/>
      </c>
      <c r="M43" s="32" t="str">
        <f>VLOOKUP($B43,scoreA!$C$7:$T$160,13,FALSE)</f>
        <v/>
      </c>
      <c r="N43" s="32" t="str">
        <f>VLOOKUP($B43,scoreA!$C$7:$T$160,14,FALSE)</f>
        <v/>
      </c>
      <c r="O43" s="40">
        <f>VLOOKUP($B43,scoreA!$C$7:$S$160,15,FALSE)</f>
        <v>0</v>
      </c>
      <c r="P43" s="12" t="str">
        <f>VLOOKUP($B43,scoreA!$C$7:$S$160,17,FALSE)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24">
        <f>VLOOKUP($B44,scoreA!$C$7:$T$160,3,FALSE)</f>
        <v>29</v>
      </c>
      <c r="D44" s="9" t="str">
        <f>VLOOKUP($B44,scoreA!$C$7:$T$160,4,FALSE)</f>
        <v/>
      </c>
      <c r="E44" s="9" t="str">
        <f>VLOOKUP($B44,scoreA!$C$7:$T$160,5,FALSE)</f>
        <v/>
      </c>
      <c r="F44" s="32" t="str">
        <f>VLOOKUP($B44,scoreA!$C$7:$T$160,6,FALSE)</f>
        <v/>
      </c>
      <c r="G44" s="32" t="str">
        <f>VLOOKUP($B44,scoreA!$C$7:$T$160,7,FALSE)</f>
        <v/>
      </c>
      <c r="H44" s="32" t="str">
        <f>VLOOKUP($B44,scoreA!$C$7:$T$160,8,FALSE)</f>
        <v/>
      </c>
      <c r="I44" s="32" t="str">
        <f>VLOOKUP($B44,scoreA!$C$7:$T$160,9,FALSE)</f>
        <v/>
      </c>
      <c r="J44" s="32" t="str">
        <f>VLOOKUP($B44,scoreA!$C$7:$T$160,10,FALSE)</f>
        <v/>
      </c>
      <c r="K44" s="32" t="str">
        <f>VLOOKUP($B44,scoreA!$C$7:$T$160,11,FALSE)</f>
        <v/>
      </c>
      <c r="L44" s="32" t="str">
        <f>VLOOKUP($B44,scoreA!$C$7:$T$160,12,FALSE)</f>
        <v/>
      </c>
      <c r="M44" s="32" t="str">
        <f>VLOOKUP($B44,scoreA!$C$7:$T$160,13,FALSE)</f>
        <v/>
      </c>
      <c r="N44" s="32" t="str">
        <f>VLOOKUP($B44,scoreA!$C$7:$T$160,14,FALSE)</f>
        <v/>
      </c>
      <c r="O44" s="40">
        <f>VLOOKUP($B44,scoreA!$C$7:$S$160,15,FALSE)</f>
        <v>0</v>
      </c>
      <c r="P44" s="12" t="str">
        <f>VLOOKUP($B44,scoreA!$C$7:$S$160,17,FALSE)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24">
        <f>VLOOKUP($B45,scoreA!$C$7:$T$160,3,FALSE)</f>
        <v>29</v>
      </c>
      <c r="D45" s="9" t="str">
        <f>VLOOKUP($B45,scoreA!$C$7:$T$160,4,FALSE)</f>
        <v/>
      </c>
      <c r="E45" s="9" t="str">
        <f>VLOOKUP($B45,scoreA!$C$7:$T$160,5,FALSE)</f>
        <v/>
      </c>
      <c r="F45" s="32" t="str">
        <f>VLOOKUP($B45,scoreA!$C$7:$T$160,6,FALSE)</f>
        <v/>
      </c>
      <c r="G45" s="32" t="str">
        <f>VLOOKUP($B45,scoreA!$C$7:$T$160,7,FALSE)</f>
        <v/>
      </c>
      <c r="H45" s="32" t="str">
        <f>VLOOKUP($B45,scoreA!$C$7:$T$160,8,FALSE)</f>
        <v/>
      </c>
      <c r="I45" s="32" t="str">
        <f>VLOOKUP($B45,scoreA!$C$7:$T$160,9,FALSE)</f>
        <v/>
      </c>
      <c r="J45" s="32" t="str">
        <f>VLOOKUP($B45,scoreA!$C$7:$T$160,10,FALSE)</f>
        <v/>
      </c>
      <c r="K45" s="32" t="str">
        <f>VLOOKUP($B45,scoreA!$C$7:$T$160,11,FALSE)</f>
        <v/>
      </c>
      <c r="L45" s="32" t="str">
        <f>VLOOKUP($B45,scoreA!$C$7:$T$160,12,FALSE)</f>
        <v/>
      </c>
      <c r="M45" s="32" t="str">
        <f>VLOOKUP($B45,scoreA!$C$7:$T$160,13,FALSE)</f>
        <v/>
      </c>
      <c r="N45" s="32" t="str">
        <f>VLOOKUP($B45,scoreA!$C$7:$T$160,14,FALSE)</f>
        <v/>
      </c>
      <c r="O45" s="40">
        <f>VLOOKUP($B45,scoreA!$C$7:$S$160,15,FALSE)</f>
        <v>0</v>
      </c>
      <c r="P45" s="12" t="str">
        <f>VLOOKUP($B45,scoreA!$C$7:$S$160,17,FALSE)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24">
        <f>VLOOKUP($B46,scoreA!$C$7:$T$160,3,FALSE)</f>
        <v>29</v>
      </c>
      <c r="D46" s="9" t="str">
        <f>VLOOKUP($B46,scoreA!$C$7:$T$160,4,FALSE)</f>
        <v/>
      </c>
      <c r="E46" s="9" t="str">
        <f>VLOOKUP($B46,scoreA!$C$7:$T$160,5,FALSE)</f>
        <v/>
      </c>
      <c r="F46" s="32" t="str">
        <f>VLOOKUP($B46,scoreA!$C$7:$T$160,6,FALSE)</f>
        <v/>
      </c>
      <c r="G46" s="32" t="str">
        <f>VLOOKUP($B46,scoreA!$C$7:$T$160,7,FALSE)</f>
        <v/>
      </c>
      <c r="H46" s="32" t="str">
        <f>VLOOKUP($B46,scoreA!$C$7:$T$160,8,FALSE)</f>
        <v/>
      </c>
      <c r="I46" s="32" t="str">
        <f>VLOOKUP($B46,scoreA!$C$7:$T$160,9,FALSE)</f>
        <v/>
      </c>
      <c r="J46" s="32" t="str">
        <f>VLOOKUP($B46,scoreA!$C$7:$T$160,10,FALSE)</f>
        <v/>
      </c>
      <c r="K46" s="32" t="str">
        <f>VLOOKUP($B46,scoreA!$C$7:$T$160,11,FALSE)</f>
        <v/>
      </c>
      <c r="L46" s="32" t="str">
        <f>VLOOKUP($B46,scoreA!$C$7:$T$160,12,FALSE)</f>
        <v/>
      </c>
      <c r="M46" s="32" t="str">
        <f>VLOOKUP($B46,scoreA!$C$7:$T$160,13,FALSE)</f>
        <v/>
      </c>
      <c r="N46" s="32" t="str">
        <f>VLOOKUP($B46,scoreA!$C$7:$T$160,14,FALSE)</f>
        <v/>
      </c>
      <c r="O46" s="40">
        <f>VLOOKUP($B46,scoreA!$C$7:$S$160,15,FALSE)</f>
        <v>0</v>
      </c>
      <c r="P46" s="12" t="str">
        <f>VLOOKUP($B46,scoreA!$C$7:$S$160,17,FALSE)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24">
        <f>VLOOKUP($B47,scoreA!$C$7:$T$160,3,FALSE)</f>
        <v>29</v>
      </c>
      <c r="D47" s="9" t="str">
        <f>VLOOKUP($B47,scoreA!$C$7:$T$160,4,FALSE)</f>
        <v/>
      </c>
      <c r="E47" s="9" t="str">
        <f>VLOOKUP($B47,scoreA!$C$7:$T$160,5,FALSE)</f>
        <v/>
      </c>
      <c r="F47" s="32" t="str">
        <f>VLOOKUP($B47,scoreA!$C$7:$T$160,6,FALSE)</f>
        <v/>
      </c>
      <c r="G47" s="32" t="str">
        <f>VLOOKUP($B47,scoreA!$C$7:$T$160,7,FALSE)</f>
        <v/>
      </c>
      <c r="H47" s="32" t="str">
        <f>VLOOKUP($B47,scoreA!$C$7:$T$160,8,FALSE)</f>
        <v/>
      </c>
      <c r="I47" s="32" t="str">
        <f>VLOOKUP($B47,scoreA!$C$7:$T$160,9,FALSE)</f>
        <v/>
      </c>
      <c r="J47" s="32" t="str">
        <f>VLOOKUP($B47,scoreA!$C$7:$T$160,10,FALSE)</f>
        <v/>
      </c>
      <c r="K47" s="32" t="str">
        <f>VLOOKUP($B47,scoreA!$C$7:$T$160,11,FALSE)</f>
        <v/>
      </c>
      <c r="L47" s="32" t="str">
        <f>VLOOKUP($B47,scoreA!$C$7:$T$160,12,FALSE)</f>
        <v/>
      </c>
      <c r="M47" s="32" t="str">
        <f>VLOOKUP($B47,scoreA!$C$7:$T$160,13,FALSE)</f>
        <v/>
      </c>
      <c r="N47" s="32" t="str">
        <f>VLOOKUP($B47,scoreA!$C$7:$T$160,14,FALSE)</f>
        <v/>
      </c>
      <c r="O47" s="40">
        <f>VLOOKUP($B47,scoreA!$C$7:$S$160,15,FALSE)</f>
        <v>0</v>
      </c>
      <c r="P47" s="12" t="str">
        <f>VLOOKUP($B47,scoreA!$C$7:$S$160,17,FALSE)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24">
        <f>VLOOKUP($B48,scoreA!$C$7:$T$160,3,FALSE)</f>
        <v>29</v>
      </c>
      <c r="D48" s="9" t="str">
        <f>VLOOKUP($B48,scoreA!$C$7:$T$160,4,FALSE)</f>
        <v/>
      </c>
      <c r="E48" s="9" t="str">
        <f>VLOOKUP($B48,scoreA!$C$7:$T$160,5,FALSE)</f>
        <v/>
      </c>
      <c r="F48" s="32" t="str">
        <f>VLOOKUP($B48,scoreA!$C$7:$T$160,6,FALSE)</f>
        <v/>
      </c>
      <c r="G48" s="32" t="str">
        <f>VLOOKUP($B48,scoreA!$C$7:$T$160,7,FALSE)</f>
        <v/>
      </c>
      <c r="H48" s="32" t="str">
        <f>VLOOKUP($B48,scoreA!$C$7:$T$160,8,FALSE)</f>
        <v/>
      </c>
      <c r="I48" s="32" t="str">
        <f>VLOOKUP($B48,scoreA!$C$7:$T$160,9,FALSE)</f>
        <v/>
      </c>
      <c r="J48" s="32" t="str">
        <f>VLOOKUP($B48,scoreA!$C$7:$T$160,10,FALSE)</f>
        <v/>
      </c>
      <c r="K48" s="32" t="str">
        <f>VLOOKUP($B48,scoreA!$C$7:$T$160,11,FALSE)</f>
        <v/>
      </c>
      <c r="L48" s="32" t="str">
        <f>VLOOKUP($B48,scoreA!$C$7:$T$160,12,FALSE)</f>
        <v/>
      </c>
      <c r="M48" s="32" t="str">
        <f>VLOOKUP($B48,scoreA!$C$7:$T$160,13,FALSE)</f>
        <v/>
      </c>
      <c r="N48" s="32" t="str">
        <f>VLOOKUP($B48,scoreA!$C$7:$T$160,14,FALSE)</f>
        <v/>
      </c>
      <c r="O48" s="40">
        <f>VLOOKUP($B48,scoreA!$C$7:$S$160,15,FALSE)</f>
        <v>0</v>
      </c>
      <c r="P48" s="12" t="str">
        <f>VLOOKUP($B48,scoreA!$C$7:$S$160,17,FALSE)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24">
        <f>VLOOKUP($B49,scoreA!$C$7:$T$160,3,FALSE)</f>
        <v>29</v>
      </c>
      <c r="D49" s="9" t="str">
        <f>VLOOKUP($B49,scoreA!$C$7:$T$160,4,FALSE)</f>
        <v/>
      </c>
      <c r="E49" s="9" t="str">
        <f>VLOOKUP($B49,scoreA!$C$7:$T$160,5,FALSE)</f>
        <v/>
      </c>
      <c r="F49" s="32" t="str">
        <f>VLOOKUP($B49,scoreA!$C$7:$T$160,6,FALSE)</f>
        <v/>
      </c>
      <c r="G49" s="32" t="str">
        <f>VLOOKUP($B49,scoreA!$C$7:$T$160,7,FALSE)</f>
        <v/>
      </c>
      <c r="H49" s="32" t="str">
        <f>VLOOKUP($B49,scoreA!$C$7:$T$160,8,FALSE)</f>
        <v/>
      </c>
      <c r="I49" s="32" t="str">
        <f>VLOOKUP($B49,scoreA!$C$7:$T$160,9,FALSE)</f>
        <v/>
      </c>
      <c r="J49" s="32" t="str">
        <f>VLOOKUP($B49,scoreA!$C$7:$T$160,10,FALSE)</f>
        <v/>
      </c>
      <c r="K49" s="32" t="str">
        <f>VLOOKUP($B49,scoreA!$C$7:$T$160,11,FALSE)</f>
        <v/>
      </c>
      <c r="L49" s="32" t="str">
        <f>VLOOKUP($B49,scoreA!$C$7:$T$160,12,FALSE)</f>
        <v/>
      </c>
      <c r="M49" s="32" t="str">
        <f>VLOOKUP($B49,scoreA!$C$7:$T$160,13,FALSE)</f>
        <v/>
      </c>
      <c r="N49" s="32" t="str">
        <f>VLOOKUP($B49,scoreA!$C$7:$T$160,14,FALSE)</f>
        <v/>
      </c>
      <c r="O49" s="40">
        <f>VLOOKUP($B49,scoreA!$C$7:$S$160,15,FALSE)</f>
        <v>0</v>
      </c>
      <c r="P49" s="12" t="str">
        <f>VLOOKUP($B49,scoreA!$C$7:$S$160,17,FALSE)</f>
        <v/>
      </c>
      <c r="Q49" s="27" t="e">
        <f t="shared" si="0"/>
        <v>#NUM!</v>
      </c>
    </row>
  </sheetData>
  <sheetProtection algorithmName="SHA-512" hashValue="/l0Nk3XxNtdRVAJR+BUnDWb9axclGQ7EEXMDkxh5Lxn8Fzs+bBzNzxTtSxE4hn21u9thgCLMZ4PAkypIF/gAiQ==" saltValue="waqoKsWMufSKFlvoH536+w==" spinCount="100000" sheet="1" objects="1" scenarios="1"/>
  <mergeCells count="16">
    <mergeCell ref="J5:J6"/>
    <mergeCell ref="C2:P2"/>
    <mergeCell ref="O5:O6"/>
    <mergeCell ref="F4:N4"/>
    <mergeCell ref="C5:C6"/>
    <mergeCell ref="D5:D6"/>
    <mergeCell ref="E5:E6"/>
    <mergeCell ref="F5:F6"/>
    <mergeCell ref="P5:P6"/>
    <mergeCell ref="K5:K6"/>
    <mergeCell ref="L5:L6"/>
    <mergeCell ref="M5:M6"/>
    <mergeCell ref="N5:N6"/>
    <mergeCell ref="G5:G6"/>
    <mergeCell ref="H5:H6"/>
    <mergeCell ref="I5:I6"/>
  </mergeCells>
  <conditionalFormatting sqref="D7:E49">
    <cfRule type="cellIs" dxfId="46" priority="1914" operator="equal">
      <formula>0</formula>
    </cfRule>
    <cfRule type="containsBlanks" dxfId="45" priority="1915">
      <formula>LEN(TRIM(D7))=0</formula>
    </cfRule>
  </conditionalFormatting>
  <conditionalFormatting sqref="E7:E49">
    <cfRule type="dataBar" priority="2958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{2FBFE732-FBB4-4756-A036-FA32F31069BB}</x14:id>
        </ext>
      </extLst>
    </cfRule>
  </conditionalFormatting>
  <conditionalFormatting sqref="F8">
    <cfRule type="expression" dxfId="44" priority="1575">
      <formula>F8&gt;=Q8</formula>
    </cfRule>
  </conditionalFormatting>
  <conditionalFormatting sqref="F7:N49">
    <cfRule type="expression" dxfId="43" priority="3910">
      <formula>AND(F7&lt;$Q7,F7&gt;1)</formula>
    </cfRule>
    <cfRule type="cellIs" dxfId="42" priority="3911" operator="lessThan">
      <formula>1</formula>
    </cfRule>
    <cfRule type="expression" dxfId="41" priority="3912">
      <formula>F7&gt;=$Q7</formula>
    </cfRule>
  </conditionalFormatting>
  <conditionalFormatting sqref="O7:O49">
    <cfRule type="cellIs" dxfId="40" priority="1877" operator="between">
      <formula>1</formula>
      <formula>0</formula>
    </cfRule>
  </conditionalFormatting>
  <conditionalFormatting sqref="O7:P49">
    <cfRule type="cellIs" dxfId="39" priority="1913" operator="equal">
      <formula>0</formula>
    </cfRule>
  </conditionalFormatting>
  <conditionalFormatting sqref="P7:P49">
    <cfRule type="cellIs" dxfId="38" priority="1878" operator="equal">
      <formula>-1.5</formula>
    </cfRule>
  </conditionalFormatting>
  <printOptions gridLines="1"/>
  <pageMargins left="0" right="0" top="0" bottom="0" header="0.31496062992125984" footer="0.31496062992125984"/>
  <pageSetup paperSize="9" scale="93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BFE732-FBB4-4756-A036-FA32F31069B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CCFFCC"/>
    <pageSetUpPr fitToPage="1"/>
  </sheetPr>
  <dimension ref="A2:R90"/>
  <sheetViews>
    <sheetView tabSelected="1" zoomScaleNormal="100" workbookViewId="0">
      <pane ySplit="6" topLeftCell="A7" activePane="bottomLeft" state="frozen"/>
      <selection pane="bottomLeft" activeCell="O7" sqref="O7"/>
    </sheetView>
  </sheetViews>
  <sheetFormatPr defaultRowHeight="14.5" x14ac:dyDescent="0.35"/>
  <cols>
    <col min="1" max="1" width="3.81640625" style="14" customWidth="1"/>
    <col min="2" max="2" width="5.1796875" style="10" hidden="1" customWidth="1"/>
    <col min="3" max="3" width="8.81640625" customWidth="1"/>
    <col min="4" max="4" width="36.81640625" style="5" bestFit="1" customWidth="1"/>
    <col min="5" max="5" width="9" customWidth="1"/>
    <col min="6" max="14" width="7.1796875" customWidth="1"/>
    <col min="15" max="15" width="7.1796875" style="36" customWidth="1"/>
    <col min="16" max="16" width="7.1796875" customWidth="1"/>
    <col min="17" max="17" width="8.81640625" style="31"/>
    <col min="18" max="18" width="8.7265625" style="31"/>
  </cols>
  <sheetData>
    <row r="2" spans="2:17" ht="30.5" x14ac:dyDescent="0.85">
      <c r="C2" s="79" t="str">
        <f>scoreA!F2</f>
        <v>Swing to Zala Springs &amp; Bagueri Challenge 2025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1"/>
    </row>
    <row r="3" spans="2:17" ht="6.75" customHeight="1" x14ac:dyDescent="0.35"/>
    <row r="4" spans="2:17" ht="21.75" customHeight="1" x14ac:dyDescent="0.35">
      <c r="D4" s="17" t="s">
        <v>18</v>
      </c>
      <c r="E4" s="13">
        <f>SUM(E7:E90)</f>
        <v>140</v>
      </c>
      <c r="F4" s="82" t="s">
        <v>14</v>
      </c>
      <c r="G4" s="82"/>
      <c r="H4" s="82"/>
      <c r="I4" s="82"/>
      <c r="J4" s="82"/>
      <c r="K4" s="82"/>
      <c r="L4" s="82"/>
      <c r="M4" s="82"/>
      <c r="N4" s="82"/>
      <c r="O4" s="37" t="s">
        <v>12</v>
      </c>
    </row>
    <row r="5" spans="2:17" ht="15.75" customHeight="1" x14ac:dyDescent="0.35">
      <c r="C5" s="83" t="s">
        <v>10</v>
      </c>
      <c r="D5" s="85" t="s">
        <v>0</v>
      </c>
      <c r="E5" s="87" t="s">
        <v>6</v>
      </c>
      <c r="F5" s="77">
        <v>1</v>
      </c>
      <c r="G5" s="77">
        <v>2</v>
      </c>
      <c r="H5" s="77">
        <v>3</v>
      </c>
      <c r="I5" s="77">
        <v>4</v>
      </c>
      <c r="J5" s="77">
        <v>5</v>
      </c>
      <c r="K5" s="77">
        <v>6</v>
      </c>
      <c r="L5" s="77">
        <v>7</v>
      </c>
      <c r="M5" s="77">
        <v>8</v>
      </c>
      <c r="N5" s="77">
        <v>9</v>
      </c>
      <c r="O5" s="68" t="s">
        <v>44</v>
      </c>
      <c r="P5" s="76" t="s">
        <v>29</v>
      </c>
    </row>
    <row r="6" spans="2:17" ht="15.75" customHeight="1" x14ac:dyDescent="0.35">
      <c r="C6" s="84"/>
      <c r="D6" s="86"/>
      <c r="E6" s="88"/>
      <c r="F6" s="78"/>
      <c r="G6" s="78"/>
      <c r="H6" s="78"/>
      <c r="I6" s="78"/>
      <c r="J6" s="78"/>
      <c r="K6" s="78"/>
      <c r="L6" s="78"/>
      <c r="M6" s="78"/>
      <c r="N6" s="78"/>
      <c r="O6" s="68"/>
      <c r="P6" s="76"/>
    </row>
    <row r="7" spans="2:17" ht="17" x14ac:dyDescent="0.4">
      <c r="B7" s="14">
        <v>1</v>
      </c>
      <c r="C7" s="15">
        <f>VLOOKUP($B7,scoreB!$C$7:$T$160,3,FALSE)</f>
        <v>1</v>
      </c>
      <c r="D7" s="9" t="str">
        <f>VLOOKUP($B7,scoreB!$C$7:$T$160,4,FALSE)</f>
        <v>KLEMENCIC ZORAN</v>
      </c>
      <c r="E7" s="9">
        <f>VLOOKUP($B7,scoreB!$C$7:$T$160,5,FALSE)</f>
        <v>7</v>
      </c>
      <c r="F7" s="32">
        <f>VLOOKUP($B7,scoreB!$C$7:$T$160,6,FALSE)</f>
        <v>45</v>
      </c>
      <c r="G7" s="32">
        <f>VLOOKUP($B7,scoreB!$C$7:$T$160,7,FALSE)</f>
        <v>40</v>
      </c>
      <c r="H7" s="32">
        <f>VLOOKUP($B7,scoreB!$C$7:$T$160,8,FALSE)</f>
        <v>50</v>
      </c>
      <c r="I7" s="32">
        <f>VLOOKUP($B7,scoreB!$C$7:$T$160,9,FALSE)</f>
        <v>52</v>
      </c>
      <c r="J7" s="32">
        <f>VLOOKUP($B7,scoreB!$C$7:$T$160,10,FALSE)</f>
        <v>0</v>
      </c>
      <c r="K7" s="32">
        <f>VLOOKUP($B7,scoreB!$C$7:$T$160,11,FALSE)</f>
        <v>66</v>
      </c>
      <c r="L7" s="32">
        <f>VLOOKUP($B7,scoreB!$C$7:$T$160,12,FALSE)</f>
        <v>39</v>
      </c>
      <c r="M7" s="32">
        <f>VLOOKUP($B7,scoreB!$C$7:$T$160,13,FALSE)</f>
        <v>6.9999999999999999E-4</v>
      </c>
      <c r="N7" s="32">
        <f>VLOOKUP($B7,scoreB!$C$7:$T$160,14,FALSE)</f>
        <v>116</v>
      </c>
      <c r="O7" s="38">
        <f>VLOOKUP($B7,scoreB!$C$7:$S$160,15,FALSE)</f>
        <v>284</v>
      </c>
      <c r="P7" s="12">
        <f>VLOOKUP($B7,scoreB!$C$7:$S$160,17,FALSE)</f>
        <v>20.7</v>
      </c>
      <c r="Q7" s="27">
        <f>IF(E7&lt;4,LARGE(F7:N7,E7),LARGE(F7:N7,4))</f>
        <v>50</v>
      </c>
    </row>
    <row r="8" spans="2:17" ht="17" x14ac:dyDescent="0.4">
      <c r="B8" s="14">
        <v>2</v>
      </c>
      <c r="C8" s="15">
        <f>VLOOKUP($B8,scoreB!$C$7:$T$160,3,FALSE)</f>
        <v>2</v>
      </c>
      <c r="D8" s="9" t="str">
        <f>VLOOKUP($B8,scoreB!$C$7:$T$160,4,FALSE)</f>
        <v>BIZJAK LJUBO</v>
      </c>
      <c r="E8" s="9">
        <f>VLOOKUP($B8,scoreB!$C$7:$T$160,5,FALSE)</f>
        <v>8</v>
      </c>
      <c r="F8" s="32">
        <f>VLOOKUP($B8,scoreB!$C$7:$T$160,6,FALSE)</f>
        <v>41</v>
      </c>
      <c r="G8" s="32">
        <f>VLOOKUP($B8,scoreB!$C$7:$T$160,7,FALSE)</f>
        <v>50</v>
      </c>
      <c r="H8" s="32">
        <f>VLOOKUP($B8,scoreB!$C$7:$T$160,8,FALSE)</f>
        <v>0</v>
      </c>
      <c r="I8" s="32">
        <f>VLOOKUP($B8,scoreB!$C$7:$T$160,9,FALSE)</f>
        <v>56</v>
      </c>
      <c r="J8" s="32">
        <f>VLOOKUP($B8,scoreB!$C$7:$T$160,10,FALSE)</f>
        <v>56.000399999999999</v>
      </c>
      <c r="K8" s="32">
        <f>VLOOKUP($B8,scoreB!$C$7:$T$160,11,FALSE)</f>
        <v>51</v>
      </c>
      <c r="L8" s="32">
        <f>VLOOKUP($B8,scoreB!$C$7:$T$160,12,FALSE)</f>
        <v>63</v>
      </c>
      <c r="M8" s="32">
        <f>VLOOKUP($B8,scoreB!$C$7:$T$160,13,FALSE)</f>
        <v>44</v>
      </c>
      <c r="N8" s="32">
        <f>VLOOKUP($B8,scoreB!$C$7:$T$160,14,FALSE)</f>
        <v>94</v>
      </c>
      <c r="O8" s="38">
        <f>VLOOKUP($B8,scoreB!$C$7:$S$160,15,FALSE)</f>
        <v>269.00040000000001</v>
      </c>
      <c r="P8" s="12">
        <f>VLOOKUP($B8,scoreB!$C$7:$S$160,17,FALSE)</f>
        <v>21.3</v>
      </c>
      <c r="Q8" s="27">
        <f t="shared" ref="Q8:Q71" si="0">IF(E8&lt;4,LARGE(F8:N8,E8),LARGE(F8:N8,4))</f>
        <v>56</v>
      </c>
    </row>
    <row r="9" spans="2:17" ht="17" x14ac:dyDescent="0.4">
      <c r="B9" s="14">
        <v>3</v>
      </c>
      <c r="C9" s="15">
        <f>VLOOKUP($B9,scoreB!$C$7:$T$160,3,FALSE)</f>
        <v>3</v>
      </c>
      <c r="D9" s="9" t="str">
        <f>VLOOKUP($B9,scoreB!$C$7:$T$160,4,FALSE)</f>
        <v>KLANCISAR MITJA</v>
      </c>
      <c r="E9" s="9">
        <f>VLOOKUP($B9,scoreB!$C$7:$T$160,5,FALSE)</f>
        <v>8</v>
      </c>
      <c r="F9" s="32">
        <f>VLOOKUP($B9,scoreB!$C$7:$T$160,6,FALSE)</f>
        <v>30</v>
      </c>
      <c r="G9" s="32">
        <f>VLOOKUP($B9,scoreB!$C$7:$T$160,7,FALSE)</f>
        <v>48</v>
      </c>
      <c r="H9" s="32">
        <f>VLOOKUP($B9,scoreB!$C$7:$T$160,8,FALSE)</f>
        <v>54</v>
      </c>
      <c r="I9" s="32">
        <f>VLOOKUP($B9,scoreB!$C$7:$T$160,9,FALSE)</f>
        <v>52</v>
      </c>
      <c r="J9" s="32">
        <f>VLOOKUP($B9,scoreB!$C$7:$T$160,10,FALSE)</f>
        <v>47</v>
      </c>
      <c r="K9" s="32">
        <f>VLOOKUP($B9,scoreB!$C$7:$T$160,11,FALSE)</f>
        <v>56</v>
      </c>
      <c r="L9" s="32">
        <f>VLOOKUP($B9,scoreB!$C$7:$T$160,12,FALSE)</f>
        <v>0</v>
      </c>
      <c r="M9" s="32">
        <f>VLOOKUP($B9,scoreB!$C$7:$T$160,13,FALSE)</f>
        <v>44</v>
      </c>
      <c r="N9" s="32">
        <f>VLOOKUP($B9,scoreB!$C$7:$T$160,14,FALSE)</f>
        <v>96</v>
      </c>
      <c r="O9" s="38">
        <f>VLOOKUP($B9,scoreB!$C$7:$S$160,15,FALSE)</f>
        <v>258</v>
      </c>
      <c r="P9" s="12">
        <f>VLOOKUP($B9,scoreB!$C$7:$S$160,17,FALSE)</f>
        <v>23</v>
      </c>
      <c r="Q9" s="27">
        <f t="shared" si="0"/>
        <v>52</v>
      </c>
    </row>
    <row r="10" spans="2:17" ht="17" x14ac:dyDescent="0.4">
      <c r="B10" s="14">
        <v>4</v>
      </c>
      <c r="C10" s="15">
        <f>VLOOKUP($B10,scoreB!$C$7:$T$160,3,FALSE)</f>
        <v>4</v>
      </c>
      <c r="D10" s="9" t="str">
        <f>VLOOKUP($B10,scoreB!$C$7:$T$160,4,FALSE)</f>
        <v>SEMIC TOMAZ</v>
      </c>
      <c r="E10" s="9">
        <f>VLOOKUP($B10,scoreB!$C$7:$T$160,5,FALSE)</f>
        <v>6</v>
      </c>
      <c r="F10" s="32">
        <f>VLOOKUP($B10,scoreB!$C$7:$T$160,6,FALSE)</f>
        <v>0</v>
      </c>
      <c r="G10" s="32">
        <f>VLOOKUP($B10,scoreB!$C$7:$T$160,7,FALSE)</f>
        <v>62</v>
      </c>
      <c r="H10" s="32">
        <f>VLOOKUP($B10,scoreB!$C$7:$T$160,8,FALSE)</f>
        <v>47</v>
      </c>
      <c r="I10" s="32">
        <f>VLOOKUP($B10,scoreB!$C$7:$T$160,9,FALSE)</f>
        <v>2.9999999999999997E-4</v>
      </c>
      <c r="J10" s="32">
        <f>VLOOKUP($B10,scoreB!$C$7:$T$160,10,FALSE)</f>
        <v>53</v>
      </c>
      <c r="K10" s="32">
        <f>VLOOKUP($B10,scoreB!$C$7:$T$160,11,FALSE)</f>
        <v>5.0000000000000001E-4</v>
      </c>
      <c r="L10" s="32">
        <f>VLOOKUP($B10,scoreB!$C$7:$T$160,12,FALSE)</f>
        <v>55</v>
      </c>
      <c r="M10" s="32">
        <f>VLOOKUP($B10,scoreB!$C$7:$T$160,13,FALSE)</f>
        <v>63</v>
      </c>
      <c r="N10" s="32">
        <f>VLOOKUP($B10,scoreB!$C$7:$T$160,14,FALSE)</f>
        <v>76</v>
      </c>
      <c r="O10" s="38">
        <f>VLOOKUP($B10,scoreB!$C$7:$S$160,15,FALSE)</f>
        <v>256</v>
      </c>
      <c r="P10" s="12">
        <f>VLOOKUP($B10,scoreB!$C$7:$S$160,17,FALSE)</f>
        <v>16.7</v>
      </c>
      <c r="Q10" s="27">
        <f t="shared" si="0"/>
        <v>55</v>
      </c>
    </row>
    <row r="11" spans="2:17" ht="17" x14ac:dyDescent="0.4">
      <c r="B11" s="14">
        <v>5</v>
      </c>
      <c r="C11" s="15">
        <f>VLOOKUP($B11,scoreB!$C$7:$T$160,3,FALSE)</f>
        <v>5</v>
      </c>
      <c r="D11" s="9" t="str">
        <f>VLOOKUP($B11,scoreB!$C$7:$T$160,4,FALSE)</f>
        <v>SOSIC VASJA</v>
      </c>
      <c r="E11" s="9">
        <f>VLOOKUP($B11,scoreB!$C$7:$T$160,5,FALSE)</f>
        <v>5</v>
      </c>
      <c r="F11" s="32">
        <f>VLOOKUP($B11,scoreB!$C$7:$T$160,6,FALSE)</f>
        <v>0</v>
      </c>
      <c r="G11" s="32">
        <f>VLOOKUP($B11,scoreB!$C$7:$T$160,7,FALSE)</f>
        <v>37</v>
      </c>
      <c r="H11" s="32">
        <f>VLOOKUP($B11,scoreB!$C$7:$T$160,8,FALSE)</f>
        <v>2.0000000000000001E-4</v>
      </c>
      <c r="I11" s="32">
        <f>VLOOKUP($B11,scoreB!$C$7:$T$160,9,FALSE)</f>
        <v>2.9999999999999997E-4</v>
      </c>
      <c r="J11" s="32">
        <f>VLOOKUP($B11,scoreB!$C$7:$T$160,10,FALSE)</f>
        <v>37.000399999999999</v>
      </c>
      <c r="K11" s="32">
        <f>VLOOKUP($B11,scoreB!$C$7:$T$160,11,FALSE)</f>
        <v>5.0000000000000001E-4</v>
      </c>
      <c r="L11" s="32">
        <f>VLOOKUP($B11,scoreB!$C$7:$T$160,12,FALSE)</f>
        <v>53</v>
      </c>
      <c r="M11" s="32">
        <f>VLOOKUP($B11,scoreB!$C$7:$T$160,13,FALSE)</f>
        <v>56</v>
      </c>
      <c r="N11" s="32">
        <f>VLOOKUP($B11,scoreB!$C$7:$T$160,14,FALSE)</f>
        <v>90</v>
      </c>
      <c r="O11" s="38">
        <f>VLOOKUP($B11,scoreB!$C$7:$S$160,15,FALSE)</f>
        <v>236.00040000000001</v>
      </c>
      <c r="P11" s="12">
        <f>VLOOKUP($B11,scoreB!$C$7:$S$160,17,FALSE)</f>
        <v>20.100000000000001</v>
      </c>
      <c r="Q11" s="27">
        <f t="shared" si="0"/>
        <v>37.000399999999999</v>
      </c>
    </row>
    <row r="12" spans="2:17" ht="17" x14ac:dyDescent="0.4">
      <c r="B12" s="14">
        <v>6</v>
      </c>
      <c r="C12" s="15">
        <f>VLOOKUP($B12,scoreB!$C$7:$T$160,3,FALSE)</f>
        <v>6</v>
      </c>
      <c r="D12" s="9" t="str">
        <f>VLOOKUP($B12,scoreB!$C$7:$T$160,4,FALSE)</f>
        <v>OBERLOJER RENATE</v>
      </c>
      <c r="E12" s="9">
        <f>VLOOKUP($B12,scoreB!$C$7:$T$160,5,FALSE)</f>
        <v>7</v>
      </c>
      <c r="F12" s="32">
        <f>VLOOKUP($B12,scoreB!$C$7:$T$160,6,FALSE)</f>
        <v>37</v>
      </c>
      <c r="G12" s="32">
        <f>VLOOKUP($B12,scoreB!$C$7:$T$160,7,FALSE)</f>
        <v>0</v>
      </c>
      <c r="H12" s="32">
        <f>VLOOKUP($B12,scoreB!$C$7:$T$160,8,FALSE)</f>
        <v>2.0000000000000001E-4</v>
      </c>
      <c r="I12" s="32">
        <f>VLOOKUP($B12,scoreB!$C$7:$T$160,9,FALSE)</f>
        <v>48</v>
      </c>
      <c r="J12" s="32">
        <f>VLOOKUP($B12,scoreB!$C$7:$T$160,10,FALSE)</f>
        <v>37.000399999999999</v>
      </c>
      <c r="K12" s="32">
        <f>VLOOKUP($B12,scoreB!$C$7:$T$160,11,FALSE)</f>
        <v>49</v>
      </c>
      <c r="L12" s="32">
        <f>VLOOKUP($B12,scoreB!$C$7:$T$160,12,FALSE)</f>
        <v>40</v>
      </c>
      <c r="M12" s="32">
        <f>VLOOKUP($B12,scoreB!$C$7:$T$160,13,FALSE)</f>
        <v>51</v>
      </c>
      <c r="N12" s="32">
        <f>VLOOKUP($B12,scoreB!$C$7:$T$160,14,FALSE)</f>
        <v>84</v>
      </c>
      <c r="O12" s="38">
        <f>VLOOKUP($B12,scoreB!$C$7:$S$160,15,FALSE)</f>
        <v>232</v>
      </c>
      <c r="P12" s="12">
        <f>VLOOKUP($B12,scoreB!$C$7:$S$160,17,FALSE)</f>
        <v>22.4</v>
      </c>
      <c r="Q12" s="27">
        <f t="shared" si="0"/>
        <v>48</v>
      </c>
    </row>
    <row r="13" spans="2:17" ht="17" x14ac:dyDescent="0.4">
      <c r="B13" s="14">
        <v>7</v>
      </c>
      <c r="C13" s="15">
        <f>VLOOKUP($B13,scoreB!$C$7:$T$160,3,FALSE)</f>
        <v>7</v>
      </c>
      <c r="D13" s="9" t="str">
        <f>VLOOKUP($B13,scoreB!$C$7:$T$160,4,FALSE)</f>
        <v>BARALDO SANO FRANCESCO</v>
      </c>
      <c r="E13" s="9">
        <f>VLOOKUP($B13,scoreB!$C$7:$T$160,5,FALSE)</f>
        <v>5</v>
      </c>
      <c r="F13" s="32">
        <f>VLOOKUP($B13,scoreB!$C$7:$T$160,6,FALSE)</f>
        <v>0</v>
      </c>
      <c r="G13" s="32">
        <f>VLOOKUP($B13,scoreB!$C$7:$T$160,7,FALSE)</f>
        <v>60</v>
      </c>
      <c r="H13" s="32">
        <f>VLOOKUP($B13,scoreB!$C$7:$T$160,8,FALSE)</f>
        <v>43</v>
      </c>
      <c r="I13" s="32">
        <f>VLOOKUP($B13,scoreB!$C$7:$T$160,9,FALSE)</f>
        <v>55</v>
      </c>
      <c r="J13" s="32">
        <f>VLOOKUP($B13,scoreB!$C$7:$T$160,10,FALSE)</f>
        <v>54</v>
      </c>
      <c r="K13" s="32">
        <f>VLOOKUP($B13,scoreB!$C$7:$T$160,11,FALSE)</f>
        <v>55.000500000000002</v>
      </c>
      <c r="L13" s="32">
        <f>VLOOKUP($B13,scoreB!$C$7:$T$160,12,FALSE)</f>
        <v>5.9999999999999995E-4</v>
      </c>
      <c r="M13" s="32">
        <f>VLOOKUP($B13,scoreB!$C$7:$T$160,13,FALSE)</f>
        <v>6.9999999999999999E-4</v>
      </c>
      <c r="N13" s="32">
        <f>VLOOKUP($B13,scoreB!$C$7:$T$160,14,FALSE)</f>
        <v>0</v>
      </c>
      <c r="O13" s="38">
        <f>VLOOKUP($B13,scoreB!$C$7:$S$160,15,FALSE)</f>
        <v>224.00049999999999</v>
      </c>
      <c r="P13" s="12">
        <f>VLOOKUP($B13,scoreB!$C$7:$S$160,17,FALSE)</f>
        <v>17.5</v>
      </c>
      <c r="Q13" s="27">
        <f t="shared" si="0"/>
        <v>54</v>
      </c>
    </row>
    <row r="14" spans="2:17" ht="17" x14ac:dyDescent="0.4">
      <c r="B14" s="14">
        <v>8</v>
      </c>
      <c r="C14" s="15">
        <f>VLOOKUP($B14,scoreB!$C$7:$T$160,3,FALSE)</f>
        <v>8</v>
      </c>
      <c r="D14" s="9" t="str">
        <f>VLOOKUP($B14,scoreB!$C$7:$T$160,4,FALSE)</f>
        <v>PRINCI LUCIANO</v>
      </c>
      <c r="E14" s="9">
        <f>VLOOKUP($B14,scoreB!$C$7:$T$160,5,FALSE)</f>
        <v>6</v>
      </c>
      <c r="F14" s="32">
        <f>VLOOKUP($B14,scoreB!$C$7:$T$160,6,FALSE)</f>
        <v>41</v>
      </c>
      <c r="G14" s="32">
        <f>VLOOKUP($B14,scoreB!$C$7:$T$160,7,FALSE)</f>
        <v>35</v>
      </c>
      <c r="H14" s="32">
        <f>VLOOKUP($B14,scoreB!$C$7:$T$160,8,FALSE)</f>
        <v>45</v>
      </c>
      <c r="I14" s="32">
        <f>VLOOKUP($B14,scoreB!$C$7:$T$160,9,FALSE)</f>
        <v>0</v>
      </c>
      <c r="J14" s="32">
        <f>VLOOKUP($B14,scoreB!$C$7:$T$160,10,FALSE)</f>
        <v>47</v>
      </c>
      <c r="K14" s="32">
        <f>VLOOKUP($B14,scoreB!$C$7:$T$160,11,FALSE)</f>
        <v>46</v>
      </c>
      <c r="L14" s="32">
        <f>VLOOKUP($B14,scoreB!$C$7:$T$160,12,FALSE)</f>
        <v>5.9999999999999995E-4</v>
      </c>
      <c r="M14" s="32">
        <f>VLOOKUP($B14,scoreB!$C$7:$T$160,13,FALSE)</f>
        <v>6.9999999999999999E-4</v>
      </c>
      <c r="N14" s="32">
        <f>VLOOKUP($B14,scoreB!$C$7:$T$160,14,FALSE)</f>
        <v>84</v>
      </c>
      <c r="O14" s="38">
        <f>VLOOKUP($B14,scoreB!$C$7:$S$160,15,FALSE)</f>
        <v>222</v>
      </c>
      <c r="P14" s="12">
        <f>VLOOKUP($B14,scoreB!$C$7:$S$160,17,FALSE)</f>
        <v>16.5</v>
      </c>
      <c r="Q14" s="27">
        <f t="shared" si="0"/>
        <v>45</v>
      </c>
    </row>
    <row r="15" spans="2:17" ht="17" x14ac:dyDescent="0.4">
      <c r="B15" s="14">
        <v>9</v>
      </c>
      <c r="C15" s="15">
        <f>VLOOKUP($B15,scoreB!$C$7:$T$160,3,FALSE)</f>
        <v>9</v>
      </c>
      <c r="D15" s="9" t="str">
        <f>VLOOKUP($B15,scoreB!$C$7:$T$160,4,FALSE)</f>
        <v>UMNIK TATJANA</v>
      </c>
      <c r="E15" s="9">
        <f>VLOOKUP($B15,scoreB!$C$7:$T$160,5,FALSE)</f>
        <v>4</v>
      </c>
      <c r="F15" s="32">
        <f>VLOOKUP($B15,scoreB!$C$7:$T$160,6,FALSE)</f>
        <v>37</v>
      </c>
      <c r="G15" s="32">
        <f>VLOOKUP($B15,scoreB!$C$7:$T$160,7,FALSE)</f>
        <v>0</v>
      </c>
      <c r="H15" s="32">
        <f>VLOOKUP($B15,scoreB!$C$7:$T$160,8,FALSE)</f>
        <v>2.0000000000000001E-4</v>
      </c>
      <c r="I15" s="32">
        <f>VLOOKUP($B15,scoreB!$C$7:$T$160,9,FALSE)</f>
        <v>48</v>
      </c>
      <c r="J15" s="32">
        <f>VLOOKUP($B15,scoreB!$C$7:$T$160,10,FALSE)</f>
        <v>47</v>
      </c>
      <c r="K15" s="32">
        <f>VLOOKUP($B15,scoreB!$C$7:$T$160,11,FALSE)</f>
        <v>5.0000000000000001E-4</v>
      </c>
      <c r="L15" s="32">
        <f>VLOOKUP($B15,scoreB!$C$7:$T$160,12,FALSE)</f>
        <v>5.9999999999999995E-4</v>
      </c>
      <c r="M15" s="32">
        <f>VLOOKUP($B15,scoreB!$C$7:$T$160,13,FALSE)</f>
        <v>6.9999999999999999E-4</v>
      </c>
      <c r="N15" s="32">
        <f>VLOOKUP($B15,scoreB!$C$7:$T$160,14,FALSE)</f>
        <v>80</v>
      </c>
      <c r="O15" s="38">
        <f>VLOOKUP($B15,scoreB!$C$7:$S$160,15,FALSE)</f>
        <v>212</v>
      </c>
      <c r="P15" s="12">
        <f>VLOOKUP($B15,scoreB!$C$7:$S$160,17,FALSE)</f>
        <v>22.4</v>
      </c>
      <c r="Q15" s="27">
        <f t="shared" si="0"/>
        <v>37</v>
      </c>
    </row>
    <row r="16" spans="2:17" ht="17" x14ac:dyDescent="0.4">
      <c r="B16" s="14">
        <v>10</v>
      </c>
      <c r="C16" s="15">
        <f>VLOOKUP($B16,scoreB!$C$7:$T$160,3,FALSE)</f>
        <v>10</v>
      </c>
      <c r="D16" s="9" t="str">
        <f>VLOOKUP($B16,scoreB!$C$7:$T$160,4,FALSE)</f>
        <v>HRVATIN BRANKO</v>
      </c>
      <c r="E16" s="9">
        <f>VLOOKUP($B16,scoreB!$C$7:$T$160,5,FALSE)</f>
        <v>3</v>
      </c>
      <c r="F16" s="32">
        <f>VLOOKUP($B16,scoreB!$C$7:$T$160,6,FALSE)</f>
        <v>46</v>
      </c>
      <c r="G16" s="32">
        <f>VLOOKUP($B16,scoreB!$C$7:$T$160,7,FALSE)</f>
        <v>0</v>
      </c>
      <c r="H16" s="32">
        <f>VLOOKUP($B16,scoreB!$C$7:$T$160,8,FALSE)</f>
        <v>54</v>
      </c>
      <c r="I16" s="32">
        <f>VLOOKUP($B16,scoreB!$C$7:$T$160,9,FALSE)</f>
        <v>2.9999999999999997E-4</v>
      </c>
      <c r="J16" s="32">
        <f>VLOOKUP($B16,scoreB!$C$7:$T$160,10,FALSE)</f>
        <v>4.0000000000000002E-4</v>
      </c>
      <c r="K16" s="32">
        <f>VLOOKUP($B16,scoreB!$C$7:$T$160,11,FALSE)</f>
        <v>5.0000000000000001E-4</v>
      </c>
      <c r="L16" s="32">
        <f>VLOOKUP($B16,scoreB!$C$7:$T$160,12,FALSE)</f>
        <v>5.9999999999999995E-4</v>
      </c>
      <c r="M16" s="32">
        <f>VLOOKUP($B16,scoreB!$C$7:$T$160,13,FALSE)</f>
        <v>6.9999999999999999E-4</v>
      </c>
      <c r="N16" s="32">
        <f>VLOOKUP($B16,scoreB!$C$7:$T$160,14,FALSE)</f>
        <v>98</v>
      </c>
      <c r="O16" s="38">
        <f>VLOOKUP($B16,scoreB!$C$7:$S$160,15,FALSE)</f>
        <v>198.00069999999999</v>
      </c>
      <c r="P16" s="12">
        <f>VLOOKUP($B16,scoreB!$C$7:$S$160,17,FALSE)</f>
        <v>18.2</v>
      </c>
      <c r="Q16" s="27">
        <f t="shared" si="0"/>
        <v>46</v>
      </c>
    </row>
    <row r="17" spans="2:17" ht="17" x14ac:dyDescent="0.4">
      <c r="B17" s="14">
        <v>11</v>
      </c>
      <c r="C17" s="15">
        <f>VLOOKUP($B17,scoreB!$C$7:$T$160,3,FALSE)</f>
        <v>11</v>
      </c>
      <c r="D17" s="9" t="str">
        <f>VLOOKUP($B17,scoreB!$C$7:$T$160,4,FALSE)</f>
        <v>SODNIK  JAKA</v>
      </c>
      <c r="E17" s="9">
        <f>VLOOKUP($B17,scoreB!$C$7:$T$160,5,FALSE)</f>
        <v>5</v>
      </c>
      <c r="F17" s="32">
        <f>VLOOKUP($B17,scoreB!$C$7:$T$160,6,FALSE)</f>
        <v>46</v>
      </c>
      <c r="G17" s="32">
        <f>VLOOKUP($B17,scoreB!$C$7:$T$160,7,FALSE)</f>
        <v>47</v>
      </c>
      <c r="H17" s="32">
        <f>VLOOKUP($B17,scoreB!$C$7:$T$160,8,FALSE)</f>
        <v>0</v>
      </c>
      <c r="I17" s="32">
        <f>VLOOKUP($B17,scoreB!$C$7:$T$160,9,FALSE)</f>
        <v>38</v>
      </c>
      <c r="J17" s="32">
        <f>VLOOKUP($B17,scoreB!$C$7:$T$160,10,FALSE)</f>
        <v>52</v>
      </c>
      <c r="K17" s="32">
        <f>VLOOKUP($B17,scoreB!$C$7:$T$160,11,FALSE)</f>
        <v>51</v>
      </c>
      <c r="L17" s="32">
        <f>VLOOKUP($B17,scoreB!$C$7:$T$160,12,FALSE)</f>
        <v>5.9999999999999995E-4</v>
      </c>
      <c r="M17" s="32">
        <f>VLOOKUP($B17,scoreB!$C$7:$T$160,13,FALSE)</f>
        <v>6.9999999999999999E-4</v>
      </c>
      <c r="N17" s="32">
        <f>VLOOKUP($B17,scoreB!$C$7:$T$160,14,FALSE)</f>
        <v>0</v>
      </c>
      <c r="O17" s="38">
        <f>VLOOKUP($B17,scoreB!$C$7:$S$160,15,FALSE)</f>
        <v>196</v>
      </c>
      <c r="P17" s="12">
        <f>VLOOKUP($B17,scoreB!$C$7:$S$160,17,FALSE)</f>
        <v>20</v>
      </c>
      <c r="Q17" s="27">
        <f t="shared" si="0"/>
        <v>46</v>
      </c>
    </row>
    <row r="18" spans="2:17" ht="17" x14ac:dyDescent="0.4">
      <c r="B18" s="14">
        <v>12</v>
      </c>
      <c r="C18" s="15">
        <f>VLOOKUP($B18,scoreB!$C$7:$T$160,3,FALSE)</f>
        <v>12</v>
      </c>
      <c r="D18" s="9" t="str">
        <f>VLOOKUP($B18,scoreB!$C$7:$T$160,4,FALSE)</f>
        <v>UNTERKOEFLER BERNHARD</v>
      </c>
      <c r="E18" s="9">
        <f>VLOOKUP($B18,scoreB!$C$7:$T$160,5,FALSE)</f>
        <v>4</v>
      </c>
      <c r="F18" s="32">
        <f>VLOOKUP($B18,scoreB!$C$7:$T$160,6,FALSE)</f>
        <v>40</v>
      </c>
      <c r="G18" s="32">
        <f>VLOOKUP($B18,scoreB!$C$7:$T$160,7,FALSE)</f>
        <v>0</v>
      </c>
      <c r="H18" s="32">
        <f>VLOOKUP($B18,scoreB!$C$7:$T$160,8,FALSE)</f>
        <v>2.0000000000000001E-4</v>
      </c>
      <c r="I18" s="32">
        <f>VLOOKUP($B18,scoreB!$C$7:$T$160,9,FALSE)</f>
        <v>2.9999999999999997E-4</v>
      </c>
      <c r="J18" s="32">
        <f>VLOOKUP($B18,scoreB!$C$7:$T$160,10,FALSE)</f>
        <v>53</v>
      </c>
      <c r="K18" s="32">
        <f>VLOOKUP($B18,scoreB!$C$7:$T$160,11,FALSE)</f>
        <v>56</v>
      </c>
      <c r="L18" s="32">
        <f>VLOOKUP($B18,scoreB!$C$7:$T$160,12,FALSE)</f>
        <v>5.9999999999999995E-4</v>
      </c>
      <c r="M18" s="32">
        <f>VLOOKUP($B18,scoreB!$C$7:$T$160,13,FALSE)</f>
        <v>39</v>
      </c>
      <c r="N18" s="32">
        <f>VLOOKUP($B18,scoreB!$C$7:$T$160,14,FALSE)</f>
        <v>0</v>
      </c>
      <c r="O18" s="38">
        <f>VLOOKUP($B18,scoreB!$C$7:$S$160,15,FALSE)</f>
        <v>188</v>
      </c>
      <c r="P18" s="12">
        <f>VLOOKUP($B18,scoreB!$C$7:$S$160,17,FALSE)</f>
        <v>22.3</v>
      </c>
      <c r="Q18" s="27">
        <f t="shared" si="0"/>
        <v>39</v>
      </c>
    </row>
    <row r="19" spans="2:17" ht="17" x14ac:dyDescent="0.4">
      <c r="B19" s="14">
        <v>13</v>
      </c>
      <c r="C19" s="15">
        <f>VLOOKUP($B19,scoreB!$C$7:$T$160,3,FALSE)</f>
        <v>13</v>
      </c>
      <c r="D19" s="9" t="str">
        <f>VLOOKUP($B19,scoreB!$C$7:$T$160,4,FALSE)</f>
        <v>BABIC ALMIR</v>
      </c>
      <c r="E19" s="9">
        <f>VLOOKUP($B19,scoreB!$C$7:$T$160,5,FALSE)</f>
        <v>3</v>
      </c>
      <c r="F19" s="32">
        <f>VLOOKUP($B19,scoreB!$C$7:$T$160,6,FALSE)</f>
        <v>0</v>
      </c>
      <c r="G19" s="32">
        <f>VLOOKUP($B19,scoreB!$C$7:$T$160,7,FALSE)</f>
        <v>1E-4</v>
      </c>
      <c r="H19" s="32">
        <f>VLOOKUP($B19,scoreB!$C$7:$T$160,8,FALSE)</f>
        <v>59</v>
      </c>
      <c r="I19" s="32">
        <f>VLOOKUP($B19,scoreB!$C$7:$T$160,9,FALSE)</f>
        <v>2.9999999999999997E-4</v>
      </c>
      <c r="J19" s="32">
        <f>VLOOKUP($B19,scoreB!$C$7:$T$160,10,FALSE)</f>
        <v>52</v>
      </c>
      <c r="K19" s="32">
        <f>VLOOKUP($B19,scoreB!$C$7:$T$160,11,FALSE)</f>
        <v>76</v>
      </c>
      <c r="L19" s="32">
        <f>VLOOKUP($B19,scoreB!$C$7:$T$160,12,FALSE)</f>
        <v>5.9999999999999995E-4</v>
      </c>
      <c r="M19" s="32">
        <f>VLOOKUP($B19,scoreB!$C$7:$T$160,13,FALSE)</f>
        <v>6.9999999999999999E-4</v>
      </c>
      <c r="N19" s="32">
        <f>VLOOKUP($B19,scoreB!$C$7:$T$160,14,FALSE)</f>
        <v>0</v>
      </c>
      <c r="O19" s="38">
        <f>VLOOKUP($B19,scoreB!$C$7:$S$160,15,FALSE)</f>
        <v>187.00069999999999</v>
      </c>
      <c r="P19" s="12">
        <f>VLOOKUP($B19,scoreB!$C$7:$S$160,17,FALSE)</f>
        <v>15.5</v>
      </c>
      <c r="Q19" s="27">
        <f t="shared" si="0"/>
        <v>52</v>
      </c>
    </row>
    <row r="20" spans="2:17" ht="17" x14ac:dyDescent="0.4">
      <c r="B20" s="14">
        <v>14</v>
      </c>
      <c r="C20" s="15">
        <f>VLOOKUP($B20,scoreB!$C$7:$T$160,3,FALSE)</f>
        <v>14</v>
      </c>
      <c r="D20" s="9" t="str">
        <f>VLOOKUP($B20,scoreB!$C$7:$T$160,4,FALSE)</f>
        <v>CAD UROS</v>
      </c>
      <c r="E20" s="9">
        <f>VLOOKUP($B20,scoreB!$C$7:$T$160,5,FALSE)</f>
        <v>3</v>
      </c>
      <c r="F20" s="32">
        <f>VLOOKUP($B20,scoreB!$C$7:$T$160,6,FALSE)</f>
        <v>0</v>
      </c>
      <c r="G20" s="32">
        <f>VLOOKUP($B20,scoreB!$C$7:$T$160,7,FALSE)</f>
        <v>1E-4</v>
      </c>
      <c r="H20" s="32">
        <f>VLOOKUP($B20,scoreB!$C$7:$T$160,8,FALSE)</f>
        <v>2.0000000000000001E-4</v>
      </c>
      <c r="I20" s="32">
        <f>VLOOKUP($B20,scoreB!$C$7:$T$160,9,FALSE)</f>
        <v>2.9999999999999997E-4</v>
      </c>
      <c r="J20" s="32">
        <f>VLOOKUP($B20,scoreB!$C$7:$T$160,10,FALSE)</f>
        <v>62</v>
      </c>
      <c r="K20" s="32">
        <f>VLOOKUP($B20,scoreB!$C$7:$T$160,11,FALSE)</f>
        <v>5.0000000000000001E-4</v>
      </c>
      <c r="L20" s="32">
        <f>VLOOKUP($B20,scoreB!$C$7:$T$160,12,FALSE)</f>
        <v>65</v>
      </c>
      <c r="M20" s="32">
        <f>VLOOKUP($B20,scoreB!$C$7:$T$160,13,FALSE)</f>
        <v>55</v>
      </c>
      <c r="N20" s="32">
        <f>VLOOKUP($B20,scoreB!$C$7:$T$160,14,FALSE)</f>
        <v>0</v>
      </c>
      <c r="O20" s="38">
        <f>VLOOKUP($B20,scoreB!$C$7:$S$160,15,FALSE)</f>
        <v>182.00049999999999</v>
      </c>
      <c r="P20" s="12">
        <f>VLOOKUP($B20,scoreB!$C$7:$S$160,17,FALSE)</f>
        <v>15.2</v>
      </c>
      <c r="Q20" s="27">
        <f t="shared" si="0"/>
        <v>55</v>
      </c>
    </row>
    <row r="21" spans="2:17" ht="17" x14ac:dyDescent="0.4">
      <c r="B21" s="14">
        <v>15</v>
      </c>
      <c r="C21" s="15">
        <f>VLOOKUP($B21,scoreB!$C$7:$T$160,3,FALSE)</f>
        <v>15</v>
      </c>
      <c r="D21" s="9" t="str">
        <f>VLOOKUP($B21,scoreB!$C$7:$T$160,4,FALSE)</f>
        <v>SAJOVIC URBAN</v>
      </c>
      <c r="E21" s="9">
        <f>VLOOKUP($B21,scoreB!$C$7:$T$160,5,FALSE)</f>
        <v>3</v>
      </c>
      <c r="F21" s="32">
        <f>VLOOKUP($B21,scoreB!$C$7:$T$160,6,FALSE)</f>
        <v>57</v>
      </c>
      <c r="G21" s="32">
        <f>VLOOKUP($B21,scoreB!$C$7:$T$160,7,FALSE)</f>
        <v>66</v>
      </c>
      <c r="H21" s="32">
        <f>VLOOKUP($B21,scoreB!$C$7:$T$160,8,FALSE)</f>
        <v>0</v>
      </c>
      <c r="I21" s="32">
        <f>VLOOKUP($B21,scoreB!$C$7:$T$160,9,FALSE)</f>
        <v>2.9999999999999997E-4</v>
      </c>
      <c r="J21" s="32">
        <f>VLOOKUP($B21,scoreB!$C$7:$T$160,10,FALSE)</f>
        <v>49</v>
      </c>
      <c r="K21" s="32">
        <f>VLOOKUP($B21,scoreB!$C$7:$T$160,11,FALSE)</f>
        <v>5.0000000000000001E-4</v>
      </c>
      <c r="L21" s="32">
        <f>VLOOKUP($B21,scoreB!$C$7:$T$160,12,FALSE)</f>
        <v>5.9999999999999995E-4</v>
      </c>
      <c r="M21" s="32">
        <f>VLOOKUP($B21,scoreB!$C$7:$T$160,13,FALSE)</f>
        <v>6.9999999999999999E-4</v>
      </c>
      <c r="N21" s="32">
        <f>VLOOKUP($B21,scoreB!$C$7:$T$160,14,FALSE)</f>
        <v>0</v>
      </c>
      <c r="O21" s="38">
        <f>VLOOKUP($B21,scoreB!$C$7:$S$160,15,FALSE)</f>
        <v>172.00069999999999</v>
      </c>
      <c r="P21" s="12">
        <f>VLOOKUP($B21,scoreB!$C$7:$S$160,17,FALSE)</f>
        <v>19.2</v>
      </c>
      <c r="Q21" s="27">
        <f t="shared" si="0"/>
        <v>49</v>
      </c>
    </row>
    <row r="22" spans="2:17" ht="17" x14ac:dyDescent="0.4">
      <c r="B22" s="14">
        <v>16</v>
      </c>
      <c r="C22" s="15">
        <f>VLOOKUP($B22,scoreB!$C$7:$T$160,3,FALSE)</f>
        <v>16</v>
      </c>
      <c r="D22" s="9" t="str">
        <f>VLOOKUP($B22,scoreB!$C$7:$T$160,4,FALSE)</f>
        <v>ROT DEJAN</v>
      </c>
      <c r="E22" s="9">
        <f>VLOOKUP($B22,scoreB!$C$7:$T$160,5,FALSE)</f>
        <v>3</v>
      </c>
      <c r="F22" s="32">
        <f>VLOOKUP($B22,scoreB!$C$7:$T$160,6,FALSE)</f>
        <v>0</v>
      </c>
      <c r="G22" s="32">
        <f>VLOOKUP($B22,scoreB!$C$7:$T$160,7,FALSE)</f>
        <v>1E-4</v>
      </c>
      <c r="H22" s="32">
        <f>VLOOKUP($B22,scoreB!$C$7:$T$160,8,FALSE)</f>
        <v>2.0000000000000001E-4</v>
      </c>
      <c r="I22" s="32">
        <f>VLOOKUP($B22,scoreB!$C$7:$T$160,9,FALSE)</f>
        <v>2.9999999999999997E-4</v>
      </c>
      <c r="J22" s="32">
        <f>VLOOKUP($B22,scoreB!$C$7:$T$160,10,FALSE)</f>
        <v>4.0000000000000002E-4</v>
      </c>
      <c r="K22" s="32">
        <f>VLOOKUP($B22,scoreB!$C$7:$T$160,11,FALSE)</f>
        <v>5.0000000000000001E-4</v>
      </c>
      <c r="L22" s="32">
        <f>VLOOKUP($B22,scoreB!$C$7:$T$160,12,FALSE)</f>
        <v>26</v>
      </c>
      <c r="M22" s="32">
        <f>VLOOKUP($B22,scoreB!$C$7:$T$160,13,FALSE)</f>
        <v>35</v>
      </c>
      <c r="N22" s="32">
        <f>VLOOKUP($B22,scoreB!$C$7:$T$160,14,FALSE)</f>
        <v>98</v>
      </c>
      <c r="O22" s="38">
        <f>VLOOKUP($B22,scoreB!$C$7:$S$160,15,FALSE)</f>
        <v>159.00049999999999</v>
      </c>
      <c r="P22" s="12">
        <f>VLOOKUP($B22,scoreB!$C$7:$S$160,17,FALSE)</f>
        <v>22.4</v>
      </c>
      <c r="Q22" s="27">
        <f t="shared" si="0"/>
        <v>26</v>
      </c>
    </row>
    <row r="23" spans="2:17" ht="17" x14ac:dyDescent="0.4">
      <c r="B23" s="14">
        <v>17</v>
      </c>
      <c r="C23" s="15">
        <f>VLOOKUP($B23,scoreB!$C$7:$T$160,3,FALSE)</f>
        <v>17</v>
      </c>
      <c r="D23" s="9" t="str">
        <f>VLOOKUP($B23,scoreB!$C$7:$T$160,4,FALSE)</f>
        <v>REDAELLI GIANFRANCO</v>
      </c>
      <c r="E23" s="9">
        <f>VLOOKUP($B23,scoreB!$C$7:$T$160,5,FALSE)</f>
        <v>3</v>
      </c>
      <c r="F23" s="32">
        <f>VLOOKUP($B23,scoreB!$C$7:$T$160,6,FALSE)</f>
        <v>51</v>
      </c>
      <c r="G23" s="32">
        <f>VLOOKUP($B23,scoreB!$C$7:$T$160,7,FALSE)</f>
        <v>47</v>
      </c>
      <c r="H23" s="32">
        <f>VLOOKUP($B23,scoreB!$C$7:$T$160,8,FALSE)</f>
        <v>0</v>
      </c>
      <c r="I23" s="32">
        <f>VLOOKUP($B23,scoreB!$C$7:$T$160,9,FALSE)</f>
        <v>2.9999999999999997E-4</v>
      </c>
      <c r="J23" s="32">
        <f>VLOOKUP($B23,scoreB!$C$7:$T$160,10,FALSE)</f>
        <v>47.000399999999999</v>
      </c>
      <c r="K23" s="32">
        <f>VLOOKUP($B23,scoreB!$C$7:$T$160,11,FALSE)</f>
        <v>5.0000000000000001E-4</v>
      </c>
      <c r="L23" s="32">
        <f>VLOOKUP($B23,scoreB!$C$7:$T$160,12,FALSE)</f>
        <v>5.9999999999999995E-4</v>
      </c>
      <c r="M23" s="32">
        <f>VLOOKUP($B23,scoreB!$C$7:$T$160,13,FALSE)</f>
        <v>6.9999999999999999E-4</v>
      </c>
      <c r="N23" s="32">
        <f>VLOOKUP($B23,scoreB!$C$7:$T$160,14,FALSE)</f>
        <v>0</v>
      </c>
      <c r="O23" s="38">
        <f>VLOOKUP($B23,scoreB!$C$7:$S$160,15,FALSE)</f>
        <v>145.00110000000001</v>
      </c>
      <c r="P23" s="12">
        <f>VLOOKUP($B23,scoreB!$C$7:$S$160,17,FALSE)</f>
        <v>21.9</v>
      </c>
      <c r="Q23" s="27">
        <f t="shared" si="0"/>
        <v>47</v>
      </c>
    </row>
    <row r="24" spans="2:17" ht="17" x14ac:dyDescent="0.4">
      <c r="B24" s="14">
        <v>18</v>
      </c>
      <c r="C24" s="15">
        <f>VLOOKUP($B24,scoreB!$C$7:$T$160,3,FALSE)</f>
        <v>18</v>
      </c>
      <c r="D24" s="9" t="str">
        <f>VLOOKUP($B24,scoreB!$C$7:$T$160,4,FALSE)</f>
        <v>MEZNAR SEBASTJAN</v>
      </c>
      <c r="E24" s="9">
        <f>VLOOKUP($B24,scoreB!$C$7:$T$160,5,FALSE)</f>
        <v>3</v>
      </c>
      <c r="F24" s="32">
        <f>VLOOKUP($B24,scoreB!$C$7:$T$160,6,FALSE)</f>
        <v>40</v>
      </c>
      <c r="G24" s="32">
        <f>VLOOKUP($B24,scoreB!$C$7:$T$160,7,FALSE)</f>
        <v>0</v>
      </c>
      <c r="H24" s="32">
        <f>VLOOKUP($B24,scoreB!$C$7:$T$160,8,FALSE)</f>
        <v>58</v>
      </c>
      <c r="I24" s="32">
        <f>VLOOKUP($B24,scoreB!$C$7:$T$160,9,FALSE)</f>
        <v>44</v>
      </c>
      <c r="J24" s="32">
        <f>VLOOKUP($B24,scoreB!$C$7:$T$160,10,FALSE)</f>
        <v>4.0000000000000002E-4</v>
      </c>
      <c r="K24" s="32">
        <f>VLOOKUP($B24,scoreB!$C$7:$T$160,11,FALSE)</f>
        <v>5.0000000000000001E-4</v>
      </c>
      <c r="L24" s="32">
        <f>VLOOKUP($B24,scoreB!$C$7:$T$160,12,FALSE)</f>
        <v>5.9999999999999995E-4</v>
      </c>
      <c r="M24" s="32">
        <f>VLOOKUP($B24,scoreB!$C$7:$T$160,13,FALSE)</f>
        <v>6.9999999999999999E-4</v>
      </c>
      <c r="N24" s="32">
        <f>VLOOKUP($B24,scoreB!$C$7:$T$160,14,FALSE)</f>
        <v>0</v>
      </c>
      <c r="O24" s="38">
        <f>VLOOKUP($B24,scoreB!$C$7:$S$160,15,FALSE)</f>
        <v>142.00069999999999</v>
      </c>
      <c r="P24" s="12">
        <f>VLOOKUP($B24,scoreB!$C$7:$S$160,17,FALSE)</f>
        <v>18.5</v>
      </c>
      <c r="Q24" s="27">
        <f t="shared" si="0"/>
        <v>40</v>
      </c>
    </row>
    <row r="25" spans="2:17" ht="17" x14ac:dyDescent="0.4">
      <c r="B25" s="14">
        <v>19</v>
      </c>
      <c r="C25" s="15">
        <f>VLOOKUP($B25,scoreB!$C$7:$T$160,3,FALSE)</f>
        <v>19</v>
      </c>
      <c r="D25" s="9" t="str">
        <f>VLOOKUP($B25,scoreB!$C$7:$T$160,4,FALSE)</f>
        <v>ZITNIK JOZE</v>
      </c>
      <c r="E25" s="9">
        <f>VLOOKUP($B25,scoreB!$C$7:$T$160,5,FALSE)</f>
        <v>3</v>
      </c>
      <c r="F25" s="32">
        <f>VLOOKUP($B25,scoreB!$C$7:$T$160,6,FALSE)</f>
        <v>0</v>
      </c>
      <c r="G25" s="32">
        <f>VLOOKUP($B25,scoreB!$C$7:$T$160,7,FALSE)</f>
        <v>1E-4</v>
      </c>
      <c r="H25" s="32">
        <f>VLOOKUP($B25,scoreB!$C$7:$T$160,8,FALSE)</f>
        <v>37</v>
      </c>
      <c r="I25" s="32">
        <f>VLOOKUP($B25,scoreB!$C$7:$T$160,9,FALSE)</f>
        <v>60</v>
      </c>
      <c r="J25" s="32">
        <f>VLOOKUP($B25,scoreB!$C$7:$T$160,10,FALSE)</f>
        <v>4.0000000000000002E-4</v>
      </c>
      <c r="K25" s="32">
        <f>VLOOKUP($B25,scoreB!$C$7:$T$160,11,FALSE)</f>
        <v>41</v>
      </c>
      <c r="L25" s="32">
        <f>VLOOKUP($B25,scoreB!$C$7:$T$160,12,FALSE)</f>
        <v>5.9999999999999995E-4</v>
      </c>
      <c r="M25" s="32">
        <f>VLOOKUP($B25,scoreB!$C$7:$T$160,13,FALSE)</f>
        <v>6.9999999999999999E-4</v>
      </c>
      <c r="N25" s="32">
        <f>VLOOKUP($B25,scoreB!$C$7:$T$160,14,FALSE)</f>
        <v>0</v>
      </c>
      <c r="O25" s="38">
        <f>VLOOKUP($B25,scoreB!$C$7:$S$160,15,FALSE)</f>
        <v>138.00069999999999</v>
      </c>
      <c r="P25" s="12">
        <f>VLOOKUP($B25,scoreB!$C$7:$S$160,17,FALSE)</f>
        <v>18.3</v>
      </c>
      <c r="Q25" s="27">
        <f t="shared" si="0"/>
        <v>37</v>
      </c>
    </row>
    <row r="26" spans="2:17" ht="17" x14ac:dyDescent="0.4">
      <c r="B26" s="14">
        <v>20</v>
      </c>
      <c r="C26" s="15">
        <f>VLOOKUP($B26,scoreB!$C$7:$T$160,3,FALSE)</f>
        <v>20</v>
      </c>
      <c r="D26" s="9" t="str">
        <f>VLOOKUP($B26,scoreB!$C$7:$T$160,4,FALSE)</f>
        <v>ZALAZNIK RADO</v>
      </c>
      <c r="E26" s="9">
        <f>VLOOKUP($B26,scoreB!$C$7:$T$160,5,FALSE)</f>
        <v>3</v>
      </c>
      <c r="F26" s="32">
        <f>VLOOKUP($B26,scoreB!$C$7:$T$160,6,FALSE)</f>
        <v>0</v>
      </c>
      <c r="G26" s="32">
        <f>VLOOKUP($B26,scoreB!$C$7:$T$160,7,FALSE)</f>
        <v>52</v>
      </c>
      <c r="H26" s="32">
        <f>VLOOKUP($B26,scoreB!$C$7:$T$160,8,FALSE)</f>
        <v>40</v>
      </c>
      <c r="I26" s="32">
        <f>VLOOKUP($B26,scoreB!$C$7:$T$160,9,FALSE)</f>
        <v>44</v>
      </c>
      <c r="J26" s="32">
        <f>VLOOKUP($B26,scoreB!$C$7:$T$160,10,FALSE)</f>
        <v>4.0000000000000002E-4</v>
      </c>
      <c r="K26" s="32">
        <f>VLOOKUP($B26,scoreB!$C$7:$T$160,11,FALSE)</f>
        <v>5.0000000000000001E-4</v>
      </c>
      <c r="L26" s="32">
        <f>VLOOKUP($B26,scoreB!$C$7:$T$160,12,FALSE)</f>
        <v>5.9999999999999995E-4</v>
      </c>
      <c r="M26" s="32">
        <f>VLOOKUP($B26,scoreB!$C$7:$T$160,13,FALSE)</f>
        <v>6.9999999999999999E-4</v>
      </c>
      <c r="N26" s="32">
        <f>VLOOKUP($B26,scoreB!$C$7:$T$160,14,FALSE)</f>
        <v>0</v>
      </c>
      <c r="O26" s="38">
        <f>VLOOKUP($B26,scoreB!$C$7:$S$160,15,FALSE)</f>
        <v>136.00069999999999</v>
      </c>
      <c r="P26" s="12">
        <f>VLOOKUP($B26,scoreB!$C$7:$S$160,17,FALSE)</f>
        <v>20.8</v>
      </c>
      <c r="Q26" s="27">
        <f t="shared" si="0"/>
        <v>40</v>
      </c>
    </row>
    <row r="27" spans="2:17" ht="17" x14ac:dyDescent="0.4">
      <c r="B27" s="14">
        <v>21</v>
      </c>
      <c r="C27" s="15">
        <f>VLOOKUP($B27,scoreB!$C$7:$T$160,3,FALSE)</f>
        <v>21</v>
      </c>
      <c r="D27" s="9" t="str">
        <f>VLOOKUP($B27,scoreB!$C$7:$T$160,4,FALSE)</f>
        <v>DE CILLIA GIOVANNI</v>
      </c>
      <c r="E27" s="9">
        <f>VLOOKUP($B27,scoreB!$C$7:$T$160,5,FALSE)</f>
        <v>3</v>
      </c>
      <c r="F27" s="32">
        <f>VLOOKUP($B27,scoreB!$C$7:$T$160,6,FALSE)</f>
        <v>0</v>
      </c>
      <c r="G27" s="32">
        <f>VLOOKUP($B27,scoreB!$C$7:$T$160,7,FALSE)</f>
        <v>44</v>
      </c>
      <c r="H27" s="32">
        <f>VLOOKUP($B27,scoreB!$C$7:$T$160,8,FALSE)</f>
        <v>44.0002</v>
      </c>
      <c r="I27" s="32">
        <f>VLOOKUP($B27,scoreB!$C$7:$T$160,9,FALSE)</f>
        <v>2.9999999999999997E-4</v>
      </c>
      <c r="J27" s="32">
        <f>VLOOKUP($B27,scoreB!$C$7:$T$160,10,FALSE)</f>
        <v>47</v>
      </c>
      <c r="K27" s="32">
        <f>VLOOKUP($B27,scoreB!$C$7:$T$160,11,FALSE)</f>
        <v>5.0000000000000001E-4</v>
      </c>
      <c r="L27" s="32">
        <f>VLOOKUP($B27,scoreB!$C$7:$T$160,12,FALSE)</f>
        <v>5.9999999999999995E-4</v>
      </c>
      <c r="M27" s="32">
        <f>VLOOKUP($B27,scoreB!$C$7:$T$160,13,FALSE)</f>
        <v>6.9999999999999999E-4</v>
      </c>
      <c r="N27" s="32">
        <f>VLOOKUP($B27,scoreB!$C$7:$T$160,14,FALSE)</f>
        <v>0</v>
      </c>
      <c r="O27" s="38">
        <f>VLOOKUP($B27,scoreB!$C$7:$S$160,15,FALSE)</f>
        <v>135.0009</v>
      </c>
      <c r="P27" s="12">
        <f>VLOOKUP($B27,scoreB!$C$7:$S$160,17,FALSE)</f>
        <v>19</v>
      </c>
      <c r="Q27" s="27">
        <f t="shared" si="0"/>
        <v>44</v>
      </c>
    </row>
    <row r="28" spans="2:17" ht="17" x14ac:dyDescent="0.4">
      <c r="B28" s="14">
        <v>22</v>
      </c>
      <c r="C28" s="15">
        <f>VLOOKUP($B28,scoreB!$C$7:$T$160,3,FALSE)</f>
        <v>22</v>
      </c>
      <c r="D28" s="9" t="str">
        <f>VLOOKUP($B28,scoreB!$C$7:$T$160,4,FALSE)</f>
        <v>KLANCISAR MATEJA</v>
      </c>
      <c r="E28" s="9">
        <f>VLOOKUP($B28,scoreB!$C$7:$T$160,5,FALSE)</f>
        <v>2</v>
      </c>
      <c r="F28" s="32">
        <f>VLOOKUP($B28,scoreB!$C$7:$T$160,6,FALSE)</f>
        <v>0</v>
      </c>
      <c r="G28" s="32">
        <f>VLOOKUP($B28,scoreB!$C$7:$T$160,7,FALSE)</f>
        <v>1E-4</v>
      </c>
      <c r="H28" s="32">
        <f>VLOOKUP($B28,scoreB!$C$7:$T$160,8,FALSE)</f>
        <v>63</v>
      </c>
      <c r="I28" s="32">
        <f>VLOOKUP($B28,scoreB!$C$7:$T$160,9,FALSE)</f>
        <v>2.9999999999999997E-4</v>
      </c>
      <c r="J28" s="32">
        <f>VLOOKUP($B28,scoreB!$C$7:$T$160,10,FALSE)</f>
        <v>57</v>
      </c>
      <c r="K28" s="32">
        <f>VLOOKUP($B28,scoreB!$C$7:$T$160,11,FALSE)</f>
        <v>5.0000000000000001E-4</v>
      </c>
      <c r="L28" s="32">
        <f>VLOOKUP($B28,scoreB!$C$7:$T$160,12,FALSE)</f>
        <v>5.9999999999999995E-4</v>
      </c>
      <c r="M28" s="32">
        <f>VLOOKUP($B28,scoreB!$C$7:$T$160,13,FALSE)</f>
        <v>6.9999999999999999E-4</v>
      </c>
      <c r="N28" s="32">
        <f>VLOOKUP($B28,scoreB!$C$7:$T$160,14,FALSE)</f>
        <v>0</v>
      </c>
      <c r="O28" s="38">
        <f>VLOOKUP($B28,scoreB!$C$7:$S$160,15,FALSE)</f>
        <v>120.0013</v>
      </c>
      <c r="P28" s="12">
        <f>VLOOKUP($B28,scoreB!$C$7:$S$160,17,FALSE)</f>
        <v>15.7</v>
      </c>
      <c r="Q28" s="27">
        <f t="shared" si="0"/>
        <v>57</v>
      </c>
    </row>
    <row r="29" spans="2:17" ht="17" x14ac:dyDescent="0.4">
      <c r="B29" s="14">
        <v>23</v>
      </c>
      <c r="C29" s="15">
        <f>VLOOKUP($B29,scoreB!$C$7:$T$160,3,FALSE)</f>
        <v>23</v>
      </c>
      <c r="D29" s="9" t="str">
        <f>VLOOKUP($B29,scoreB!$C$7:$T$160,4,FALSE)</f>
        <v>WURZER GERNOT</v>
      </c>
      <c r="E29" s="9">
        <f>VLOOKUP($B29,scoreB!$C$7:$T$160,5,FALSE)</f>
        <v>2</v>
      </c>
      <c r="F29" s="32">
        <f>VLOOKUP($B29,scoreB!$C$7:$T$160,6,FALSE)</f>
        <v>51</v>
      </c>
      <c r="G29" s="32">
        <f>VLOOKUP($B29,scoreB!$C$7:$T$160,7,FALSE)</f>
        <v>65</v>
      </c>
      <c r="H29" s="32">
        <f>VLOOKUP($B29,scoreB!$C$7:$T$160,8,FALSE)</f>
        <v>0</v>
      </c>
      <c r="I29" s="32">
        <f>VLOOKUP($B29,scoreB!$C$7:$T$160,9,FALSE)</f>
        <v>2.9999999999999997E-4</v>
      </c>
      <c r="J29" s="32">
        <f>VLOOKUP($B29,scoreB!$C$7:$T$160,10,FALSE)</f>
        <v>4.0000000000000002E-4</v>
      </c>
      <c r="K29" s="32">
        <f>VLOOKUP($B29,scoreB!$C$7:$T$160,11,FALSE)</f>
        <v>5.0000000000000001E-4</v>
      </c>
      <c r="L29" s="32">
        <f>VLOOKUP($B29,scoreB!$C$7:$T$160,12,FALSE)</f>
        <v>5.9999999999999995E-4</v>
      </c>
      <c r="M29" s="32">
        <f>VLOOKUP($B29,scoreB!$C$7:$T$160,13,FALSE)</f>
        <v>6.9999999999999999E-4</v>
      </c>
      <c r="N29" s="32">
        <f>VLOOKUP($B29,scoreB!$C$7:$T$160,14,FALSE)</f>
        <v>0</v>
      </c>
      <c r="O29" s="38">
        <f>VLOOKUP($B29,scoreB!$C$7:$S$160,15,FALSE)</f>
        <v>116.0013</v>
      </c>
      <c r="P29" s="12">
        <f>VLOOKUP($B29,scoreB!$C$7:$S$160,17,FALSE)</f>
        <v>18.5</v>
      </c>
      <c r="Q29" s="27">
        <f t="shared" si="0"/>
        <v>51</v>
      </c>
    </row>
    <row r="30" spans="2:17" ht="17" x14ac:dyDescent="0.4">
      <c r="B30" s="14">
        <v>24</v>
      </c>
      <c r="C30" s="15">
        <f>VLOOKUP($B30,scoreB!$C$7:$T$160,3,FALSE)</f>
        <v>24</v>
      </c>
      <c r="D30" s="9" t="str">
        <f>VLOOKUP($B30,scoreB!$C$7:$T$160,4,FALSE)</f>
        <v>KONTE BREDA</v>
      </c>
      <c r="E30" s="9">
        <f>VLOOKUP($B30,scoreB!$C$7:$T$160,5,FALSE)</f>
        <v>2</v>
      </c>
      <c r="F30" s="32">
        <f>VLOOKUP($B30,scoreB!$C$7:$T$160,6,FALSE)</f>
        <v>0</v>
      </c>
      <c r="G30" s="32">
        <f>VLOOKUP($B30,scoreB!$C$7:$T$160,7,FALSE)</f>
        <v>1E-4</v>
      </c>
      <c r="H30" s="32">
        <f>VLOOKUP($B30,scoreB!$C$7:$T$160,8,FALSE)</f>
        <v>2.0000000000000001E-4</v>
      </c>
      <c r="I30" s="32">
        <f>VLOOKUP($B30,scoreB!$C$7:$T$160,9,FALSE)</f>
        <v>2.9999999999999997E-4</v>
      </c>
      <c r="J30" s="32">
        <f>VLOOKUP($B30,scoreB!$C$7:$T$160,10,FALSE)</f>
        <v>4.0000000000000002E-4</v>
      </c>
      <c r="K30" s="32">
        <f>VLOOKUP($B30,scoreB!$C$7:$T$160,11,FALSE)</f>
        <v>5.0000000000000001E-4</v>
      </c>
      <c r="L30" s="32">
        <f>VLOOKUP($B30,scoreB!$C$7:$T$160,12,FALSE)</f>
        <v>41</v>
      </c>
      <c r="M30" s="32">
        <f>VLOOKUP($B30,scoreB!$C$7:$T$160,13,FALSE)</f>
        <v>6.9999999999999999E-4</v>
      </c>
      <c r="N30" s="32">
        <f>VLOOKUP($B30,scoreB!$C$7:$T$160,14,FALSE)</f>
        <v>70</v>
      </c>
      <c r="O30" s="38">
        <f>VLOOKUP($B30,scoreB!$C$7:$S$160,15,FALSE)</f>
        <v>111.0012</v>
      </c>
      <c r="P30" s="12">
        <f>VLOOKUP($B30,scoreB!$C$7:$S$160,17,FALSE)</f>
        <v>23.6</v>
      </c>
      <c r="Q30" s="27">
        <f t="shared" si="0"/>
        <v>41</v>
      </c>
    </row>
    <row r="31" spans="2:17" ht="17" x14ac:dyDescent="0.4">
      <c r="B31" s="14">
        <v>25</v>
      </c>
      <c r="C31" s="15">
        <f>VLOOKUP($B31,scoreB!$C$7:$T$160,3,FALSE)</f>
        <v>25</v>
      </c>
      <c r="D31" s="9" t="str">
        <f>VLOOKUP($B31,scoreB!$C$7:$T$160,4,FALSE)</f>
        <v>GORSEK JANEZ</v>
      </c>
      <c r="E31" s="9">
        <f>VLOOKUP($B31,scoreB!$C$7:$T$160,5,FALSE)</f>
        <v>2</v>
      </c>
      <c r="F31" s="32">
        <f>VLOOKUP($B31,scoreB!$C$7:$T$160,6,FALSE)</f>
        <v>0</v>
      </c>
      <c r="G31" s="32">
        <f>VLOOKUP($B31,scoreB!$C$7:$T$160,7,FALSE)</f>
        <v>1E-4</v>
      </c>
      <c r="H31" s="32">
        <f>VLOOKUP($B31,scoreB!$C$7:$T$160,8,FALSE)</f>
        <v>53</v>
      </c>
      <c r="I31" s="32">
        <f>VLOOKUP($B31,scoreB!$C$7:$T$160,9,FALSE)</f>
        <v>48</v>
      </c>
      <c r="J31" s="32">
        <f>VLOOKUP($B31,scoreB!$C$7:$T$160,10,FALSE)</f>
        <v>4.0000000000000002E-4</v>
      </c>
      <c r="K31" s="32">
        <f>VLOOKUP($B31,scoreB!$C$7:$T$160,11,FALSE)</f>
        <v>5.0000000000000001E-4</v>
      </c>
      <c r="L31" s="32">
        <f>VLOOKUP($B31,scoreB!$C$7:$T$160,12,FALSE)</f>
        <v>5.9999999999999995E-4</v>
      </c>
      <c r="M31" s="32">
        <f>VLOOKUP($B31,scoreB!$C$7:$T$160,13,FALSE)</f>
        <v>6.9999999999999999E-4</v>
      </c>
      <c r="N31" s="32">
        <f>VLOOKUP($B31,scoreB!$C$7:$T$160,14,FALSE)</f>
        <v>0</v>
      </c>
      <c r="O31" s="38">
        <f>VLOOKUP($B31,scoreB!$C$7:$S$160,15,FALSE)</f>
        <v>101.0013</v>
      </c>
      <c r="P31" s="12">
        <f>VLOOKUP($B31,scoreB!$C$7:$S$160,17,FALSE)</f>
        <v>20.6</v>
      </c>
      <c r="Q31" s="27">
        <f t="shared" si="0"/>
        <v>48</v>
      </c>
    </row>
    <row r="32" spans="2:17" ht="17" x14ac:dyDescent="0.4">
      <c r="B32" s="14">
        <v>26</v>
      </c>
      <c r="C32" s="15">
        <f>VLOOKUP($B32,scoreB!$C$7:$T$160,3,FALSE)</f>
        <v>26</v>
      </c>
      <c r="D32" s="9" t="str">
        <f>VLOOKUP($B32,scoreB!$C$7:$T$160,4,FALSE)</f>
        <v>WEDAM WALTER</v>
      </c>
      <c r="E32" s="9">
        <f>VLOOKUP($B32,scoreB!$C$7:$T$160,5,FALSE)</f>
        <v>2</v>
      </c>
      <c r="F32" s="32">
        <f>VLOOKUP($B32,scoreB!$C$7:$T$160,6,FALSE)</f>
        <v>0</v>
      </c>
      <c r="G32" s="32">
        <f>VLOOKUP($B32,scoreB!$C$7:$T$160,7,FALSE)</f>
        <v>1E-4</v>
      </c>
      <c r="H32" s="32">
        <f>VLOOKUP($B32,scoreB!$C$7:$T$160,8,FALSE)</f>
        <v>53</v>
      </c>
      <c r="I32" s="32">
        <f>VLOOKUP($B32,scoreB!$C$7:$T$160,9,FALSE)</f>
        <v>2.9999999999999997E-4</v>
      </c>
      <c r="J32" s="32">
        <f>VLOOKUP($B32,scoreB!$C$7:$T$160,10,FALSE)</f>
        <v>4.0000000000000002E-4</v>
      </c>
      <c r="K32" s="32">
        <f>VLOOKUP($B32,scoreB!$C$7:$T$160,11,FALSE)</f>
        <v>41</v>
      </c>
      <c r="L32" s="32">
        <f>VLOOKUP($B32,scoreB!$C$7:$T$160,12,FALSE)</f>
        <v>5.9999999999999995E-4</v>
      </c>
      <c r="M32" s="32">
        <f>VLOOKUP($B32,scoreB!$C$7:$T$160,13,FALSE)</f>
        <v>6.9999999999999999E-4</v>
      </c>
      <c r="N32" s="32">
        <f>VLOOKUP($B32,scoreB!$C$7:$T$160,14,FALSE)</f>
        <v>0</v>
      </c>
      <c r="O32" s="38">
        <f>VLOOKUP($B32,scoreB!$C$7:$S$160,15,FALSE)</f>
        <v>94.001300000000001</v>
      </c>
      <c r="P32" s="12">
        <f>VLOOKUP($B32,scoreB!$C$7:$S$160,17,FALSE)</f>
        <v>20.100000000000001</v>
      </c>
      <c r="Q32" s="27">
        <f t="shared" si="0"/>
        <v>41</v>
      </c>
    </row>
    <row r="33" spans="2:17" ht="17" x14ac:dyDescent="0.4">
      <c r="B33" s="14">
        <v>27</v>
      </c>
      <c r="C33" s="15">
        <f>VLOOKUP($B33,scoreB!$C$7:$T$160,3,FALSE)</f>
        <v>26</v>
      </c>
      <c r="D33" s="9" t="str">
        <f>VLOOKUP($B33,scoreB!$C$7:$T$160,4,FALSE)</f>
        <v>MALUS BOSTJAN</v>
      </c>
      <c r="E33" s="9">
        <f>VLOOKUP($B33,scoreB!$C$7:$T$160,5,FALSE)</f>
        <v>2</v>
      </c>
      <c r="F33" s="32">
        <f>VLOOKUP($B33,scoreB!$C$7:$T$160,6,FALSE)</f>
        <v>45</v>
      </c>
      <c r="G33" s="32">
        <f>VLOOKUP($B33,scoreB!$C$7:$T$160,7,FALSE)</f>
        <v>0</v>
      </c>
      <c r="H33" s="32">
        <f>VLOOKUP($B33,scoreB!$C$7:$T$160,8,FALSE)</f>
        <v>49</v>
      </c>
      <c r="I33" s="32">
        <f>VLOOKUP($B33,scoreB!$C$7:$T$160,9,FALSE)</f>
        <v>2.9999999999999997E-4</v>
      </c>
      <c r="J33" s="32">
        <f>VLOOKUP($B33,scoreB!$C$7:$T$160,10,FALSE)</f>
        <v>4.0000000000000002E-4</v>
      </c>
      <c r="K33" s="32">
        <f>VLOOKUP($B33,scoreB!$C$7:$T$160,11,FALSE)</f>
        <v>5.0000000000000001E-4</v>
      </c>
      <c r="L33" s="32">
        <f>VLOOKUP($B33,scoreB!$C$7:$T$160,12,FALSE)</f>
        <v>5.9999999999999995E-4</v>
      </c>
      <c r="M33" s="32">
        <f>VLOOKUP($B33,scoreB!$C$7:$T$160,13,FALSE)</f>
        <v>6.9999999999999999E-4</v>
      </c>
      <c r="N33" s="32">
        <f>VLOOKUP($B33,scoreB!$C$7:$T$160,14,FALSE)</f>
        <v>0</v>
      </c>
      <c r="O33" s="38">
        <f>VLOOKUP($B33,scoreB!$C$7:$S$160,15,FALSE)</f>
        <v>94.001300000000001</v>
      </c>
      <c r="P33" s="12">
        <f>VLOOKUP($B33,scoreB!$C$7:$S$160,17,FALSE)</f>
        <v>15.2</v>
      </c>
      <c r="Q33" s="27">
        <f t="shared" si="0"/>
        <v>45</v>
      </c>
    </row>
    <row r="34" spans="2:17" ht="17" x14ac:dyDescent="0.4">
      <c r="B34" s="14">
        <v>28</v>
      </c>
      <c r="C34" s="15">
        <f>VLOOKUP($B34,scoreB!$C$7:$T$160,3,FALSE)</f>
        <v>28</v>
      </c>
      <c r="D34" s="9" t="str">
        <f>VLOOKUP($B34,scoreB!$C$7:$T$160,4,FALSE)</f>
        <v>KRSEVAN ALES</v>
      </c>
      <c r="E34" s="9">
        <f>VLOOKUP($B34,scoreB!$C$7:$T$160,5,FALSE)</f>
        <v>2</v>
      </c>
      <c r="F34" s="32">
        <f>VLOOKUP($B34,scoreB!$C$7:$T$160,6,FALSE)</f>
        <v>0</v>
      </c>
      <c r="G34" s="32">
        <f>VLOOKUP($B34,scoreB!$C$7:$T$160,7,FALSE)</f>
        <v>1E-4</v>
      </c>
      <c r="H34" s="32">
        <f>VLOOKUP($B34,scoreB!$C$7:$T$160,8,FALSE)</f>
        <v>2.0000000000000001E-4</v>
      </c>
      <c r="I34" s="32">
        <f>VLOOKUP($B34,scoreB!$C$7:$T$160,9,FALSE)</f>
        <v>2.9999999999999997E-4</v>
      </c>
      <c r="J34" s="32">
        <f>VLOOKUP($B34,scoreB!$C$7:$T$160,10,FALSE)</f>
        <v>37</v>
      </c>
      <c r="K34" s="32">
        <f>VLOOKUP($B34,scoreB!$C$7:$T$160,11,FALSE)</f>
        <v>5.0000000000000001E-4</v>
      </c>
      <c r="L34" s="32">
        <f>VLOOKUP($B34,scoreB!$C$7:$T$160,12,FALSE)</f>
        <v>5.9999999999999995E-4</v>
      </c>
      <c r="M34" s="32">
        <f>VLOOKUP($B34,scoreB!$C$7:$T$160,13,FALSE)</f>
        <v>55</v>
      </c>
      <c r="N34" s="32">
        <f>VLOOKUP($B34,scoreB!$C$7:$T$160,14,FALSE)</f>
        <v>0</v>
      </c>
      <c r="O34" s="38">
        <f>VLOOKUP($B34,scoreB!$C$7:$S$160,15,FALSE)</f>
        <v>92.001100000000008</v>
      </c>
      <c r="P34" s="12">
        <f>VLOOKUP($B34,scoreB!$C$7:$S$160,17,FALSE)</f>
        <v>22</v>
      </c>
      <c r="Q34" s="27">
        <f t="shared" si="0"/>
        <v>37</v>
      </c>
    </row>
    <row r="35" spans="2:17" ht="17" x14ac:dyDescent="0.4">
      <c r="B35" s="14">
        <v>29</v>
      </c>
      <c r="C35" s="15">
        <f>VLOOKUP($B35,scoreB!$C$7:$T$160,3,FALSE)</f>
        <v>29</v>
      </c>
      <c r="D35" s="9" t="str">
        <f>VLOOKUP($B35,scoreB!$C$7:$T$160,4,FALSE)</f>
        <v>ZAVRŠNIK TOMAŽ</v>
      </c>
      <c r="E35" s="9">
        <f>VLOOKUP($B35,scoreB!$C$7:$T$160,5,FALSE)</f>
        <v>2</v>
      </c>
      <c r="F35" s="32">
        <f>VLOOKUP($B35,scoreB!$C$7:$T$160,6,FALSE)</f>
        <v>0</v>
      </c>
      <c r="G35" s="32">
        <f>VLOOKUP($B35,scoreB!$C$7:$T$160,7,FALSE)</f>
        <v>1E-4</v>
      </c>
      <c r="H35" s="32">
        <f>VLOOKUP($B35,scoreB!$C$7:$T$160,8,FALSE)</f>
        <v>2.0000000000000001E-4</v>
      </c>
      <c r="I35" s="32">
        <f>VLOOKUP($B35,scoreB!$C$7:$T$160,9,FALSE)</f>
        <v>39</v>
      </c>
      <c r="J35" s="32">
        <f>VLOOKUP($B35,scoreB!$C$7:$T$160,10,FALSE)</f>
        <v>4.0000000000000002E-4</v>
      </c>
      <c r="K35" s="32">
        <f>VLOOKUP($B35,scoreB!$C$7:$T$160,11,FALSE)</f>
        <v>52</v>
      </c>
      <c r="L35" s="32">
        <f>VLOOKUP($B35,scoreB!$C$7:$T$160,12,FALSE)</f>
        <v>5.9999999999999995E-4</v>
      </c>
      <c r="M35" s="32">
        <f>VLOOKUP($B35,scoreB!$C$7:$T$160,13,FALSE)</f>
        <v>6.9999999999999999E-4</v>
      </c>
      <c r="N35" s="32">
        <f>VLOOKUP($B35,scoreB!$C$7:$T$160,14,FALSE)</f>
        <v>0</v>
      </c>
      <c r="O35" s="38">
        <f>VLOOKUP($B35,scoreB!$C$7:$S$160,15,FALSE)</f>
        <v>91.001300000000001</v>
      </c>
      <c r="P35" s="12">
        <f>VLOOKUP($B35,scoreB!$C$7:$S$160,17,FALSE)</f>
        <v>20.2</v>
      </c>
      <c r="Q35" s="27">
        <f t="shared" si="0"/>
        <v>39</v>
      </c>
    </row>
    <row r="36" spans="2:17" ht="17" x14ac:dyDescent="0.4">
      <c r="B36" s="14">
        <v>30</v>
      </c>
      <c r="C36" s="15">
        <f>VLOOKUP($B36,scoreB!$C$7:$T$160,3,FALSE)</f>
        <v>30</v>
      </c>
      <c r="D36" s="9" t="str">
        <f>VLOOKUP($B36,scoreB!$C$7:$T$160,4,FALSE)</f>
        <v>BENETAZZO SONIA</v>
      </c>
      <c r="E36" s="9">
        <f>VLOOKUP($B36,scoreB!$C$7:$T$160,5,FALSE)</f>
        <v>2</v>
      </c>
      <c r="F36" s="32">
        <f>VLOOKUP($B36,scoreB!$C$7:$T$160,6,FALSE)</f>
        <v>0</v>
      </c>
      <c r="G36" s="32">
        <f>VLOOKUP($B36,scoreB!$C$7:$T$160,7,FALSE)</f>
        <v>1E-4</v>
      </c>
      <c r="H36" s="32">
        <f>VLOOKUP($B36,scoreB!$C$7:$T$160,8,FALSE)</f>
        <v>2.0000000000000001E-4</v>
      </c>
      <c r="I36" s="32">
        <f>VLOOKUP($B36,scoreB!$C$7:$T$160,9,FALSE)</f>
        <v>43</v>
      </c>
      <c r="J36" s="32">
        <f>VLOOKUP($B36,scoreB!$C$7:$T$160,10,FALSE)</f>
        <v>47</v>
      </c>
      <c r="K36" s="32">
        <f>VLOOKUP($B36,scoreB!$C$7:$T$160,11,FALSE)</f>
        <v>5.0000000000000001E-4</v>
      </c>
      <c r="L36" s="32">
        <f>VLOOKUP($B36,scoreB!$C$7:$T$160,12,FALSE)</f>
        <v>5.9999999999999995E-4</v>
      </c>
      <c r="M36" s="32">
        <f>VLOOKUP($B36,scoreB!$C$7:$T$160,13,FALSE)</f>
        <v>6.9999999999999999E-4</v>
      </c>
      <c r="N36" s="32">
        <f>VLOOKUP($B36,scoreB!$C$7:$T$160,14,FALSE)</f>
        <v>0</v>
      </c>
      <c r="O36" s="38">
        <f>VLOOKUP($B36,scoreB!$C$7:$S$160,15,FALSE)</f>
        <v>90.001300000000001</v>
      </c>
      <c r="P36" s="12">
        <f>VLOOKUP($B36,scoreB!$C$7:$S$160,17,FALSE)</f>
        <v>15.3</v>
      </c>
      <c r="Q36" s="27">
        <f t="shared" si="0"/>
        <v>43</v>
      </c>
    </row>
    <row r="37" spans="2:17" ht="17" x14ac:dyDescent="0.4">
      <c r="B37" s="14">
        <v>31</v>
      </c>
      <c r="C37" s="15">
        <f>VLOOKUP($B37,scoreB!$C$7:$T$160,3,FALSE)</f>
        <v>31</v>
      </c>
      <c r="D37" s="9" t="str">
        <f>VLOOKUP($B37,scoreB!$C$7:$T$160,4,FALSE)</f>
        <v>GARVAS FRANC</v>
      </c>
      <c r="E37" s="9">
        <f>VLOOKUP($B37,scoreB!$C$7:$T$160,5,FALSE)</f>
        <v>2</v>
      </c>
      <c r="F37" s="32">
        <f>VLOOKUP($B37,scoreB!$C$7:$T$160,6,FALSE)</f>
        <v>0</v>
      </c>
      <c r="G37" s="32">
        <f>VLOOKUP($B37,scoreB!$C$7:$T$160,7,FALSE)</f>
        <v>1E-4</v>
      </c>
      <c r="H37" s="32">
        <f>VLOOKUP($B37,scoreB!$C$7:$T$160,8,FALSE)</f>
        <v>2.0000000000000001E-4</v>
      </c>
      <c r="I37" s="32">
        <f>VLOOKUP($B37,scoreB!$C$7:$T$160,9,FALSE)</f>
        <v>55</v>
      </c>
      <c r="J37" s="32">
        <f>VLOOKUP($B37,scoreB!$C$7:$T$160,10,FALSE)</f>
        <v>4.0000000000000002E-4</v>
      </c>
      <c r="K37" s="32">
        <f>VLOOKUP($B37,scoreB!$C$7:$T$160,11,FALSE)</f>
        <v>5.0000000000000001E-4</v>
      </c>
      <c r="L37" s="32">
        <f>VLOOKUP($B37,scoreB!$C$7:$T$160,12,FALSE)</f>
        <v>5.9999999999999995E-4</v>
      </c>
      <c r="M37" s="32">
        <f>VLOOKUP($B37,scoreB!$C$7:$T$160,13,FALSE)</f>
        <v>32</v>
      </c>
      <c r="N37" s="32">
        <f>VLOOKUP($B37,scoreB!$C$7:$T$160,14,FALSE)</f>
        <v>0</v>
      </c>
      <c r="O37" s="38">
        <f>VLOOKUP($B37,scoreB!$C$7:$S$160,15,FALSE)</f>
        <v>87.001100000000008</v>
      </c>
      <c r="P37" s="12">
        <f>VLOOKUP($B37,scoreB!$C$7:$S$160,17,FALSE)</f>
        <v>21.1</v>
      </c>
      <c r="Q37" s="27">
        <f t="shared" si="0"/>
        <v>32</v>
      </c>
    </row>
    <row r="38" spans="2:17" ht="17" x14ac:dyDescent="0.4">
      <c r="B38" s="14">
        <v>32</v>
      </c>
      <c r="C38" s="15">
        <f>VLOOKUP($B38,scoreB!$C$7:$T$160,3,FALSE)</f>
        <v>32</v>
      </c>
      <c r="D38" s="9" t="str">
        <f>VLOOKUP($B38,scoreB!$C$7:$T$160,4,FALSE)</f>
        <v>SMIT VITO</v>
      </c>
      <c r="E38" s="9">
        <f>VLOOKUP($B38,scoreB!$C$7:$T$160,5,FALSE)</f>
        <v>2</v>
      </c>
      <c r="F38" s="32">
        <f>VLOOKUP($B38,scoreB!$C$7:$T$160,6,FALSE)</f>
        <v>34</v>
      </c>
      <c r="G38" s="32">
        <f>VLOOKUP($B38,scoreB!$C$7:$T$160,7,FALSE)</f>
        <v>0</v>
      </c>
      <c r="H38" s="32">
        <f>VLOOKUP($B38,scoreB!$C$7:$T$160,8,FALSE)</f>
        <v>2.0000000000000001E-4</v>
      </c>
      <c r="I38" s="32">
        <f>VLOOKUP($B38,scoreB!$C$7:$T$160,9,FALSE)</f>
        <v>52</v>
      </c>
      <c r="J38" s="32">
        <f>VLOOKUP($B38,scoreB!$C$7:$T$160,10,FALSE)</f>
        <v>4.0000000000000002E-4</v>
      </c>
      <c r="K38" s="32">
        <f>VLOOKUP($B38,scoreB!$C$7:$T$160,11,FALSE)</f>
        <v>5.0000000000000001E-4</v>
      </c>
      <c r="L38" s="32">
        <f>VLOOKUP($B38,scoreB!$C$7:$T$160,12,FALSE)</f>
        <v>5.9999999999999995E-4</v>
      </c>
      <c r="M38" s="32">
        <f>VLOOKUP($B38,scoreB!$C$7:$T$160,13,FALSE)</f>
        <v>6.9999999999999999E-4</v>
      </c>
      <c r="N38" s="32">
        <f>VLOOKUP($B38,scoreB!$C$7:$T$160,14,FALSE)</f>
        <v>0</v>
      </c>
      <c r="O38" s="38">
        <f>VLOOKUP($B38,scoreB!$C$7:$S$160,15,FALSE)</f>
        <v>86.001300000000001</v>
      </c>
      <c r="P38" s="12">
        <f>VLOOKUP($B38,scoreB!$C$7:$S$160,17,FALSE)</f>
        <v>16.5</v>
      </c>
      <c r="Q38" s="27">
        <f t="shared" si="0"/>
        <v>34</v>
      </c>
    </row>
    <row r="39" spans="2:17" ht="17" x14ac:dyDescent="0.4">
      <c r="B39" s="14">
        <v>33</v>
      </c>
      <c r="C39" s="15">
        <f>VLOOKUP($B39,scoreB!$C$7:$T$160,3,FALSE)</f>
        <v>33</v>
      </c>
      <c r="D39" s="9" t="str">
        <f>VLOOKUP($B39,scoreB!$C$7:$T$160,4,FALSE)</f>
        <v>KRNC BOJAN</v>
      </c>
      <c r="E39" s="9">
        <f>VLOOKUP($B39,scoreB!$C$7:$T$160,5,FALSE)</f>
        <v>1</v>
      </c>
      <c r="F39" s="32">
        <f>VLOOKUP($B39,scoreB!$C$7:$T$160,6,FALSE)</f>
        <v>0</v>
      </c>
      <c r="G39" s="32">
        <f>VLOOKUP($B39,scoreB!$C$7:$T$160,7,FALSE)</f>
        <v>1E-4</v>
      </c>
      <c r="H39" s="32">
        <f>VLOOKUP($B39,scoreB!$C$7:$T$160,8,FALSE)</f>
        <v>2.0000000000000001E-4</v>
      </c>
      <c r="I39" s="32">
        <f>VLOOKUP($B39,scoreB!$C$7:$T$160,9,FALSE)</f>
        <v>67</v>
      </c>
      <c r="J39" s="32">
        <f>VLOOKUP($B39,scoreB!$C$7:$T$160,10,FALSE)</f>
        <v>4.0000000000000002E-4</v>
      </c>
      <c r="K39" s="32">
        <f>VLOOKUP($B39,scoreB!$C$7:$T$160,11,FALSE)</f>
        <v>5.0000000000000001E-4</v>
      </c>
      <c r="L39" s="32">
        <f>VLOOKUP($B39,scoreB!$C$7:$T$160,12,FALSE)</f>
        <v>5.9999999999999995E-4</v>
      </c>
      <c r="M39" s="32">
        <f>VLOOKUP($B39,scoreB!$C$7:$T$160,13,FALSE)</f>
        <v>6.9999999999999999E-4</v>
      </c>
      <c r="N39" s="32">
        <f>VLOOKUP($B39,scoreB!$C$7:$T$160,14,FALSE)</f>
        <v>0</v>
      </c>
      <c r="O39" s="38">
        <f>VLOOKUP($B39,scoreB!$C$7:$S$160,15,FALSE)</f>
        <v>67.001800000000003</v>
      </c>
      <c r="P39" s="12">
        <f>VLOOKUP($B39,scoreB!$C$7:$S$160,17,FALSE)</f>
        <v>17.600000000000001</v>
      </c>
      <c r="Q39" s="27">
        <f t="shared" si="0"/>
        <v>67</v>
      </c>
    </row>
    <row r="40" spans="2:17" ht="17" x14ac:dyDescent="0.4">
      <c r="B40" s="14">
        <v>34</v>
      </c>
      <c r="C40" s="15">
        <f>VLOOKUP($B40,scoreB!$C$7:$T$160,3,FALSE)</f>
        <v>34</v>
      </c>
      <c r="D40" s="9" t="str">
        <f>VLOOKUP($B40,scoreB!$C$7:$T$160,4,FALSE)</f>
        <v>STOJKOVIČ MARKO</v>
      </c>
      <c r="E40" s="9">
        <f>VLOOKUP($B40,scoreB!$C$7:$T$160,5,FALSE)</f>
        <v>1</v>
      </c>
      <c r="F40" s="32">
        <f>VLOOKUP($B40,scoreB!$C$7:$T$160,6,FALSE)</f>
        <v>0</v>
      </c>
      <c r="G40" s="32">
        <f>VLOOKUP($B40,scoreB!$C$7:$T$160,7,FALSE)</f>
        <v>1E-4</v>
      </c>
      <c r="H40" s="32">
        <f>VLOOKUP($B40,scoreB!$C$7:$T$160,8,FALSE)</f>
        <v>2.0000000000000001E-4</v>
      </c>
      <c r="I40" s="32">
        <f>VLOOKUP($B40,scoreB!$C$7:$T$160,9,FALSE)</f>
        <v>61</v>
      </c>
      <c r="J40" s="32">
        <f>VLOOKUP($B40,scoreB!$C$7:$T$160,10,FALSE)</f>
        <v>4.0000000000000002E-4</v>
      </c>
      <c r="K40" s="32">
        <f>VLOOKUP($B40,scoreB!$C$7:$T$160,11,FALSE)</f>
        <v>5.0000000000000001E-4</v>
      </c>
      <c r="L40" s="32">
        <f>VLOOKUP($B40,scoreB!$C$7:$T$160,12,FALSE)</f>
        <v>5.9999999999999995E-4</v>
      </c>
      <c r="M40" s="32">
        <f>VLOOKUP($B40,scoreB!$C$7:$T$160,13,FALSE)</f>
        <v>6.9999999999999999E-4</v>
      </c>
      <c r="N40" s="32">
        <f>VLOOKUP($B40,scoreB!$C$7:$T$160,14,FALSE)</f>
        <v>0</v>
      </c>
      <c r="O40" s="38">
        <f>VLOOKUP($B40,scoreB!$C$7:$S$160,15,FALSE)</f>
        <v>61.001800000000003</v>
      </c>
      <c r="P40" s="12">
        <f>VLOOKUP($B40,scoreB!$C$7:$S$160,17,FALSE)</f>
        <v>15.4</v>
      </c>
      <c r="Q40" s="27">
        <f t="shared" si="0"/>
        <v>61</v>
      </c>
    </row>
    <row r="41" spans="2:17" ht="17" x14ac:dyDescent="0.4">
      <c r="B41" s="14">
        <v>35</v>
      </c>
      <c r="C41" s="15">
        <f>VLOOKUP($B41,scoreB!$C$7:$T$160,3,FALSE)</f>
        <v>34</v>
      </c>
      <c r="D41" s="9" t="str">
        <f>VLOOKUP($B41,scoreB!$C$7:$T$160,4,FALSE)</f>
        <v>CRNAK IRIS</v>
      </c>
      <c r="E41" s="9">
        <f>VLOOKUP($B41,scoreB!$C$7:$T$160,5,FALSE)</f>
        <v>1</v>
      </c>
      <c r="F41" s="32">
        <f>VLOOKUP($B41,scoreB!$C$7:$T$160,6,FALSE)</f>
        <v>0</v>
      </c>
      <c r="G41" s="32">
        <f>VLOOKUP($B41,scoreB!$C$7:$T$160,7,FALSE)</f>
        <v>1E-4</v>
      </c>
      <c r="H41" s="32">
        <f>VLOOKUP($B41,scoreB!$C$7:$T$160,8,FALSE)</f>
        <v>2.0000000000000001E-4</v>
      </c>
      <c r="I41" s="32">
        <f>VLOOKUP($B41,scoreB!$C$7:$T$160,9,FALSE)</f>
        <v>61</v>
      </c>
      <c r="J41" s="32">
        <f>VLOOKUP($B41,scoreB!$C$7:$T$160,10,FALSE)</f>
        <v>4.0000000000000002E-4</v>
      </c>
      <c r="K41" s="32">
        <f>VLOOKUP($B41,scoreB!$C$7:$T$160,11,FALSE)</f>
        <v>5.0000000000000001E-4</v>
      </c>
      <c r="L41" s="32">
        <f>VLOOKUP($B41,scoreB!$C$7:$T$160,12,FALSE)</f>
        <v>5.9999999999999995E-4</v>
      </c>
      <c r="M41" s="32">
        <f>VLOOKUP($B41,scoreB!$C$7:$T$160,13,FALSE)</f>
        <v>6.9999999999999999E-4</v>
      </c>
      <c r="N41" s="32">
        <f>VLOOKUP($B41,scoreB!$C$7:$T$160,14,FALSE)</f>
        <v>0</v>
      </c>
      <c r="O41" s="38">
        <f>VLOOKUP($B41,scoreB!$C$7:$S$160,15,FALSE)</f>
        <v>61.001800000000003</v>
      </c>
      <c r="P41" s="12">
        <f>VLOOKUP($B41,scoreB!$C$7:$S$160,17,FALSE)</f>
        <v>17.8</v>
      </c>
      <c r="Q41" s="27">
        <f t="shared" si="0"/>
        <v>61</v>
      </c>
    </row>
    <row r="42" spans="2:17" ht="17" x14ac:dyDescent="0.4">
      <c r="B42" s="14">
        <v>36</v>
      </c>
      <c r="C42" s="15">
        <f>VLOOKUP($B42,scoreB!$C$7:$T$160,3,FALSE)</f>
        <v>36</v>
      </c>
      <c r="D42" s="9" t="str">
        <f>VLOOKUP($B42,scoreB!$C$7:$T$160,4,FALSE)</f>
        <v>LUKMAN MARJAN</v>
      </c>
      <c r="E42" s="9">
        <f>VLOOKUP($B42,scoreB!$C$7:$T$160,5,FALSE)</f>
        <v>1</v>
      </c>
      <c r="F42" s="32">
        <f>VLOOKUP($B42,scoreB!$C$7:$T$160,6,FALSE)</f>
        <v>0</v>
      </c>
      <c r="G42" s="32">
        <f>VLOOKUP($B42,scoreB!$C$7:$T$160,7,FALSE)</f>
        <v>1E-4</v>
      </c>
      <c r="H42" s="32">
        <f>VLOOKUP($B42,scoreB!$C$7:$T$160,8,FALSE)</f>
        <v>2.0000000000000001E-4</v>
      </c>
      <c r="I42" s="32">
        <f>VLOOKUP($B42,scoreB!$C$7:$T$160,9,FALSE)</f>
        <v>59</v>
      </c>
      <c r="J42" s="32">
        <f>VLOOKUP($B42,scoreB!$C$7:$T$160,10,FALSE)</f>
        <v>4.0000000000000002E-4</v>
      </c>
      <c r="K42" s="32">
        <f>VLOOKUP($B42,scoreB!$C$7:$T$160,11,FALSE)</f>
        <v>5.0000000000000001E-4</v>
      </c>
      <c r="L42" s="32">
        <f>VLOOKUP($B42,scoreB!$C$7:$T$160,12,FALSE)</f>
        <v>5.9999999999999995E-4</v>
      </c>
      <c r="M42" s="32">
        <f>VLOOKUP($B42,scoreB!$C$7:$T$160,13,FALSE)</f>
        <v>6.9999999999999999E-4</v>
      </c>
      <c r="N42" s="32">
        <f>VLOOKUP($B42,scoreB!$C$7:$T$160,14,FALSE)</f>
        <v>0</v>
      </c>
      <c r="O42" s="38">
        <f>VLOOKUP($B42,scoreB!$C$7:$S$160,15,FALSE)</f>
        <v>59.001800000000003</v>
      </c>
      <c r="P42" s="12">
        <f>VLOOKUP($B42,scoreB!$C$7:$S$160,17,FALSE)</f>
        <v>16</v>
      </c>
      <c r="Q42" s="27">
        <f t="shared" si="0"/>
        <v>59</v>
      </c>
    </row>
    <row r="43" spans="2:17" ht="17" x14ac:dyDescent="0.4">
      <c r="B43" s="14">
        <v>37</v>
      </c>
      <c r="C43" s="15">
        <f>VLOOKUP($B43,scoreB!$C$7:$T$160,3,FALSE)</f>
        <v>37</v>
      </c>
      <c r="D43" s="9" t="str">
        <f>VLOOKUP($B43,scoreB!$C$7:$T$160,4,FALSE)</f>
        <v>CEPURAN ZORAN</v>
      </c>
      <c r="E43" s="9">
        <f>VLOOKUP($B43,scoreB!$C$7:$T$160,5,FALSE)</f>
        <v>1</v>
      </c>
      <c r="F43" s="32">
        <f>VLOOKUP($B43,scoreB!$C$7:$T$160,6,FALSE)</f>
        <v>0</v>
      </c>
      <c r="G43" s="32">
        <f>VLOOKUP($B43,scoreB!$C$7:$T$160,7,FALSE)</f>
        <v>1E-4</v>
      </c>
      <c r="H43" s="32">
        <f>VLOOKUP($B43,scoreB!$C$7:$T$160,8,FALSE)</f>
        <v>2.0000000000000001E-4</v>
      </c>
      <c r="I43" s="32">
        <f>VLOOKUP($B43,scoreB!$C$7:$T$160,9,FALSE)</f>
        <v>58</v>
      </c>
      <c r="J43" s="32">
        <f>VLOOKUP($B43,scoreB!$C$7:$T$160,10,FALSE)</f>
        <v>4.0000000000000002E-4</v>
      </c>
      <c r="K43" s="32">
        <f>VLOOKUP($B43,scoreB!$C$7:$T$160,11,FALSE)</f>
        <v>5.0000000000000001E-4</v>
      </c>
      <c r="L43" s="32">
        <f>VLOOKUP($B43,scoreB!$C$7:$T$160,12,FALSE)</f>
        <v>5.9999999999999995E-4</v>
      </c>
      <c r="M43" s="32">
        <f>VLOOKUP($B43,scoreB!$C$7:$T$160,13,FALSE)</f>
        <v>6.9999999999999999E-4</v>
      </c>
      <c r="N43" s="32">
        <f>VLOOKUP($B43,scoreB!$C$7:$T$160,14,FALSE)</f>
        <v>0</v>
      </c>
      <c r="O43" s="38">
        <f>VLOOKUP($B43,scoreB!$C$7:$S$160,15,FALSE)</f>
        <v>58.001800000000003</v>
      </c>
      <c r="P43" s="12">
        <f>VLOOKUP($B43,scoreB!$C$7:$S$160,17,FALSE)</f>
        <v>24.4</v>
      </c>
      <c r="Q43" s="27">
        <f t="shared" si="0"/>
        <v>58</v>
      </c>
    </row>
    <row r="44" spans="2:17" ht="17" x14ac:dyDescent="0.4">
      <c r="B44" s="14">
        <v>38</v>
      </c>
      <c r="C44" s="15">
        <f>VLOOKUP($B44,scoreB!$C$7:$T$160,3,FALSE)</f>
        <v>38</v>
      </c>
      <c r="D44" s="9" t="str">
        <f>VLOOKUP($B44,scoreB!$C$7:$T$160,4,FALSE)</f>
        <v>REJC DARIO</v>
      </c>
      <c r="E44" s="9">
        <f>VLOOKUP($B44,scoreB!$C$7:$T$160,5,FALSE)</f>
        <v>1</v>
      </c>
      <c r="F44" s="32">
        <f>VLOOKUP($B44,scoreB!$C$7:$T$160,6,FALSE)</f>
        <v>0</v>
      </c>
      <c r="G44" s="32">
        <f>VLOOKUP($B44,scoreB!$C$7:$T$160,7,FALSE)</f>
        <v>1E-4</v>
      </c>
      <c r="H44" s="32">
        <f>VLOOKUP($B44,scoreB!$C$7:$T$160,8,FALSE)</f>
        <v>2.0000000000000001E-4</v>
      </c>
      <c r="I44" s="32">
        <f>VLOOKUP($B44,scoreB!$C$7:$T$160,9,FALSE)</f>
        <v>2.9999999999999997E-4</v>
      </c>
      <c r="J44" s="32">
        <f>VLOOKUP($B44,scoreB!$C$7:$T$160,10,FALSE)</f>
        <v>4.0000000000000002E-4</v>
      </c>
      <c r="K44" s="32">
        <f>VLOOKUP($B44,scoreB!$C$7:$T$160,11,FALSE)</f>
        <v>55</v>
      </c>
      <c r="L44" s="32">
        <f>VLOOKUP($B44,scoreB!$C$7:$T$160,12,FALSE)</f>
        <v>5.9999999999999995E-4</v>
      </c>
      <c r="M44" s="32">
        <f>VLOOKUP($B44,scoreB!$C$7:$T$160,13,FALSE)</f>
        <v>6.9999999999999999E-4</v>
      </c>
      <c r="N44" s="32">
        <f>VLOOKUP($B44,scoreB!$C$7:$T$160,14,FALSE)</f>
        <v>0</v>
      </c>
      <c r="O44" s="38">
        <f>VLOOKUP($B44,scoreB!$C$7:$S$160,15,FALSE)</f>
        <v>55.0017</v>
      </c>
      <c r="P44" s="12">
        <f>VLOOKUP($B44,scoreB!$C$7:$S$160,17,FALSE)</f>
        <v>23.7</v>
      </c>
      <c r="Q44" s="27">
        <f t="shared" si="0"/>
        <v>55</v>
      </c>
    </row>
    <row r="45" spans="2:17" ht="17" x14ac:dyDescent="0.4">
      <c r="B45" s="14">
        <v>39</v>
      </c>
      <c r="C45" s="15">
        <f>VLOOKUP($B45,scoreB!$C$7:$T$160,3,FALSE)</f>
        <v>39</v>
      </c>
      <c r="D45" s="9" t="str">
        <f>VLOOKUP($B45,scoreB!$C$7:$T$160,4,FALSE)</f>
        <v>BON MARTA</v>
      </c>
      <c r="E45" s="9">
        <f>VLOOKUP($B45,scoreB!$C$7:$T$160,5,FALSE)</f>
        <v>1</v>
      </c>
      <c r="F45" s="32">
        <f>VLOOKUP($B45,scoreB!$C$7:$T$160,6,FALSE)</f>
        <v>0</v>
      </c>
      <c r="G45" s="32">
        <f>VLOOKUP($B45,scoreB!$C$7:$T$160,7,FALSE)</f>
        <v>1E-4</v>
      </c>
      <c r="H45" s="32">
        <f>VLOOKUP($B45,scoreB!$C$7:$T$160,8,FALSE)</f>
        <v>2.0000000000000001E-4</v>
      </c>
      <c r="I45" s="32">
        <f>VLOOKUP($B45,scoreB!$C$7:$T$160,9,FALSE)</f>
        <v>2.9999999999999997E-4</v>
      </c>
      <c r="J45" s="32">
        <f>VLOOKUP($B45,scoreB!$C$7:$T$160,10,FALSE)</f>
        <v>53</v>
      </c>
      <c r="K45" s="32">
        <f>VLOOKUP($B45,scoreB!$C$7:$T$160,11,FALSE)</f>
        <v>5.0000000000000001E-4</v>
      </c>
      <c r="L45" s="32">
        <f>VLOOKUP($B45,scoreB!$C$7:$T$160,12,FALSE)</f>
        <v>5.9999999999999995E-4</v>
      </c>
      <c r="M45" s="32">
        <f>VLOOKUP($B45,scoreB!$C$7:$T$160,13,FALSE)</f>
        <v>6.9999999999999999E-4</v>
      </c>
      <c r="N45" s="32">
        <f>VLOOKUP($B45,scoreB!$C$7:$T$160,14,FALSE)</f>
        <v>0</v>
      </c>
      <c r="O45" s="38">
        <f>VLOOKUP($B45,scoreB!$C$7:$S$160,15,FALSE)</f>
        <v>53.001800000000003</v>
      </c>
      <c r="P45" s="12">
        <f>VLOOKUP($B45,scoreB!$C$7:$S$160,17,FALSE)</f>
        <v>22.7</v>
      </c>
      <c r="Q45" s="27">
        <f t="shared" si="0"/>
        <v>53</v>
      </c>
    </row>
    <row r="46" spans="2:17" ht="17" x14ac:dyDescent="0.4">
      <c r="B46" s="14">
        <v>40</v>
      </c>
      <c r="C46" s="15">
        <f>VLOOKUP($B46,scoreB!$C$7:$T$160,3,FALSE)</f>
        <v>40</v>
      </c>
      <c r="D46" s="9" t="str">
        <f>VLOOKUP($B46,scoreB!$C$7:$T$160,4,FALSE)</f>
        <v>PERSIN ANKA</v>
      </c>
      <c r="E46" s="9">
        <f>VLOOKUP($B46,scoreB!$C$7:$T$160,5,FALSE)</f>
        <v>1</v>
      </c>
      <c r="F46" s="32">
        <f>VLOOKUP($B46,scoreB!$C$7:$T$160,6,FALSE)</f>
        <v>0</v>
      </c>
      <c r="G46" s="32">
        <f>VLOOKUP($B46,scoreB!$C$7:$T$160,7,FALSE)</f>
        <v>52</v>
      </c>
      <c r="H46" s="32">
        <f>VLOOKUP($B46,scoreB!$C$7:$T$160,8,FALSE)</f>
        <v>2.0000000000000001E-4</v>
      </c>
      <c r="I46" s="32">
        <f>VLOOKUP($B46,scoreB!$C$7:$T$160,9,FALSE)</f>
        <v>2.9999999999999997E-4</v>
      </c>
      <c r="J46" s="32">
        <f>VLOOKUP($B46,scoreB!$C$7:$T$160,10,FALSE)</f>
        <v>4.0000000000000002E-4</v>
      </c>
      <c r="K46" s="32">
        <f>VLOOKUP($B46,scoreB!$C$7:$T$160,11,FALSE)</f>
        <v>5.0000000000000001E-4</v>
      </c>
      <c r="L46" s="32">
        <f>VLOOKUP($B46,scoreB!$C$7:$T$160,12,FALSE)</f>
        <v>5.9999999999999995E-4</v>
      </c>
      <c r="M46" s="32">
        <f>VLOOKUP($B46,scoreB!$C$7:$T$160,13,FALSE)</f>
        <v>6.9999999999999999E-4</v>
      </c>
      <c r="N46" s="32">
        <f>VLOOKUP($B46,scoreB!$C$7:$T$160,14,FALSE)</f>
        <v>0</v>
      </c>
      <c r="O46" s="38">
        <f>VLOOKUP($B46,scoreB!$C$7:$S$160,15,FALSE)</f>
        <v>52.001800000000003</v>
      </c>
      <c r="P46" s="12">
        <f>VLOOKUP($B46,scoreB!$C$7:$S$160,17,FALSE)</f>
        <v>17.5</v>
      </c>
      <c r="Q46" s="27">
        <f t="shared" si="0"/>
        <v>52</v>
      </c>
    </row>
    <row r="47" spans="2:17" ht="17" x14ac:dyDescent="0.4">
      <c r="B47" s="14">
        <v>41</v>
      </c>
      <c r="C47" s="15">
        <f>VLOOKUP($B47,scoreB!$C$7:$T$160,3,FALSE)</f>
        <v>41</v>
      </c>
      <c r="D47" s="9" t="str">
        <f>VLOOKUP($B47,scoreB!$C$7:$T$160,4,FALSE)</f>
        <v>GRDEN MARKO</v>
      </c>
      <c r="E47" s="9">
        <f>VLOOKUP($B47,scoreB!$C$7:$T$160,5,FALSE)</f>
        <v>1</v>
      </c>
      <c r="F47" s="32">
        <f>VLOOKUP($B47,scoreB!$C$7:$T$160,6,FALSE)</f>
        <v>0</v>
      </c>
      <c r="G47" s="32">
        <f>VLOOKUP($B47,scoreB!$C$7:$T$160,7,FALSE)</f>
        <v>1E-4</v>
      </c>
      <c r="H47" s="32">
        <f>VLOOKUP($B47,scoreB!$C$7:$T$160,8,FALSE)</f>
        <v>2.0000000000000001E-4</v>
      </c>
      <c r="I47" s="32">
        <f>VLOOKUP($B47,scoreB!$C$7:$T$160,9,FALSE)</f>
        <v>50</v>
      </c>
      <c r="J47" s="32">
        <f>VLOOKUP($B47,scoreB!$C$7:$T$160,10,FALSE)</f>
        <v>4.0000000000000002E-4</v>
      </c>
      <c r="K47" s="32">
        <f>VLOOKUP($B47,scoreB!$C$7:$T$160,11,FALSE)</f>
        <v>5.0000000000000001E-4</v>
      </c>
      <c r="L47" s="32">
        <f>VLOOKUP($B47,scoreB!$C$7:$T$160,12,FALSE)</f>
        <v>5.9999999999999995E-4</v>
      </c>
      <c r="M47" s="32">
        <f>VLOOKUP($B47,scoreB!$C$7:$T$160,13,FALSE)</f>
        <v>6.9999999999999999E-4</v>
      </c>
      <c r="N47" s="32">
        <f>VLOOKUP($B47,scoreB!$C$7:$T$160,14,FALSE)</f>
        <v>0</v>
      </c>
      <c r="O47" s="38">
        <f>VLOOKUP($B47,scoreB!$C$7:$S$160,15,FALSE)</f>
        <v>50.001800000000003</v>
      </c>
      <c r="P47" s="12">
        <f>VLOOKUP($B47,scoreB!$C$7:$S$160,17,FALSE)</f>
        <v>19.100000000000001</v>
      </c>
      <c r="Q47" s="27">
        <f t="shared" si="0"/>
        <v>50</v>
      </c>
    </row>
    <row r="48" spans="2:17" ht="17" x14ac:dyDescent="0.4">
      <c r="B48" s="14">
        <v>42</v>
      </c>
      <c r="C48" s="15">
        <f>VLOOKUP($B48,scoreB!$C$7:$T$160,3,FALSE)</f>
        <v>42</v>
      </c>
      <c r="D48" s="9" t="str">
        <f>VLOOKUP($B48,scoreB!$C$7:$T$160,4,FALSE)</f>
        <v>REBOLJ MAJA</v>
      </c>
      <c r="E48" s="9">
        <f>VLOOKUP($B48,scoreB!$C$7:$T$160,5,FALSE)</f>
        <v>1</v>
      </c>
      <c r="F48" s="32">
        <f>VLOOKUP($B48,scoreB!$C$7:$T$160,6,FALSE)</f>
        <v>49</v>
      </c>
      <c r="G48" s="32">
        <f>VLOOKUP($B48,scoreB!$C$7:$T$160,7,FALSE)</f>
        <v>0</v>
      </c>
      <c r="H48" s="32">
        <f>VLOOKUP($B48,scoreB!$C$7:$T$160,8,FALSE)</f>
        <v>2.0000000000000001E-4</v>
      </c>
      <c r="I48" s="32">
        <f>VLOOKUP($B48,scoreB!$C$7:$T$160,9,FALSE)</f>
        <v>2.9999999999999997E-4</v>
      </c>
      <c r="J48" s="32">
        <f>VLOOKUP($B48,scoreB!$C$7:$T$160,10,FALSE)</f>
        <v>4.0000000000000002E-4</v>
      </c>
      <c r="K48" s="32">
        <f>VLOOKUP($B48,scoreB!$C$7:$T$160,11,FALSE)</f>
        <v>5.0000000000000001E-4</v>
      </c>
      <c r="L48" s="32">
        <f>VLOOKUP($B48,scoreB!$C$7:$T$160,12,FALSE)</f>
        <v>5.9999999999999995E-4</v>
      </c>
      <c r="M48" s="32">
        <f>VLOOKUP($B48,scoreB!$C$7:$T$160,13,FALSE)</f>
        <v>6.9999999999999999E-4</v>
      </c>
      <c r="N48" s="32">
        <f>VLOOKUP($B48,scoreB!$C$7:$T$160,14,FALSE)</f>
        <v>0</v>
      </c>
      <c r="O48" s="38">
        <f>VLOOKUP($B48,scoreB!$C$7:$S$160,15,FALSE)</f>
        <v>49.001800000000003</v>
      </c>
      <c r="P48" s="12">
        <f>VLOOKUP($B48,scoreB!$C$7:$S$160,17,FALSE)</f>
        <v>24</v>
      </c>
      <c r="Q48" s="27">
        <f t="shared" si="0"/>
        <v>49</v>
      </c>
    </row>
    <row r="49" spans="2:17" ht="17" x14ac:dyDescent="0.4">
      <c r="B49" s="14">
        <v>43</v>
      </c>
      <c r="C49" s="15">
        <f>VLOOKUP($B49,scoreB!$C$7:$T$160,3,FALSE)</f>
        <v>43</v>
      </c>
      <c r="D49" s="9" t="str">
        <f>VLOOKUP($B49,scoreB!$C$7:$T$160,4,FALSE)</f>
        <v>KRIZNAR ANDI</v>
      </c>
      <c r="E49" s="9">
        <f>VLOOKUP($B49,scoreB!$C$7:$T$160,5,FALSE)</f>
        <v>1</v>
      </c>
      <c r="F49" s="32">
        <f>VLOOKUP($B49,scoreB!$C$7:$T$160,6,FALSE)</f>
        <v>0</v>
      </c>
      <c r="G49" s="32">
        <f>VLOOKUP($B49,scoreB!$C$7:$T$160,7,FALSE)</f>
        <v>1E-4</v>
      </c>
      <c r="H49" s="32">
        <f>VLOOKUP($B49,scoreB!$C$7:$T$160,8,FALSE)</f>
        <v>2.0000000000000001E-4</v>
      </c>
      <c r="I49" s="32">
        <f>VLOOKUP($B49,scoreB!$C$7:$T$160,9,FALSE)</f>
        <v>2.9999999999999997E-4</v>
      </c>
      <c r="J49" s="32">
        <f>VLOOKUP($B49,scoreB!$C$7:$T$160,10,FALSE)</f>
        <v>47</v>
      </c>
      <c r="K49" s="32">
        <f>VLOOKUP($B49,scoreB!$C$7:$T$160,11,FALSE)</f>
        <v>5.0000000000000001E-4</v>
      </c>
      <c r="L49" s="32">
        <f>VLOOKUP($B49,scoreB!$C$7:$T$160,12,FALSE)</f>
        <v>5.9999999999999995E-4</v>
      </c>
      <c r="M49" s="32">
        <f>VLOOKUP($B49,scoreB!$C$7:$T$160,13,FALSE)</f>
        <v>6.9999999999999999E-4</v>
      </c>
      <c r="N49" s="32">
        <f>VLOOKUP($B49,scoreB!$C$7:$T$160,14,FALSE)</f>
        <v>0</v>
      </c>
      <c r="O49" s="38">
        <f>VLOOKUP($B49,scoreB!$C$7:$S$160,15,FALSE)</f>
        <v>47.001800000000003</v>
      </c>
      <c r="P49" s="12">
        <f>VLOOKUP($B49,scoreB!$C$7:$S$160,17,FALSE)</f>
        <v>16.5</v>
      </c>
      <c r="Q49" s="27">
        <f t="shared" si="0"/>
        <v>47</v>
      </c>
    </row>
    <row r="50" spans="2:17" ht="17" x14ac:dyDescent="0.4">
      <c r="B50" s="14">
        <v>44</v>
      </c>
      <c r="C50" s="15">
        <f>VLOOKUP($B50,scoreB!$C$7:$T$160,3,FALSE)</f>
        <v>43</v>
      </c>
      <c r="D50" s="9" t="str">
        <f>VLOOKUP($B50,scoreB!$C$7:$T$160,4,FALSE)</f>
        <v>KEBER MITJA</v>
      </c>
      <c r="E50" s="9">
        <f>VLOOKUP($B50,scoreB!$C$7:$T$160,5,FALSE)</f>
        <v>1</v>
      </c>
      <c r="F50" s="32">
        <f>VLOOKUP($B50,scoreB!$C$7:$T$160,6,FALSE)</f>
        <v>0</v>
      </c>
      <c r="G50" s="32">
        <f>VLOOKUP($B50,scoreB!$C$7:$T$160,7,FALSE)</f>
        <v>1E-4</v>
      </c>
      <c r="H50" s="32">
        <f>VLOOKUP($B50,scoreB!$C$7:$T$160,8,FALSE)</f>
        <v>2.0000000000000001E-4</v>
      </c>
      <c r="I50" s="32">
        <f>VLOOKUP($B50,scoreB!$C$7:$T$160,9,FALSE)</f>
        <v>47</v>
      </c>
      <c r="J50" s="32">
        <f>VLOOKUP($B50,scoreB!$C$7:$T$160,10,FALSE)</f>
        <v>4.0000000000000002E-4</v>
      </c>
      <c r="K50" s="32">
        <f>VLOOKUP($B50,scoreB!$C$7:$T$160,11,FALSE)</f>
        <v>5.0000000000000001E-4</v>
      </c>
      <c r="L50" s="32">
        <f>VLOOKUP($B50,scoreB!$C$7:$T$160,12,FALSE)</f>
        <v>5.9999999999999995E-4</v>
      </c>
      <c r="M50" s="32">
        <f>VLOOKUP($B50,scoreB!$C$7:$T$160,13,FALSE)</f>
        <v>6.9999999999999999E-4</v>
      </c>
      <c r="N50" s="32">
        <f>VLOOKUP($B50,scoreB!$C$7:$T$160,14,FALSE)</f>
        <v>0</v>
      </c>
      <c r="O50" s="38">
        <f>VLOOKUP($B50,scoreB!$C$7:$S$160,15,FALSE)</f>
        <v>47.001800000000003</v>
      </c>
      <c r="P50" s="12">
        <f>VLOOKUP($B50,scoreB!$C$7:$S$160,17,FALSE)</f>
        <v>18.399999999999999</v>
      </c>
      <c r="Q50" s="27">
        <f t="shared" si="0"/>
        <v>47</v>
      </c>
    </row>
    <row r="51" spans="2:17" ht="17" x14ac:dyDescent="0.4">
      <c r="B51" s="14">
        <v>45</v>
      </c>
      <c r="C51" s="15">
        <f>VLOOKUP($B51,scoreB!$C$7:$T$160,3,FALSE)</f>
        <v>45</v>
      </c>
      <c r="D51" s="9" t="str">
        <f>VLOOKUP($B51,scoreB!$C$7:$T$160,4,FALSE)</f>
        <v>BOŽIČ UROŠ</v>
      </c>
      <c r="E51" s="9">
        <f>VLOOKUP($B51,scoreB!$C$7:$T$160,5,FALSE)</f>
        <v>1</v>
      </c>
      <c r="F51" s="32">
        <f>VLOOKUP($B51,scoreB!$C$7:$T$160,6,FALSE)</f>
        <v>0</v>
      </c>
      <c r="G51" s="32">
        <f>VLOOKUP($B51,scoreB!$C$7:$T$160,7,FALSE)</f>
        <v>1E-4</v>
      </c>
      <c r="H51" s="32">
        <f>VLOOKUP($B51,scoreB!$C$7:$T$160,8,FALSE)</f>
        <v>2.0000000000000001E-4</v>
      </c>
      <c r="I51" s="32">
        <f>VLOOKUP($B51,scoreB!$C$7:$T$160,9,FALSE)</f>
        <v>46</v>
      </c>
      <c r="J51" s="32">
        <f>VLOOKUP($B51,scoreB!$C$7:$T$160,10,FALSE)</f>
        <v>4.0000000000000002E-4</v>
      </c>
      <c r="K51" s="32">
        <f>VLOOKUP($B51,scoreB!$C$7:$T$160,11,FALSE)</f>
        <v>5.0000000000000001E-4</v>
      </c>
      <c r="L51" s="32">
        <f>VLOOKUP($B51,scoreB!$C$7:$T$160,12,FALSE)</f>
        <v>5.9999999999999995E-4</v>
      </c>
      <c r="M51" s="32">
        <f>VLOOKUP($B51,scoreB!$C$7:$T$160,13,FALSE)</f>
        <v>6.9999999999999999E-4</v>
      </c>
      <c r="N51" s="32">
        <f>VLOOKUP($B51,scoreB!$C$7:$T$160,14,FALSE)</f>
        <v>0</v>
      </c>
      <c r="O51" s="38">
        <f>VLOOKUP($B51,scoreB!$C$7:$S$160,15,FALSE)</f>
        <v>46.001800000000003</v>
      </c>
      <c r="P51" s="12">
        <f>VLOOKUP($B51,scoreB!$C$7:$S$160,17,FALSE)</f>
        <v>20.3</v>
      </c>
      <c r="Q51" s="27">
        <f t="shared" si="0"/>
        <v>46</v>
      </c>
    </row>
    <row r="52" spans="2:17" ht="17" x14ac:dyDescent="0.4">
      <c r="B52" s="14">
        <v>46</v>
      </c>
      <c r="C52" s="15">
        <f>VLOOKUP($B52,scoreB!$C$7:$T$160,3,FALSE)</f>
        <v>46</v>
      </c>
      <c r="D52" s="9" t="str">
        <f>VLOOKUP($B52,scoreB!$C$7:$T$160,4,FALSE)</f>
        <v>GRUBAN DEJAN</v>
      </c>
      <c r="E52" s="9">
        <f>VLOOKUP($B52,scoreB!$C$7:$T$160,5,FALSE)</f>
        <v>1</v>
      </c>
      <c r="F52" s="32">
        <f>VLOOKUP($B52,scoreB!$C$7:$T$160,6,FALSE)</f>
        <v>0</v>
      </c>
      <c r="G52" s="32">
        <f>VLOOKUP($B52,scoreB!$C$7:$T$160,7,FALSE)</f>
        <v>1E-4</v>
      </c>
      <c r="H52" s="32">
        <f>VLOOKUP($B52,scoreB!$C$7:$T$160,8,FALSE)</f>
        <v>2.0000000000000001E-4</v>
      </c>
      <c r="I52" s="32">
        <f>VLOOKUP($B52,scoreB!$C$7:$T$160,9,FALSE)</f>
        <v>44</v>
      </c>
      <c r="J52" s="32">
        <f>VLOOKUP($B52,scoreB!$C$7:$T$160,10,FALSE)</f>
        <v>4.0000000000000002E-4</v>
      </c>
      <c r="K52" s="32">
        <f>VLOOKUP($B52,scoreB!$C$7:$T$160,11,FALSE)</f>
        <v>5.0000000000000001E-4</v>
      </c>
      <c r="L52" s="32">
        <f>VLOOKUP($B52,scoreB!$C$7:$T$160,12,FALSE)</f>
        <v>5.9999999999999995E-4</v>
      </c>
      <c r="M52" s="32">
        <f>VLOOKUP($B52,scoreB!$C$7:$T$160,13,FALSE)</f>
        <v>6.9999999999999999E-4</v>
      </c>
      <c r="N52" s="32">
        <f>VLOOKUP($B52,scoreB!$C$7:$T$160,14,FALSE)</f>
        <v>0</v>
      </c>
      <c r="O52" s="38">
        <f>VLOOKUP($B52,scoreB!$C$7:$S$160,15,FALSE)</f>
        <v>44.001800000000003</v>
      </c>
      <c r="P52" s="12">
        <f>VLOOKUP($B52,scoreB!$C$7:$S$160,17,FALSE)</f>
        <v>16.3</v>
      </c>
      <c r="Q52" s="27">
        <f t="shared" si="0"/>
        <v>44</v>
      </c>
    </row>
    <row r="53" spans="2:17" ht="17" x14ac:dyDescent="0.4">
      <c r="B53" s="14">
        <v>47</v>
      </c>
      <c r="C53" s="15">
        <f>VLOOKUP($B53,scoreB!$C$7:$T$160,3,FALSE)</f>
        <v>47</v>
      </c>
      <c r="D53" s="9" t="str">
        <f>VLOOKUP($B53,scoreB!$C$7:$T$160,4,FALSE)</f>
        <v>GUCUNSKI ZELJCO</v>
      </c>
      <c r="E53" s="9">
        <f>VLOOKUP($B53,scoreB!$C$7:$T$160,5,FALSE)</f>
        <v>1</v>
      </c>
      <c r="F53" s="32">
        <f>VLOOKUP($B53,scoreB!$C$7:$T$160,6,FALSE)</f>
        <v>0</v>
      </c>
      <c r="G53" s="32">
        <f>VLOOKUP($B53,scoreB!$C$7:$T$160,7,FALSE)</f>
        <v>1E-4</v>
      </c>
      <c r="H53" s="32">
        <f>VLOOKUP($B53,scoreB!$C$7:$T$160,8,FALSE)</f>
        <v>42</v>
      </c>
      <c r="I53" s="32">
        <f>VLOOKUP($B53,scoreB!$C$7:$T$160,9,FALSE)</f>
        <v>2.9999999999999997E-4</v>
      </c>
      <c r="J53" s="32">
        <f>VLOOKUP($B53,scoreB!$C$7:$T$160,10,FALSE)</f>
        <v>4.0000000000000002E-4</v>
      </c>
      <c r="K53" s="32">
        <f>VLOOKUP($B53,scoreB!$C$7:$T$160,11,FALSE)</f>
        <v>5.0000000000000001E-4</v>
      </c>
      <c r="L53" s="32">
        <f>VLOOKUP($B53,scoreB!$C$7:$T$160,12,FALSE)</f>
        <v>5.9999999999999995E-4</v>
      </c>
      <c r="M53" s="32">
        <f>VLOOKUP($B53,scoreB!$C$7:$T$160,13,FALSE)</f>
        <v>6.9999999999999999E-4</v>
      </c>
      <c r="N53" s="32">
        <f>VLOOKUP($B53,scoreB!$C$7:$T$160,14,FALSE)</f>
        <v>0</v>
      </c>
      <c r="O53" s="38">
        <f>VLOOKUP($B53,scoreB!$C$7:$S$160,15,FALSE)</f>
        <v>42.001800000000003</v>
      </c>
      <c r="P53" s="12">
        <f>VLOOKUP($B53,scoreB!$C$7:$S$160,17,FALSE)</f>
        <v>18.100000000000001</v>
      </c>
      <c r="Q53" s="27">
        <f t="shared" si="0"/>
        <v>42</v>
      </c>
    </row>
    <row r="54" spans="2:17" ht="17" x14ac:dyDescent="0.4">
      <c r="B54" s="14">
        <v>48</v>
      </c>
      <c r="C54" s="15">
        <f>VLOOKUP($B54,scoreB!$C$7:$T$160,3,FALSE)</f>
        <v>48</v>
      </c>
      <c r="D54" s="9" t="str">
        <f>VLOOKUP($B54,scoreB!$C$7:$T$160,4,FALSE)</f>
        <v>SULZBACHER STEFAN</v>
      </c>
      <c r="E54" s="9">
        <f>VLOOKUP($B54,scoreB!$C$7:$T$160,5,FALSE)</f>
        <v>1</v>
      </c>
      <c r="F54" s="32">
        <f>VLOOKUP($B54,scoreB!$C$7:$T$160,6,FALSE)</f>
        <v>0</v>
      </c>
      <c r="G54" s="32">
        <f>VLOOKUP($B54,scoreB!$C$7:$T$160,7,FALSE)</f>
        <v>1E-4</v>
      </c>
      <c r="H54" s="32">
        <f>VLOOKUP($B54,scoreB!$C$7:$T$160,8,FALSE)</f>
        <v>2.0000000000000001E-4</v>
      </c>
      <c r="I54" s="32">
        <f>VLOOKUP($B54,scoreB!$C$7:$T$160,9,FALSE)</f>
        <v>2.9999999999999997E-4</v>
      </c>
      <c r="J54" s="32">
        <f>VLOOKUP($B54,scoreB!$C$7:$T$160,10,FALSE)</f>
        <v>41</v>
      </c>
      <c r="K54" s="32">
        <f>VLOOKUP($B54,scoreB!$C$7:$T$160,11,FALSE)</f>
        <v>5.0000000000000001E-4</v>
      </c>
      <c r="L54" s="32">
        <f>VLOOKUP($B54,scoreB!$C$7:$T$160,12,FALSE)</f>
        <v>5.9999999999999995E-4</v>
      </c>
      <c r="M54" s="32">
        <f>VLOOKUP($B54,scoreB!$C$7:$T$160,13,FALSE)</f>
        <v>6.9999999999999999E-4</v>
      </c>
      <c r="N54" s="32">
        <f>VLOOKUP($B54,scoreB!$C$7:$T$160,14,FALSE)</f>
        <v>0</v>
      </c>
      <c r="O54" s="38">
        <f>VLOOKUP($B54,scoreB!$C$7:$S$160,15,FALSE)</f>
        <v>41.001800000000003</v>
      </c>
      <c r="P54" s="12">
        <f>VLOOKUP($B54,scoreB!$C$7:$S$160,17,FALSE)</f>
        <v>20.399999999999999</v>
      </c>
      <c r="Q54" s="27">
        <f t="shared" si="0"/>
        <v>41</v>
      </c>
    </row>
    <row r="55" spans="2:17" ht="17" x14ac:dyDescent="0.4">
      <c r="B55" s="14">
        <v>49</v>
      </c>
      <c r="C55" s="15">
        <f>VLOOKUP($B55,scoreB!$C$7:$T$160,3,FALSE)</f>
        <v>48</v>
      </c>
      <c r="D55" s="9" t="str">
        <f>VLOOKUP($B55,scoreB!$C$7:$T$160,4,FALSE)</f>
        <v>SAVIČ ŽIVKO</v>
      </c>
      <c r="E55" s="9">
        <f>VLOOKUP($B55,scoreB!$C$7:$T$160,5,FALSE)</f>
        <v>1</v>
      </c>
      <c r="F55" s="32">
        <f>VLOOKUP($B55,scoreB!$C$7:$T$160,6,FALSE)</f>
        <v>0</v>
      </c>
      <c r="G55" s="32">
        <f>VLOOKUP($B55,scoreB!$C$7:$T$160,7,FALSE)</f>
        <v>1E-4</v>
      </c>
      <c r="H55" s="32">
        <f>VLOOKUP($B55,scoreB!$C$7:$T$160,8,FALSE)</f>
        <v>2.0000000000000001E-4</v>
      </c>
      <c r="I55" s="32">
        <f>VLOOKUP($B55,scoreB!$C$7:$T$160,9,FALSE)</f>
        <v>41</v>
      </c>
      <c r="J55" s="32">
        <f>VLOOKUP($B55,scoreB!$C$7:$T$160,10,FALSE)</f>
        <v>4.0000000000000002E-4</v>
      </c>
      <c r="K55" s="32">
        <f>VLOOKUP($B55,scoreB!$C$7:$T$160,11,FALSE)</f>
        <v>5.0000000000000001E-4</v>
      </c>
      <c r="L55" s="32">
        <f>VLOOKUP($B55,scoreB!$C$7:$T$160,12,FALSE)</f>
        <v>5.9999999999999995E-4</v>
      </c>
      <c r="M55" s="32">
        <f>VLOOKUP($B55,scoreB!$C$7:$T$160,13,FALSE)</f>
        <v>6.9999999999999999E-4</v>
      </c>
      <c r="N55" s="32">
        <f>VLOOKUP($B55,scoreB!$C$7:$T$160,14,FALSE)</f>
        <v>0</v>
      </c>
      <c r="O55" s="38">
        <f>VLOOKUP($B55,scoreB!$C$7:$S$160,15,FALSE)</f>
        <v>41.001800000000003</v>
      </c>
      <c r="P55" s="12">
        <f>VLOOKUP($B55,scoreB!$C$7:$S$160,17,FALSE)</f>
        <v>21.7</v>
      </c>
      <c r="Q55" s="27">
        <f t="shared" si="0"/>
        <v>41</v>
      </c>
    </row>
    <row r="56" spans="2:17" ht="17" x14ac:dyDescent="0.4">
      <c r="B56" s="14">
        <v>50</v>
      </c>
      <c r="C56" s="15">
        <f>VLOOKUP($B56,scoreB!$C$7:$T$160,3,FALSE)</f>
        <v>48</v>
      </c>
      <c r="D56" s="9" t="str">
        <f>VLOOKUP($B56,scoreB!$C$7:$T$160,4,FALSE)</f>
        <v>REBOLJ ANDREJ</v>
      </c>
      <c r="E56" s="9">
        <f>VLOOKUP($B56,scoreB!$C$7:$T$160,5,FALSE)</f>
        <v>1</v>
      </c>
      <c r="F56" s="32">
        <f>VLOOKUP($B56,scoreB!$C$7:$T$160,6,FALSE)</f>
        <v>41</v>
      </c>
      <c r="G56" s="32">
        <f>VLOOKUP($B56,scoreB!$C$7:$T$160,7,FALSE)</f>
        <v>0</v>
      </c>
      <c r="H56" s="32">
        <f>VLOOKUP($B56,scoreB!$C$7:$T$160,8,FALSE)</f>
        <v>2.0000000000000001E-4</v>
      </c>
      <c r="I56" s="32">
        <f>VLOOKUP($B56,scoreB!$C$7:$T$160,9,FALSE)</f>
        <v>2.9999999999999997E-4</v>
      </c>
      <c r="J56" s="32">
        <f>VLOOKUP($B56,scoreB!$C$7:$T$160,10,FALSE)</f>
        <v>4.0000000000000002E-4</v>
      </c>
      <c r="K56" s="32">
        <f>VLOOKUP($B56,scoreB!$C$7:$T$160,11,FALSE)</f>
        <v>5.0000000000000001E-4</v>
      </c>
      <c r="L56" s="32">
        <f>VLOOKUP($B56,scoreB!$C$7:$T$160,12,FALSE)</f>
        <v>5.9999999999999995E-4</v>
      </c>
      <c r="M56" s="32">
        <f>VLOOKUP($B56,scoreB!$C$7:$T$160,13,FALSE)</f>
        <v>6.9999999999999999E-4</v>
      </c>
      <c r="N56" s="32">
        <f>VLOOKUP($B56,scoreB!$C$7:$T$160,14,FALSE)</f>
        <v>0</v>
      </c>
      <c r="O56" s="38">
        <f>VLOOKUP($B56,scoreB!$C$7:$S$160,15,FALSE)</f>
        <v>41.001800000000003</v>
      </c>
      <c r="P56" s="12">
        <f>VLOOKUP($B56,scoreB!$C$7:$S$160,17,FALSE)</f>
        <v>15.8</v>
      </c>
      <c r="Q56" s="27">
        <f t="shared" si="0"/>
        <v>41</v>
      </c>
    </row>
    <row r="57" spans="2:17" ht="17" x14ac:dyDescent="0.4">
      <c r="B57" s="14">
        <v>51</v>
      </c>
      <c r="C57" s="15">
        <f>VLOOKUP($B57,scoreB!$C$7:$T$160,3,FALSE)</f>
        <v>51</v>
      </c>
      <c r="D57" s="9" t="str">
        <f>VLOOKUP($B57,scoreB!$C$7:$T$160,4,FALSE)</f>
        <v>MARTINJAK DRAGO</v>
      </c>
      <c r="E57" s="9">
        <f>VLOOKUP($B57,scoreB!$C$7:$T$160,5,FALSE)</f>
        <v>1</v>
      </c>
      <c r="F57" s="32">
        <f>VLOOKUP($B57,scoreB!$C$7:$T$160,6,FALSE)</f>
        <v>40</v>
      </c>
      <c r="G57" s="32">
        <f>VLOOKUP($B57,scoreB!$C$7:$T$160,7,FALSE)</f>
        <v>0</v>
      </c>
      <c r="H57" s="32">
        <f>VLOOKUP($B57,scoreB!$C$7:$T$160,8,FALSE)</f>
        <v>2.0000000000000001E-4</v>
      </c>
      <c r="I57" s="32">
        <f>VLOOKUP($B57,scoreB!$C$7:$T$160,9,FALSE)</f>
        <v>2.9999999999999997E-4</v>
      </c>
      <c r="J57" s="32">
        <f>VLOOKUP($B57,scoreB!$C$7:$T$160,10,FALSE)</f>
        <v>4.0000000000000002E-4</v>
      </c>
      <c r="K57" s="32">
        <f>VLOOKUP($B57,scoreB!$C$7:$T$160,11,FALSE)</f>
        <v>5.0000000000000001E-4</v>
      </c>
      <c r="L57" s="32">
        <f>VLOOKUP($B57,scoreB!$C$7:$T$160,12,FALSE)</f>
        <v>5.9999999999999995E-4</v>
      </c>
      <c r="M57" s="32">
        <f>VLOOKUP($B57,scoreB!$C$7:$T$160,13,FALSE)</f>
        <v>6.9999999999999999E-4</v>
      </c>
      <c r="N57" s="32">
        <f>VLOOKUP($B57,scoreB!$C$7:$T$160,14,FALSE)</f>
        <v>0</v>
      </c>
      <c r="O57" s="38">
        <f>VLOOKUP($B57,scoreB!$C$7:$S$160,15,FALSE)</f>
        <v>40.001800000000003</v>
      </c>
      <c r="P57" s="12">
        <f>VLOOKUP($B57,scoreB!$C$7:$S$160,17,FALSE)</f>
        <v>18</v>
      </c>
      <c r="Q57" s="27">
        <f t="shared" si="0"/>
        <v>40</v>
      </c>
    </row>
    <row r="58" spans="2:17" ht="17" x14ac:dyDescent="0.4">
      <c r="B58" s="14">
        <v>52</v>
      </c>
      <c r="C58" s="15">
        <f>VLOOKUP($B58,scoreB!$C$7:$T$160,3,FALSE)</f>
        <v>52</v>
      </c>
      <c r="D58" s="9" t="str">
        <f>VLOOKUP($B58,scoreB!$C$7:$T$160,4,FALSE)</f>
        <v>ROGELJ JANEZ</v>
      </c>
      <c r="E58" s="9">
        <f>VLOOKUP($B58,scoreB!$C$7:$T$160,5,FALSE)</f>
        <v>1</v>
      </c>
      <c r="F58" s="32">
        <f>VLOOKUP($B58,scoreB!$C$7:$T$160,6,FALSE)</f>
        <v>0</v>
      </c>
      <c r="G58" s="32">
        <f>VLOOKUP($B58,scoreB!$C$7:$T$160,7,FALSE)</f>
        <v>1E-4</v>
      </c>
      <c r="H58" s="32">
        <f>VLOOKUP($B58,scoreB!$C$7:$T$160,8,FALSE)</f>
        <v>2.0000000000000001E-4</v>
      </c>
      <c r="I58" s="32">
        <f>VLOOKUP($B58,scoreB!$C$7:$T$160,9,FALSE)</f>
        <v>37</v>
      </c>
      <c r="J58" s="32">
        <f>VLOOKUP($B58,scoreB!$C$7:$T$160,10,FALSE)</f>
        <v>4.0000000000000002E-4</v>
      </c>
      <c r="K58" s="32">
        <f>VLOOKUP($B58,scoreB!$C$7:$T$160,11,FALSE)</f>
        <v>5.0000000000000001E-4</v>
      </c>
      <c r="L58" s="32">
        <f>VLOOKUP($B58,scoreB!$C$7:$T$160,12,FALSE)</f>
        <v>5.9999999999999995E-4</v>
      </c>
      <c r="M58" s="32">
        <f>VLOOKUP($B58,scoreB!$C$7:$T$160,13,FALSE)</f>
        <v>6.9999999999999999E-4</v>
      </c>
      <c r="N58" s="32">
        <f>VLOOKUP($B58,scoreB!$C$7:$T$160,14,FALSE)</f>
        <v>0</v>
      </c>
      <c r="O58" s="38">
        <f>VLOOKUP($B58,scoreB!$C$7:$S$160,15,FALSE)</f>
        <v>37.001800000000003</v>
      </c>
      <c r="P58" s="12">
        <f>VLOOKUP($B58,scoreB!$C$7:$S$160,17,FALSE)</f>
        <v>22.2</v>
      </c>
      <c r="Q58" s="27">
        <f t="shared" si="0"/>
        <v>37</v>
      </c>
    </row>
    <row r="59" spans="2:17" ht="17" x14ac:dyDescent="0.4">
      <c r="B59" s="14">
        <v>53</v>
      </c>
      <c r="C59" s="15">
        <f>VLOOKUP($B59,scoreB!$C$7:$T$160,3,FALSE)</f>
        <v>53</v>
      </c>
      <c r="D59" s="9" t="str">
        <f>VLOOKUP($B59,scoreB!$C$7:$T$160,4,FALSE)</f>
        <v>VRTARIČ IRENA</v>
      </c>
      <c r="E59" s="9">
        <f>VLOOKUP($B59,scoreB!$C$7:$T$160,5,FALSE)</f>
        <v>1</v>
      </c>
      <c r="F59" s="32">
        <f>VLOOKUP($B59,scoreB!$C$7:$T$160,6,FALSE)</f>
        <v>0</v>
      </c>
      <c r="G59" s="32">
        <f>VLOOKUP($B59,scoreB!$C$7:$T$160,7,FALSE)</f>
        <v>1E-4</v>
      </c>
      <c r="H59" s="32">
        <f>VLOOKUP($B59,scoreB!$C$7:$T$160,8,FALSE)</f>
        <v>2.0000000000000001E-4</v>
      </c>
      <c r="I59" s="32">
        <f>VLOOKUP($B59,scoreB!$C$7:$T$160,9,FALSE)</f>
        <v>36</v>
      </c>
      <c r="J59" s="32">
        <f>VLOOKUP($B59,scoreB!$C$7:$T$160,10,FALSE)</f>
        <v>4.0000000000000002E-4</v>
      </c>
      <c r="K59" s="32">
        <f>VLOOKUP($B59,scoreB!$C$7:$T$160,11,FALSE)</f>
        <v>5.0000000000000001E-4</v>
      </c>
      <c r="L59" s="32">
        <f>VLOOKUP($B59,scoreB!$C$7:$T$160,12,FALSE)</f>
        <v>5.9999999999999995E-4</v>
      </c>
      <c r="M59" s="32">
        <f>VLOOKUP($B59,scoreB!$C$7:$T$160,13,FALSE)</f>
        <v>6.9999999999999999E-4</v>
      </c>
      <c r="N59" s="32">
        <f>VLOOKUP($B59,scoreB!$C$7:$T$160,14,FALSE)</f>
        <v>0</v>
      </c>
      <c r="O59" s="38">
        <f>VLOOKUP($B59,scoreB!$C$7:$S$160,15,FALSE)</f>
        <v>36.001800000000003</v>
      </c>
      <c r="P59" s="12">
        <f>VLOOKUP($B59,scoreB!$C$7:$S$160,17,FALSE)</f>
        <v>21.8</v>
      </c>
      <c r="Q59" s="27">
        <f t="shared" si="0"/>
        <v>36</v>
      </c>
    </row>
    <row r="60" spans="2:17" ht="17" x14ac:dyDescent="0.4">
      <c r="B60" s="14">
        <v>54</v>
      </c>
      <c r="C60" s="15">
        <f>VLOOKUP($B60,scoreB!$C$7:$T$160,3,FALSE)</f>
        <v>54</v>
      </c>
      <c r="D60" s="9" t="str">
        <f>VLOOKUP($B60,scoreB!$C$7:$T$160,4,FALSE)</f>
        <v>MEIRE GEERT</v>
      </c>
      <c r="E60" s="9">
        <f>VLOOKUP($B60,scoreB!$C$7:$T$160,5,FALSE)</f>
        <v>1</v>
      </c>
      <c r="F60" s="32">
        <f>VLOOKUP($B60,scoreB!$C$7:$T$160,6,FALSE)</f>
        <v>0</v>
      </c>
      <c r="G60" s="32">
        <f>VLOOKUP($B60,scoreB!$C$7:$T$160,7,FALSE)</f>
        <v>1E-4</v>
      </c>
      <c r="H60" s="32">
        <f>VLOOKUP($B60,scoreB!$C$7:$T$160,8,FALSE)</f>
        <v>2.0000000000000001E-4</v>
      </c>
      <c r="I60" s="32">
        <f>VLOOKUP($B60,scoreB!$C$7:$T$160,9,FALSE)</f>
        <v>2.9999999999999997E-4</v>
      </c>
      <c r="J60" s="32">
        <f>VLOOKUP($B60,scoreB!$C$7:$T$160,10,FALSE)</f>
        <v>35</v>
      </c>
      <c r="K60" s="32">
        <f>VLOOKUP($B60,scoreB!$C$7:$T$160,11,FALSE)</f>
        <v>5.0000000000000001E-4</v>
      </c>
      <c r="L60" s="32">
        <f>VLOOKUP($B60,scoreB!$C$7:$T$160,12,FALSE)</f>
        <v>5.9999999999999995E-4</v>
      </c>
      <c r="M60" s="32">
        <f>VLOOKUP($B60,scoreB!$C$7:$T$160,13,FALSE)</f>
        <v>6.9999999999999999E-4</v>
      </c>
      <c r="N60" s="32">
        <f>VLOOKUP($B60,scoreB!$C$7:$T$160,14,FALSE)</f>
        <v>0</v>
      </c>
      <c r="O60" s="38">
        <f>VLOOKUP($B60,scoreB!$C$7:$S$160,15,FALSE)</f>
        <v>35.001800000000003</v>
      </c>
      <c r="P60" s="12">
        <f>VLOOKUP($B60,scoreB!$C$7:$S$160,17,FALSE)</f>
        <v>21.1</v>
      </c>
      <c r="Q60" s="27">
        <f t="shared" si="0"/>
        <v>35</v>
      </c>
    </row>
    <row r="61" spans="2:17" ht="17" x14ac:dyDescent="0.4">
      <c r="B61" s="14">
        <v>55</v>
      </c>
      <c r="C61" s="15">
        <f>VLOOKUP($B61,scoreB!$C$7:$T$160,3,FALSE)</f>
        <v>55</v>
      </c>
      <c r="D61" s="9" t="str">
        <f>VLOOKUP($B61,scoreB!$C$7:$T$160,4,FALSE)</f>
        <v>TRAMPUŽ TOMISLAV</v>
      </c>
      <c r="E61" s="9">
        <f>VLOOKUP($B61,scoreB!$C$7:$T$160,5,FALSE)</f>
        <v>1</v>
      </c>
      <c r="F61" s="32">
        <f>VLOOKUP($B61,scoreB!$C$7:$T$160,6,FALSE)</f>
        <v>0</v>
      </c>
      <c r="G61" s="32">
        <f>VLOOKUP($B61,scoreB!$C$7:$T$160,7,FALSE)</f>
        <v>1E-4</v>
      </c>
      <c r="H61" s="32">
        <f>VLOOKUP($B61,scoreB!$C$7:$T$160,8,FALSE)</f>
        <v>2.0000000000000001E-4</v>
      </c>
      <c r="I61" s="32">
        <f>VLOOKUP($B61,scoreB!$C$7:$T$160,9,FALSE)</f>
        <v>2.9999999999999997E-4</v>
      </c>
      <c r="J61" s="32">
        <f>VLOOKUP($B61,scoreB!$C$7:$T$160,10,FALSE)</f>
        <v>4.0000000000000002E-4</v>
      </c>
      <c r="K61" s="32">
        <f>VLOOKUP($B61,scoreB!$C$7:$T$160,11,FALSE)</f>
        <v>5.0000000000000001E-4</v>
      </c>
      <c r="L61" s="32">
        <f>VLOOKUP($B61,scoreB!$C$7:$T$160,12,FALSE)</f>
        <v>25</v>
      </c>
      <c r="M61" s="32">
        <f>VLOOKUP($B61,scoreB!$C$7:$T$160,13,FALSE)</f>
        <v>6.9999999999999999E-4</v>
      </c>
      <c r="N61" s="32">
        <f>VLOOKUP($B61,scoreB!$C$7:$T$160,14,FALSE)</f>
        <v>0</v>
      </c>
      <c r="O61" s="38">
        <f>VLOOKUP($B61,scoreB!$C$7:$S$160,15,FALSE)</f>
        <v>25.001599999999996</v>
      </c>
      <c r="P61" s="12">
        <f>VLOOKUP($B61,scoreB!$C$7:$S$160,17,FALSE)</f>
        <v>25</v>
      </c>
      <c r="Q61" s="27">
        <f t="shared" si="0"/>
        <v>25</v>
      </c>
    </row>
    <row r="62" spans="2:17" ht="17" x14ac:dyDescent="0.4">
      <c r="B62" s="14">
        <v>56</v>
      </c>
      <c r="C62" s="15">
        <f>VLOOKUP($B62,scoreB!$C$7:$T$160,3,FALSE)</f>
        <v>56</v>
      </c>
      <c r="D62" s="9" t="str">
        <f>VLOOKUP($B62,scoreB!$C$7:$T$160,4,FALSE)</f>
        <v/>
      </c>
      <c r="E62" s="9" t="str">
        <f>VLOOKUP($B62,scoreB!$C$7:$T$160,5,FALSE)</f>
        <v/>
      </c>
      <c r="F62" s="32" t="str">
        <f>VLOOKUP($B62,scoreB!$C$7:$T$160,6,FALSE)</f>
        <v/>
      </c>
      <c r="G62" s="32" t="str">
        <f>VLOOKUP($B62,scoreB!$C$7:$T$160,7,FALSE)</f>
        <v/>
      </c>
      <c r="H62" s="32" t="str">
        <f>VLOOKUP($B62,scoreB!$C$7:$T$160,8,FALSE)</f>
        <v/>
      </c>
      <c r="I62" s="32" t="str">
        <f>VLOOKUP($B62,scoreB!$C$7:$T$160,9,FALSE)</f>
        <v/>
      </c>
      <c r="J62" s="32" t="str">
        <f>VLOOKUP($B62,scoreB!$C$7:$T$160,10,FALSE)</f>
        <v/>
      </c>
      <c r="K62" s="32" t="str">
        <f>VLOOKUP($B62,scoreB!$C$7:$T$160,11,FALSE)</f>
        <v/>
      </c>
      <c r="L62" s="32" t="str">
        <f>VLOOKUP($B62,scoreB!$C$7:$T$160,12,FALSE)</f>
        <v/>
      </c>
      <c r="M62" s="32" t="str">
        <f>VLOOKUP($B62,scoreB!$C$7:$T$160,13,FALSE)</f>
        <v/>
      </c>
      <c r="N62" s="32" t="str">
        <f>VLOOKUP($B62,scoreB!$C$7:$T$160,14,FALSE)</f>
        <v/>
      </c>
      <c r="O62" s="38">
        <f>VLOOKUP($B62,scoreB!$C$7:$S$160,15,FALSE)</f>
        <v>0</v>
      </c>
      <c r="P62" s="12" t="str">
        <f>VLOOKUP($B62,scoreB!$C$7:$S$160,17,FALSE)</f>
        <v/>
      </c>
      <c r="Q62" s="27" t="e">
        <f t="shared" si="0"/>
        <v>#NUM!</v>
      </c>
    </row>
    <row r="63" spans="2:17" ht="17" x14ac:dyDescent="0.4">
      <c r="B63" s="14">
        <v>57</v>
      </c>
      <c r="C63" s="15">
        <f>VLOOKUP($B63,scoreB!$C$7:$T$160,3,FALSE)</f>
        <v>56</v>
      </c>
      <c r="D63" s="9" t="str">
        <f>VLOOKUP($B63,scoreB!$C$7:$T$160,4,FALSE)</f>
        <v/>
      </c>
      <c r="E63" s="9" t="str">
        <f>VLOOKUP($B63,scoreB!$C$7:$T$160,5,FALSE)</f>
        <v/>
      </c>
      <c r="F63" s="32" t="str">
        <f>VLOOKUP($B63,scoreB!$C$7:$T$160,6,FALSE)</f>
        <v/>
      </c>
      <c r="G63" s="32" t="str">
        <f>VLOOKUP($B63,scoreB!$C$7:$T$160,7,FALSE)</f>
        <v/>
      </c>
      <c r="H63" s="32" t="str">
        <f>VLOOKUP($B63,scoreB!$C$7:$T$160,8,FALSE)</f>
        <v/>
      </c>
      <c r="I63" s="32" t="str">
        <f>VLOOKUP($B63,scoreB!$C$7:$T$160,9,FALSE)</f>
        <v/>
      </c>
      <c r="J63" s="32" t="str">
        <f>VLOOKUP($B63,scoreB!$C$7:$T$160,10,FALSE)</f>
        <v/>
      </c>
      <c r="K63" s="32" t="str">
        <f>VLOOKUP($B63,scoreB!$C$7:$T$160,11,FALSE)</f>
        <v/>
      </c>
      <c r="L63" s="32" t="str">
        <f>VLOOKUP($B63,scoreB!$C$7:$T$160,12,FALSE)</f>
        <v/>
      </c>
      <c r="M63" s="32" t="str">
        <f>VLOOKUP($B63,scoreB!$C$7:$T$160,13,FALSE)</f>
        <v/>
      </c>
      <c r="N63" s="32" t="str">
        <f>VLOOKUP($B63,scoreB!$C$7:$T$160,14,FALSE)</f>
        <v/>
      </c>
      <c r="O63" s="38">
        <f>VLOOKUP($B63,scoreB!$C$7:$S$160,15,FALSE)</f>
        <v>0</v>
      </c>
      <c r="P63" s="12" t="str">
        <f>VLOOKUP($B63,scoreB!$C$7:$S$160,17,FALSE)</f>
        <v/>
      </c>
      <c r="Q63" s="27" t="e">
        <f t="shared" si="0"/>
        <v>#NUM!</v>
      </c>
    </row>
    <row r="64" spans="2:17" ht="17" x14ac:dyDescent="0.4">
      <c r="B64" s="14">
        <v>58</v>
      </c>
      <c r="C64" s="15">
        <f>VLOOKUP($B64,scoreB!$C$7:$T$160,3,FALSE)</f>
        <v>56</v>
      </c>
      <c r="D64" s="9" t="str">
        <f>VLOOKUP($B64,scoreB!$C$7:$T$160,4,FALSE)</f>
        <v/>
      </c>
      <c r="E64" s="9" t="str">
        <f>VLOOKUP($B64,scoreB!$C$7:$T$160,5,FALSE)</f>
        <v/>
      </c>
      <c r="F64" s="32" t="str">
        <f>VLOOKUP($B64,scoreB!$C$7:$T$160,6,FALSE)</f>
        <v/>
      </c>
      <c r="G64" s="32" t="str">
        <f>VLOOKUP($B64,scoreB!$C$7:$T$160,7,FALSE)</f>
        <v/>
      </c>
      <c r="H64" s="32" t="str">
        <f>VLOOKUP($B64,scoreB!$C$7:$T$160,8,FALSE)</f>
        <v/>
      </c>
      <c r="I64" s="32" t="str">
        <f>VLOOKUP($B64,scoreB!$C$7:$T$160,9,FALSE)</f>
        <v/>
      </c>
      <c r="J64" s="32" t="str">
        <f>VLOOKUP($B64,scoreB!$C$7:$T$160,10,FALSE)</f>
        <v/>
      </c>
      <c r="K64" s="32" t="str">
        <f>VLOOKUP($B64,scoreB!$C$7:$T$160,11,FALSE)</f>
        <v/>
      </c>
      <c r="L64" s="32" t="str">
        <f>VLOOKUP($B64,scoreB!$C$7:$T$160,12,FALSE)</f>
        <v/>
      </c>
      <c r="M64" s="32" t="str">
        <f>VLOOKUP($B64,scoreB!$C$7:$T$160,13,FALSE)</f>
        <v/>
      </c>
      <c r="N64" s="32" t="str">
        <f>VLOOKUP($B64,scoreB!$C$7:$T$160,14,FALSE)</f>
        <v/>
      </c>
      <c r="O64" s="38">
        <f>VLOOKUP($B64,scoreB!$C$7:$S$160,15,FALSE)</f>
        <v>0</v>
      </c>
      <c r="P64" s="12" t="str">
        <f>VLOOKUP($B64,scoreB!$C$7:$S$160,17,FALSE)</f>
        <v/>
      </c>
      <c r="Q64" s="27" t="e">
        <f t="shared" si="0"/>
        <v>#NUM!</v>
      </c>
    </row>
    <row r="65" spans="2:17" ht="17" x14ac:dyDescent="0.4">
      <c r="B65" s="14">
        <v>59</v>
      </c>
      <c r="C65" s="15">
        <f>VLOOKUP($B65,scoreB!$C$7:$T$160,3,FALSE)</f>
        <v>56</v>
      </c>
      <c r="D65" s="9" t="str">
        <f>VLOOKUP($B65,scoreB!$C$7:$T$160,4,FALSE)</f>
        <v/>
      </c>
      <c r="E65" s="9" t="str">
        <f>VLOOKUP($B65,scoreB!$C$7:$T$160,5,FALSE)</f>
        <v/>
      </c>
      <c r="F65" s="32" t="str">
        <f>VLOOKUP($B65,scoreB!$C$7:$T$160,6,FALSE)</f>
        <v/>
      </c>
      <c r="G65" s="32" t="str">
        <f>VLOOKUP($B65,scoreB!$C$7:$T$160,7,FALSE)</f>
        <v/>
      </c>
      <c r="H65" s="32" t="str">
        <f>VLOOKUP($B65,scoreB!$C$7:$T$160,8,FALSE)</f>
        <v/>
      </c>
      <c r="I65" s="32" t="str">
        <f>VLOOKUP($B65,scoreB!$C$7:$T$160,9,FALSE)</f>
        <v/>
      </c>
      <c r="J65" s="32" t="str">
        <f>VLOOKUP($B65,scoreB!$C$7:$T$160,10,FALSE)</f>
        <v/>
      </c>
      <c r="K65" s="32" t="str">
        <f>VLOOKUP($B65,scoreB!$C$7:$T$160,11,FALSE)</f>
        <v/>
      </c>
      <c r="L65" s="32" t="str">
        <f>VLOOKUP($B65,scoreB!$C$7:$T$160,12,FALSE)</f>
        <v/>
      </c>
      <c r="M65" s="32" t="str">
        <f>VLOOKUP($B65,scoreB!$C$7:$T$160,13,FALSE)</f>
        <v/>
      </c>
      <c r="N65" s="32" t="str">
        <f>VLOOKUP($B65,scoreB!$C$7:$T$160,14,FALSE)</f>
        <v/>
      </c>
      <c r="O65" s="38">
        <f>VLOOKUP($B65,scoreB!$C$7:$S$160,15,FALSE)</f>
        <v>0</v>
      </c>
      <c r="P65" s="12" t="str">
        <f>VLOOKUP($B65,scoreB!$C$7:$S$160,17,FALSE)</f>
        <v/>
      </c>
      <c r="Q65" s="27" t="e">
        <f t="shared" si="0"/>
        <v>#NUM!</v>
      </c>
    </row>
    <row r="66" spans="2:17" ht="17" x14ac:dyDescent="0.4">
      <c r="B66" s="14">
        <v>60</v>
      </c>
      <c r="C66" s="15">
        <f>VLOOKUP($B66,scoreB!$C$7:$T$160,3,FALSE)</f>
        <v>56</v>
      </c>
      <c r="D66" s="9" t="str">
        <f>VLOOKUP($B66,scoreB!$C$7:$T$160,4,FALSE)</f>
        <v/>
      </c>
      <c r="E66" s="9" t="str">
        <f>VLOOKUP($B66,scoreB!$C$7:$T$160,5,FALSE)</f>
        <v/>
      </c>
      <c r="F66" s="32" t="str">
        <f>VLOOKUP($B66,scoreB!$C$7:$T$160,6,FALSE)</f>
        <v/>
      </c>
      <c r="G66" s="32" t="str">
        <f>VLOOKUP($B66,scoreB!$C$7:$T$160,7,FALSE)</f>
        <v/>
      </c>
      <c r="H66" s="32" t="str">
        <f>VLOOKUP($B66,scoreB!$C$7:$T$160,8,FALSE)</f>
        <v/>
      </c>
      <c r="I66" s="32" t="str">
        <f>VLOOKUP($B66,scoreB!$C$7:$T$160,9,FALSE)</f>
        <v/>
      </c>
      <c r="J66" s="32" t="str">
        <f>VLOOKUP($B66,scoreB!$C$7:$T$160,10,FALSE)</f>
        <v/>
      </c>
      <c r="K66" s="32" t="str">
        <f>VLOOKUP($B66,scoreB!$C$7:$T$160,11,FALSE)</f>
        <v/>
      </c>
      <c r="L66" s="32" t="str">
        <f>VLOOKUP($B66,scoreB!$C$7:$T$160,12,FALSE)</f>
        <v/>
      </c>
      <c r="M66" s="32" t="str">
        <f>VLOOKUP($B66,scoreB!$C$7:$T$160,13,FALSE)</f>
        <v/>
      </c>
      <c r="N66" s="32" t="str">
        <f>VLOOKUP($B66,scoreB!$C$7:$T$160,14,FALSE)</f>
        <v/>
      </c>
      <c r="O66" s="38">
        <f>VLOOKUP($B66,scoreB!$C$7:$S$160,15,FALSE)</f>
        <v>0</v>
      </c>
      <c r="P66" s="12" t="str">
        <f>VLOOKUP($B66,scoreB!$C$7:$S$160,17,FALSE)</f>
        <v/>
      </c>
      <c r="Q66" s="27" t="e">
        <f t="shared" si="0"/>
        <v>#NUM!</v>
      </c>
    </row>
    <row r="67" spans="2:17" ht="17" x14ac:dyDescent="0.4">
      <c r="B67" s="14">
        <v>61</v>
      </c>
      <c r="C67" s="15">
        <f>VLOOKUP($B67,scoreB!$C$7:$T$160,3,FALSE)</f>
        <v>56</v>
      </c>
      <c r="D67" s="9" t="str">
        <f>VLOOKUP($B67,scoreB!$C$7:$T$160,4,FALSE)</f>
        <v/>
      </c>
      <c r="E67" s="9" t="str">
        <f>VLOOKUP($B67,scoreB!$C$7:$T$160,5,FALSE)</f>
        <v/>
      </c>
      <c r="F67" s="32" t="str">
        <f>VLOOKUP($B67,scoreB!$C$7:$T$160,6,FALSE)</f>
        <v/>
      </c>
      <c r="G67" s="32" t="str">
        <f>VLOOKUP($B67,scoreB!$C$7:$T$160,7,FALSE)</f>
        <v/>
      </c>
      <c r="H67" s="32" t="str">
        <f>VLOOKUP($B67,scoreB!$C$7:$T$160,8,FALSE)</f>
        <v/>
      </c>
      <c r="I67" s="32" t="str">
        <f>VLOOKUP($B67,scoreB!$C$7:$T$160,9,FALSE)</f>
        <v/>
      </c>
      <c r="J67" s="32" t="str">
        <f>VLOOKUP($B67,scoreB!$C$7:$T$160,10,FALSE)</f>
        <v/>
      </c>
      <c r="K67" s="32" t="str">
        <f>VLOOKUP($B67,scoreB!$C$7:$T$160,11,FALSE)</f>
        <v/>
      </c>
      <c r="L67" s="32" t="str">
        <f>VLOOKUP($B67,scoreB!$C$7:$T$160,12,FALSE)</f>
        <v/>
      </c>
      <c r="M67" s="32" t="str">
        <f>VLOOKUP($B67,scoreB!$C$7:$T$160,13,FALSE)</f>
        <v/>
      </c>
      <c r="N67" s="32" t="str">
        <f>VLOOKUP($B67,scoreB!$C$7:$T$160,14,FALSE)</f>
        <v/>
      </c>
      <c r="O67" s="38">
        <f>VLOOKUP($B67,scoreB!$C$7:$S$160,15,FALSE)</f>
        <v>0</v>
      </c>
      <c r="P67" s="12" t="str">
        <f>VLOOKUP($B67,scoreB!$C$7:$S$160,17,FALSE)</f>
        <v/>
      </c>
      <c r="Q67" s="27" t="e">
        <f t="shared" si="0"/>
        <v>#NUM!</v>
      </c>
    </row>
    <row r="68" spans="2:17" ht="17" x14ac:dyDescent="0.4">
      <c r="B68" s="14">
        <v>62</v>
      </c>
      <c r="C68" s="15">
        <f>VLOOKUP($B68,scoreB!$C$7:$T$160,3,FALSE)</f>
        <v>56</v>
      </c>
      <c r="D68" s="9" t="str">
        <f>VLOOKUP($B68,scoreB!$C$7:$T$160,4,FALSE)</f>
        <v/>
      </c>
      <c r="E68" s="9" t="str">
        <f>VLOOKUP($B68,scoreB!$C$7:$T$160,5,FALSE)</f>
        <v/>
      </c>
      <c r="F68" s="32" t="str">
        <f>VLOOKUP($B68,scoreB!$C$7:$T$160,6,FALSE)</f>
        <v/>
      </c>
      <c r="G68" s="32" t="str">
        <f>VLOOKUP($B68,scoreB!$C$7:$T$160,7,FALSE)</f>
        <v/>
      </c>
      <c r="H68" s="32" t="str">
        <f>VLOOKUP($B68,scoreB!$C$7:$T$160,8,FALSE)</f>
        <v/>
      </c>
      <c r="I68" s="32" t="str">
        <f>VLOOKUP($B68,scoreB!$C$7:$T$160,9,FALSE)</f>
        <v/>
      </c>
      <c r="J68" s="32" t="str">
        <f>VLOOKUP($B68,scoreB!$C$7:$T$160,10,FALSE)</f>
        <v/>
      </c>
      <c r="K68" s="32" t="str">
        <f>VLOOKUP($B68,scoreB!$C$7:$T$160,11,FALSE)</f>
        <v/>
      </c>
      <c r="L68" s="32" t="str">
        <f>VLOOKUP($B68,scoreB!$C$7:$T$160,12,FALSE)</f>
        <v/>
      </c>
      <c r="M68" s="32" t="str">
        <f>VLOOKUP($B68,scoreB!$C$7:$T$160,13,FALSE)</f>
        <v/>
      </c>
      <c r="N68" s="32" t="str">
        <f>VLOOKUP($B68,scoreB!$C$7:$T$160,14,FALSE)</f>
        <v/>
      </c>
      <c r="O68" s="38">
        <f>VLOOKUP($B68,scoreB!$C$7:$S$160,15,FALSE)</f>
        <v>0</v>
      </c>
      <c r="P68" s="12" t="str">
        <f>VLOOKUP($B68,scoreB!$C$7:$S$160,17,FALSE)</f>
        <v/>
      </c>
      <c r="Q68" s="27" t="e">
        <f t="shared" si="0"/>
        <v>#NUM!</v>
      </c>
    </row>
    <row r="69" spans="2:17" ht="17" x14ac:dyDescent="0.4">
      <c r="B69" s="14">
        <v>63</v>
      </c>
      <c r="C69" s="15">
        <f>VLOOKUP($B69,scoreB!$C$7:$T$160,3,FALSE)</f>
        <v>56</v>
      </c>
      <c r="D69" s="9" t="str">
        <f>VLOOKUP($B69,scoreB!$C$7:$T$160,4,FALSE)</f>
        <v/>
      </c>
      <c r="E69" s="9" t="str">
        <f>VLOOKUP($B69,scoreB!$C$7:$T$160,5,FALSE)</f>
        <v/>
      </c>
      <c r="F69" s="32" t="str">
        <f>VLOOKUP($B69,scoreB!$C$7:$T$160,6,FALSE)</f>
        <v/>
      </c>
      <c r="G69" s="32" t="str">
        <f>VLOOKUP($B69,scoreB!$C$7:$T$160,7,FALSE)</f>
        <v/>
      </c>
      <c r="H69" s="32" t="str">
        <f>VLOOKUP($B69,scoreB!$C$7:$T$160,8,FALSE)</f>
        <v/>
      </c>
      <c r="I69" s="32" t="str">
        <f>VLOOKUP($B69,scoreB!$C$7:$T$160,9,FALSE)</f>
        <v/>
      </c>
      <c r="J69" s="32" t="str">
        <f>VLOOKUP($B69,scoreB!$C$7:$T$160,10,FALSE)</f>
        <v/>
      </c>
      <c r="K69" s="32" t="str">
        <f>VLOOKUP($B69,scoreB!$C$7:$T$160,11,FALSE)</f>
        <v/>
      </c>
      <c r="L69" s="32" t="str">
        <f>VLOOKUP($B69,scoreB!$C$7:$T$160,12,FALSE)</f>
        <v/>
      </c>
      <c r="M69" s="32" t="str">
        <f>VLOOKUP($B69,scoreB!$C$7:$T$160,13,FALSE)</f>
        <v/>
      </c>
      <c r="N69" s="32" t="str">
        <f>VLOOKUP($B69,scoreB!$C$7:$T$160,14,FALSE)</f>
        <v/>
      </c>
      <c r="O69" s="38">
        <f>VLOOKUP($B69,scoreB!$C$7:$S$160,15,FALSE)</f>
        <v>0</v>
      </c>
      <c r="P69" s="12" t="str">
        <f>VLOOKUP($B69,scoreB!$C$7:$S$160,17,FALSE)</f>
        <v/>
      </c>
      <c r="Q69" s="27" t="e">
        <f t="shared" si="0"/>
        <v>#NUM!</v>
      </c>
    </row>
    <row r="70" spans="2:17" ht="17" x14ac:dyDescent="0.4">
      <c r="B70" s="14">
        <v>64</v>
      </c>
      <c r="C70" s="15">
        <f>VLOOKUP($B70,scoreB!$C$7:$T$160,3,FALSE)</f>
        <v>56</v>
      </c>
      <c r="D70" s="9" t="str">
        <f>VLOOKUP($B70,scoreB!$C$7:$T$160,4,FALSE)</f>
        <v/>
      </c>
      <c r="E70" s="9" t="str">
        <f>VLOOKUP($B70,scoreB!$C$7:$T$160,5,FALSE)</f>
        <v/>
      </c>
      <c r="F70" s="32" t="str">
        <f>VLOOKUP($B70,scoreB!$C$7:$T$160,6,FALSE)</f>
        <v/>
      </c>
      <c r="G70" s="32" t="str">
        <f>VLOOKUP($B70,scoreB!$C$7:$T$160,7,FALSE)</f>
        <v/>
      </c>
      <c r="H70" s="32" t="str">
        <f>VLOOKUP($B70,scoreB!$C$7:$T$160,8,FALSE)</f>
        <v/>
      </c>
      <c r="I70" s="32" t="str">
        <f>VLOOKUP($B70,scoreB!$C$7:$T$160,9,FALSE)</f>
        <v/>
      </c>
      <c r="J70" s="32" t="str">
        <f>VLOOKUP($B70,scoreB!$C$7:$T$160,10,FALSE)</f>
        <v/>
      </c>
      <c r="K70" s="32" t="str">
        <f>VLOOKUP($B70,scoreB!$C$7:$T$160,11,FALSE)</f>
        <v/>
      </c>
      <c r="L70" s="32" t="str">
        <f>VLOOKUP($B70,scoreB!$C$7:$T$160,12,FALSE)</f>
        <v/>
      </c>
      <c r="M70" s="32" t="str">
        <f>VLOOKUP($B70,scoreB!$C$7:$T$160,13,FALSE)</f>
        <v/>
      </c>
      <c r="N70" s="32" t="str">
        <f>VLOOKUP($B70,scoreB!$C$7:$T$160,14,FALSE)</f>
        <v/>
      </c>
      <c r="O70" s="38">
        <f>VLOOKUP($B70,scoreB!$C$7:$S$160,15,FALSE)</f>
        <v>0</v>
      </c>
      <c r="P70" s="12" t="str">
        <f>VLOOKUP($B70,scoreB!$C$7:$S$160,17,FALSE)</f>
        <v/>
      </c>
      <c r="Q70" s="27" t="e">
        <f t="shared" si="0"/>
        <v>#NUM!</v>
      </c>
    </row>
    <row r="71" spans="2:17" ht="17" x14ac:dyDescent="0.4">
      <c r="B71" s="14">
        <v>65</v>
      </c>
      <c r="C71" s="15">
        <f>VLOOKUP($B71,scoreB!$C$7:$T$160,3,FALSE)</f>
        <v>56</v>
      </c>
      <c r="D71" s="9" t="str">
        <f>VLOOKUP($B71,scoreB!$C$7:$T$160,4,FALSE)</f>
        <v/>
      </c>
      <c r="E71" s="9" t="str">
        <f>VLOOKUP($B71,scoreB!$C$7:$T$160,5,FALSE)</f>
        <v/>
      </c>
      <c r="F71" s="32" t="str">
        <f>VLOOKUP($B71,scoreB!$C$7:$T$160,6,FALSE)</f>
        <v/>
      </c>
      <c r="G71" s="32" t="str">
        <f>VLOOKUP($B71,scoreB!$C$7:$T$160,7,FALSE)</f>
        <v/>
      </c>
      <c r="H71" s="32" t="str">
        <f>VLOOKUP($B71,scoreB!$C$7:$T$160,8,FALSE)</f>
        <v/>
      </c>
      <c r="I71" s="32" t="str">
        <f>VLOOKUP($B71,scoreB!$C$7:$T$160,9,FALSE)</f>
        <v/>
      </c>
      <c r="J71" s="32" t="str">
        <f>VLOOKUP($B71,scoreB!$C$7:$T$160,10,FALSE)</f>
        <v/>
      </c>
      <c r="K71" s="32" t="str">
        <f>VLOOKUP($B71,scoreB!$C$7:$T$160,11,FALSE)</f>
        <v/>
      </c>
      <c r="L71" s="32" t="str">
        <f>VLOOKUP($B71,scoreB!$C$7:$T$160,12,FALSE)</f>
        <v/>
      </c>
      <c r="M71" s="32" t="str">
        <f>VLOOKUP($B71,scoreB!$C$7:$T$160,13,FALSE)</f>
        <v/>
      </c>
      <c r="N71" s="32" t="str">
        <f>VLOOKUP($B71,scoreB!$C$7:$T$160,14,FALSE)</f>
        <v/>
      </c>
      <c r="O71" s="38">
        <f>VLOOKUP($B71,scoreB!$C$7:$S$160,15,FALSE)</f>
        <v>0</v>
      </c>
      <c r="P71" s="12" t="str">
        <f>VLOOKUP($B71,scoreB!$C$7:$S$160,17,FALSE)</f>
        <v/>
      </c>
      <c r="Q71" s="27" t="e">
        <f t="shared" si="0"/>
        <v>#NUM!</v>
      </c>
    </row>
    <row r="72" spans="2:17" ht="17" x14ac:dyDescent="0.4">
      <c r="B72" s="14">
        <v>66</v>
      </c>
      <c r="C72" s="15">
        <f>VLOOKUP($B72,scoreB!$C$7:$T$160,3,FALSE)</f>
        <v>56</v>
      </c>
      <c r="D72" s="9" t="str">
        <f>VLOOKUP($B72,scoreB!$C$7:$T$160,4,FALSE)</f>
        <v/>
      </c>
      <c r="E72" s="9" t="str">
        <f>VLOOKUP($B72,scoreB!$C$7:$T$160,5,FALSE)</f>
        <v/>
      </c>
      <c r="F72" s="32" t="str">
        <f>VLOOKUP($B72,scoreB!$C$7:$T$160,6,FALSE)</f>
        <v/>
      </c>
      <c r="G72" s="32" t="str">
        <f>VLOOKUP($B72,scoreB!$C$7:$T$160,7,FALSE)</f>
        <v/>
      </c>
      <c r="H72" s="32" t="str">
        <f>VLOOKUP($B72,scoreB!$C$7:$T$160,8,FALSE)</f>
        <v/>
      </c>
      <c r="I72" s="32" t="str">
        <f>VLOOKUP($B72,scoreB!$C$7:$T$160,9,FALSE)</f>
        <v/>
      </c>
      <c r="J72" s="32" t="str">
        <f>VLOOKUP($B72,scoreB!$C$7:$T$160,10,FALSE)</f>
        <v/>
      </c>
      <c r="K72" s="32" t="str">
        <f>VLOOKUP($B72,scoreB!$C$7:$T$160,11,FALSE)</f>
        <v/>
      </c>
      <c r="L72" s="32" t="str">
        <f>VLOOKUP($B72,scoreB!$C$7:$T$160,12,FALSE)</f>
        <v/>
      </c>
      <c r="M72" s="32" t="str">
        <f>VLOOKUP($B72,scoreB!$C$7:$T$160,13,FALSE)</f>
        <v/>
      </c>
      <c r="N72" s="32" t="str">
        <f>VLOOKUP($B72,scoreB!$C$7:$T$160,14,FALSE)</f>
        <v/>
      </c>
      <c r="O72" s="38">
        <f>VLOOKUP($B72,scoreB!$C$7:$S$160,15,FALSE)</f>
        <v>0</v>
      </c>
      <c r="P72" s="12" t="str">
        <f>VLOOKUP($B72,scoreB!$C$7:$S$160,17,FALSE)</f>
        <v/>
      </c>
      <c r="Q72" s="27" t="e">
        <f t="shared" ref="Q72:Q90" si="1">IF(E72&lt;4,LARGE(F72:N72,E72),LARGE(F72:N72,4))</f>
        <v>#NUM!</v>
      </c>
    </row>
    <row r="73" spans="2:17" ht="17" x14ac:dyDescent="0.4">
      <c r="B73" s="14">
        <v>67</v>
      </c>
      <c r="C73" s="15">
        <f>VLOOKUP($B73,scoreB!$C$7:$T$160,3,FALSE)</f>
        <v>56</v>
      </c>
      <c r="D73" s="9" t="str">
        <f>VLOOKUP($B73,scoreB!$C$7:$T$160,4,FALSE)</f>
        <v/>
      </c>
      <c r="E73" s="9" t="str">
        <f>VLOOKUP($B73,scoreB!$C$7:$T$160,5,FALSE)</f>
        <v/>
      </c>
      <c r="F73" s="32" t="str">
        <f>VLOOKUP($B73,scoreB!$C$7:$T$160,6,FALSE)</f>
        <v/>
      </c>
      <c r="G73" s="32" t="str">
        <f>VLOOKUP($B73,scoreB!$C$7:$T$160,7,FALSE)</f>
        <v/>
      </c>
      <c r="H73" s="32" t="str">
        <f>VLOOKUP($B73,scoreB!$C$7:$T$160,8,FALSE)</f>
        <v/>
      </c>
      <c r="I73" s="32" t="str">
        <f>VLOOKUP($B73,scoreB!$C$7:$T$160,9,FALSE)</f>
        <v/>
      </c>
      <c r="J73" s="32" t="str">
        <f>VLOOKUP($B73,scoreB!$C$7:$T$160,10,FALSE)</f>
        <v/>
      </c>
      <c r="K73" s="32" t="str">
        <f>VLOOKUP($B73,scoreB!$C$7:$T$160,11,FALSE)</f>
        <v/>
      </c>
      <c r="L73" s="32" t="str">
        <f>VLOOKUP($B73,scoreB!$C$7:$T$160,12,FALSE)</f>
        <v/>
      </c>
      <c r="M73" s="32" t="str">
        <f>VLOOKUP($B73,scoreB!$C$7:$T$160,13,FALSE)</f>
        <v/>
      </c>
      <c r="N73" s="32" t="str">
        <f>VLOOKUP($B73,scoreB!$C$7:$T$160,14,FALSE)</f>
        <v/>
      </c>
      <c r="O73" s="38">
        <f>VLOOKUP($B73,scoreB!$C$7:$S$160,15,FALSE)</f>
        <v>0</v>
      </c>
      <c r="P73" s="12" t="str">
        <f>VLOOKUP($B73,scoreB!$C$7:$S$160,17,FALSE)</f>
        <v/>
      </c>
      <c r="Q73" s="27" t="e">
        <f t="shared" si="1"/>
        <v>#NUM!</v>
      </c>
    </row>
    <row r="74" spans="2:17" ht="17" x14ac:dyDescent="0.4">
      <c r="B74" s="14">
        <v>68</v>
      </c>
      <c r="C74" s="15">
        <f>VLOOKUP($B74,scoreB!$C$7:$T$160,3,FALSE)</f>
        <v>56</v>
      </c>
      <c r="D74" s="9" t="str">
        <f>VLOOKUP($B74,scoreB!$C$7:$T$160,4,FALSE)</f>
        <v/>
      </c>
      <c r="E74" s="9" t="str">
        <f>VLOOKUP($B74,scoreB!$C$7:$T$160,5,FALSE)</f>
        <v/>
      </c>
      <c r="F74" s="32" t="str">
        <f>VLOOKUP($B74,scoreB!$C$7:$T$160,6,FALSE)</f>
        <v/>
      </c>
      <c r="G74" s="32" t="str">
        <f>VLOOKUP($B74,scoreB!$C$7:$T$160,7,FALSE)</f>
        <v/>
      </c>
      <c r="H74" s="32" t="str">
        <f>VLOOKUP($B74,scoreB!$C$7:$T$160,8,FALSE)</f>
        <v/>
      </c>
      <c r="I74" s="32" t="str">
        <f>VLOOKUP($B74,scoreB!$C$7:$T$160,9,FALSE)</f>
        <v/>
      </c>
      <c r="J74" s="32" t="str">
        <f>VLOOKUP($B74,scoreB!$C$7:$T$160,10,FALSE)</f>
        <v/>
      </c>
      <c r="K74" s="32" t="str">
        <f>VLOOKUP($B74,scoreB!$C$7:$T$160,11,FALSE)</f>
        <v/>
      </c>
      <c r="L74" s="32" t="str">
        <f>VLOOKUP($B74,scoreB!$C$7:$T$160,12,FALSE)</f>
        <v/>
      </c>
      <c r="M74" s="32" t="str">
        <f>VLOOKUP($B74,scoreB!$C$7:$T$160,13,FALSE)</f>
        <v/>
      </c>
      <c r="N74" s="32" t="str">
        <f>VLOOKUP($B74,scoreB!$C$7:$T$160,14,FALSE)</f>
        <v/>
      </c>
      <c r="O74" s="38">
        <f>VLOOKUP($B74,scoreB!$C$7:$S$160,15,FALSE)</f>
        <v>0</v>
      </c>
      <c r="P74" s="12" t="str">
        <f>VLOOKUP($B74,scoreB!$C$7:$S$160,17,FALSE)</f>
        <v/>
      </c>
      <c r="Q74" s="27" t="e">
        <f t="shared" si="1"/>
        <v>#NUM!</v>
      </c>
    </row>
    <row r="75" spans="2:17" ht="17" x14ac:dyDescent="0.4">
      <c r="B75" s="14">
        <v>69</v>
      </c>
      <c r="C75" s="15">
        <f>VLOOKUP($B75,scoreB!$C$7:$T$160,3,FALSE)</f>
        <v>56</v>
      </c>
      <c r="D75" s="9" t="str">
        <f>VLOOKUP($B75,scoreB!$C$7:$T$160,4,FALSE)</f>
        <v/>
      </c>
      <c r="E75" s="9" t="str">
        <f>VLOOKUP($B75,scoreB!$C$7:$T$160,5,FALSE)</f>
        <v/>
      </c>
      <c r="F75" s="32" t="str">
        <f>VLOOKUP($B75,scoreB!$C$7:$T$160,6,FALSE)</f>
        <v/>
      </c>
      <c r="G75" s="32" t="str">
        <f>VLOOKUP($B75,scoreB!$C$7:$T$160,7,FALSE)</f>
        <v/>
      </c>
      <c r="H75" s="32" t="str">
        <f>VLOOKUP($B75,scoreB!$C$7:$T$160,8,FALSE)</f>
        <v/>
      </c>
      <c r="I75" s="32" t="str">
        <f>VLOOKUP($B75,scoreB!$C$7:$T$160,9,FALSE)</f>
        <v/>
      </c>
      <c r="J75" s="32" t="str">
        <f>VLOOKUP($B75,scoreB!$C$7:$T$160,10,FALSE)</f>
        <v/>
      </c>
      <c r="K75" s="32" t="str">
        <f>VLOOKUP($B75,scoreB!$C$7:$T$160,11,FALSE)</f>
        <v/>
      </c>
      <c r="L75" s="32" t="str">
        <f>VLOOKUP($B75,scoreB!$C$7:$T$160,12,FALSE)</f>
        <v/>
      </c>
      <c r="M75" s="32" t="str">
        <f>VLOOKUP($B75,scoreB!$C$7:$T$160,13,FALSE)</f>
        <v/>
      </c>
      <c r="N75" s="32" t="str">
        <f>VLOOKUP($B75,scoreB!$C$7:$T$160,14,FALSE)</f>
        <v/>
      </c>
      <c r="O75" s="38">
        <f>VLOOKUP($B75,scoreB!$C$7:$S$160,15,FALSE)</f>
        <v>0</v>
      </c>
      <c r="P75" s="12" t="str">
        <f>VLOOKUP($B75,scoreB!$C$7:$S$160,17,FALSE)</f>
        <v/>
      </c>
      <c r="Q75" s="27" t="e">
        <f t="shared" si="1"/>
        <v>#NUM!</v>
      </c>
    </row>
    <row r="76" spans="2:17" ht="17" x14ac:dyDescent="0.4">
      <c r="B76" s="14">
        <v>70</v>
      </c>
      <c r="C76" s="15">
        <f>VLOOKUP($B76,scoreB!$C$7:$T$160,3,FALSE)</f>
        <v>56</v>
      </c>
      <c r="D76" s="9" t="str">
        <f>VLOOKUP($B76,scoreB!$C$7:$T$160,4,FALSE)</f>
        <v/>
      </c>
      <c r="E76" s="9" t="str">
        <f>VLOOKUP($B76,scoreB!$C$7:$T$160,5,FALSE)</f>
        <v/>
      </c>
      <c r="F76" s="32" t="str">
        <f>VLOOKUP($B76,scoreB!$C$7:$T$160,6,FALSE)</f>
        <v/>
      </c>
      <c r="G76" s="32" t="str">
        <f>VLOOKUP($B76,scoreB!$C$7:$T$160,7,FALSE)</f>
        <v/>
      </c>
      <c r="H76" s="32" t="str">
        <f>VLOOKUP($B76,scoreB!$C$7:$T$160,8,FALSE)</f>
        <v/>
      </c>
      <c r="I76" s="32" t="str">
        <f>VLOOKUP($B76,scoreB!$C$7:$T$160,9,FALSE)</f>
        <v/>
      </c>
      <c r="J76" s="32" t="str">
        <f>VLOOKUP($B76,scoreB!$C$7:$T$160,10,FALSE)</f>
        <v/>
      </c>
      <c r="K76" s="32" t="str">
        <f>VLOOKUP($B76,scoreB!$C$7:$T$160,11,FALSE)</f>
        <v/>
      </c>
      <c r="L76" s="32" t="str">
        <f>VLOOKUP($B76,scoreB!$C$7:$T$160,12,FALSE)</f>
        <v/>
      </c>
      <c r="M76" s="32" t="str">
        <f>VLOOKUP($B76,scoreB!$C$7:$T$160,13,FALSE)</f>
        <v/>
      </c>
      <c r="N76" s="32" t="str">
        <f>VLOOKUP($B76,scoreB!$C$7:$T$160,14,FALSE)</f>
        <v/>
      </c>
      <c r="O76" s="38">
        <f>VLOOKUP($B76,scoreB!$C$7:$S$160,15,FALSE)</f>
        <v>0</v>
      </c>
      <c r="P76" s="12" t="str">
        <f>VLOOKUP($B76,scoreB!$C$7:$S$160,17,FALSE)</f>
        <v/>
      </c>
      <c r="Q76" s="27" t="e">
        <f t="shared" si="1"/>
        <v>#NUM!</v>
      </c>
    </row>
    <row r="77" spans="2:17" ht="17" x14ac:dyDescent="0.4">
      <c r="B77" s="14">
        <v>71</v>
      </c>
      <c r="C77" s="15">
        <f>VLOOKUP($B77,scoreB!$C$7:$T$160,3,FALSE)</f>
        <v>56</v>
      </c>
      <c r="D77" s="9" t="str">
        <f>VLOOKUP($B77,scoreB!$C$7:$T$160,4,FALSE)</f>
        <v/>
      </c>
      <c r="E77" s="9" t="str">
        <f>VLOOKUP($B77,scoreB!$C$7:$T$160,5,FALSE)</f>
        <v/>
      </c>
      <c r="F77" s="32" t="str">
        <f>VLOOKUP($B77,scoreB!$C$7:$T$160,6,FALSE)</f>
        <v/>
      </c>
      <c r="G77" s="32" t="str">
        <f>VLOOKUP($B77,scoreB!$C$7:$T$160,7,FALSE)</f>
        <v/>
      </c>
      <c r="H77" s="32" t="str">
        <f>VLOOKUP($B77,scoreB!$C$7:$T$160,8,FALSE)</f>
        <v/>
      </c>
      <c r="I77" s="32" t="str">
        <f>VLOOKUP($B77,scoreB!$C$7:$T$160,9,FALSE)</f>
        <v/>
      </c>
      <c r="J77" s="32" t="str">
        <f>VLOOKUP($B77,scoreB!$C$7:$T$160,10,FALSE)</f>
        <v/>
      </c>
      <c r="K77" s="32" t="str">
        <f>VLOOKUP($B77,scoreB!$C$7:$T$160,11,FALSE)</f>
        <v/>
      </c>
      <c r="L77" s="32" t="str">
        <f>VLOOKUP($B77,scoreB!$C$7:$T$160,12,FALSE)</f>
        <v/>
      </c>
      <c r="M77" s="32" t="str">
        <f>VLOOKUP($B77,scoreB!$C$7:$T$160,13,FALSE)</f>
        <v/>
      </c>
      <c r="N77" s="32" t="str">
        <f>VLOOKUP($B77,scoreB!$C$7:$T$160,14,FALSE)</f>
        <v/>
      </c>
      <c r="O77" s="38">
        <f>VLOOKUP($B77,scoreB!$C$7:$S$160,15,FALSE)</f>
        <v>0</v>
      </c>
      <c r="P77" s="12" t="str">
        <f>VLOOKUP($B77,scoreB!$C$7:$S$160,17,FALSE)</f>
        <v/>
      </c>
      <c r="Q77" s="27" t="e">
        <f t="shared" si="1"/>
        <v>#NUM!</v>
      </c>
    </row>
    <row r="78" spans="2:17" ht="17" x14ac:dyDescent="0.4">
      <c r="B78" s="14">
        <v>72</v>
      </c>
      <c r="C78" s="15">
        <f>VLOOKUP($B78,scoreB!$C$7:$T$160,3,FALSE)</f>
        <v>56</v>
      </c>
      <c r="D78" s="9" t="str">
        <f>VLOOKUP($B78,scoreB!$C$7:$T$160,4,FALSE)</f>
        <v/>
      </c>
      <c r="E78" s="9" t="str">
        <f>VLOOKUP($B78,scoreB!$C$7:$T$160,5,FALSE)</f>
        <v/>
      </c>
      <c r="F78" s="32" t="str">
        <f>VLOOKUP($B78,scoreB!$C$7:$T$160,6,FALSE)</f>
        <v/>
      </c>
      <c r="G78" s="32" t="str">
        <f>VLOOKUP($B78,scoreB!$C$7:$T$160,7,FALSE)</f>
        <v/>
      </c>
      <c r="H78" s="32" t="str">
        <f>VLOOKUP($B78,scoreB!$C$7:$T$160,8,FALSE)</f>
        <v/>
      </c>
      <c r="I78" s="32" t="str">
        <f>VLOOKUP($B78,scoreB!$C$7:$T$160,9,FALSE)</f>
        <v/>
      </c>
      <c r="J78" s="32" t="str">
        <f>VLOOKUP($B78,scoreB!$C$7:$T$160,10,FALSE)</f>
        <v/>
      </c>
      <c r="K78" s="32" t="str">
        <f>VLOOKUP($B78,scoreB!$C$7:$T$160,11,FALSE)</f>
        <v/>
      </c>
      <c r="L78" s="32" t="str">
        <f>VLOOKUP($B78,scoreB!$C$7:$T$160,12,FALSE)</f>
        <v/>
      </c>
      <c r="M78" s="32" t="str">
        <f>VLOOKUP($B78,scoreB!$C$7:$T$160,13,FALSE)</f>
        <v/>
      </c>
      <c r="N78" s="32" t="str">
        <f>VLOOKUP($B78,scoreB!$C$7:$T$160,14,FALSE)</f>
        <v/>
      </c>
      <c r="O78" s="38">
        <f>VLOOKUP($B78,scoreB!$C$7:$S$160,15,FALSE)</f>
        <v>0</v>
      </c>
      <c r="P78" s="12" t="str">
        <f>VLOOKUP($B78,scoreB!$C$7:$S$160,17,FALSE)</f>
        <v/>
      </c>
      <c r="Q78" s="27" t="e">
        <f t="shared" si="1"/>
        <v>#NUM!</v>
      </c>
    </row>
    <row r="79" spans="2:17" ht="17" x14ac:dyDescent="0.4">
      <c r="B79" s="14">
        <v>73</v>
      </c>
      <c r="C79" s="15">
        <f>VLOOKUP($B79,scoreB!$C$7:$T$160,3,FALSE)</f>
        <v>56</v>
      </c>
      <c r="D79" s="9" t="str">
        <f>VLOOKUP($B79,scoreB!$C$7:$T$160,4,FALSE)</f>
        <v/>
      </c>
      <c r="E79" s="9" t="str">
        <f>VLOOKUP($B79,scoreB!$C$7:$T$160,5,FALSE)</f>
        <v/>
      </c>
      <c r="F79" s="32" t="str">
        <f>VLOOKUP($B79,scoreB!$C$7:$T$160,6,FALSE)</f>
        <v/>
      </c>
      <c r="G79" s="32" t="str">
        <f>VLOOKUP($B79,scoreB!$C$7:$T$160,7,FALSE)</f>
        <v/>
      </c>
      <c r="H79" s="32" t="str">
        <f>VLOOKUP($B79,scoreB!$C$7:$T$160,8,FALSE)</f>
        <v/>
      </c>
      <c r="I79" s="32" t="str">
        <f>VLOOKUP($B79,scoreB!$C$7:$T$160,9,FALSE)</f>
        <v/>
      </c>
      <c r="J79" s="32" t="str">
        <f>VLOOKUP($B79,scoreB!$C$7:$T$160,10,FALSE)</f>
        <v/>
      </c>
      <c r="K79" s="32" t="str">
        <f>VLOOKUP($B79,scoreB!$C$7:$T$160,11,FALSE)</f>
        <v/>
      </c>
      <c r="L79" s="32" t="str">
        <f>VLOOKUP($B79,scoreB!$C$7:$T$160,12,FALSE)</f>
        <v/>
      </c>
      <c r="M79" s="32" t="str">
        <f>VLOOKUP($B79,scoreB!$C$7:$T$160,13,FALSE)</f>
        <v/>
      </c>
      <c r="N79" s="32" t="str">
        <f>VLOOKUP($B79,scoreB!$C$7:$T$160,14,FALSE)</f>
        <v/>
      </c>
      <c r="O79" s="38">
        <f>VLOOKUP($B79,scoreB!$C$7:$S$160,15,FALSE)</f>
        <v>0</v>
      </c>
      <c r="P79" s="12" t="str">
        <f>VLOOKUP($B79,scoreB!$C$7:$S$160,17,FALSE)</f>
        <v/>
      </c>
      <c r="Q79" s="27" t="e">
        <f t="shared" si="1"/>
        <v>#NUM!</v>
      </c>
    </row>
    <row r="80" spans="2:17" ht="17" x14ac:dyDescent="0.4">
      <c r="B80" s="14">
        <v>74</v>
      </c>
      <c r="C80" s="15">
        <f>VLOOKUP($B80,scoreB!$C$7:$T$160,3,FALSE)</f>
        <v>56</v>
      </c>
      <c r="D80" s="9" t="str">
        <f>VLOOKUP($B80,scoreB!$C$7:$T$160,4,FALSE)</f>
        <v/>
      </c>
      <c r="E80" s="9" t="str">
        <f>VLOOKUP($B80,scoreB!$C$7:$T$160,5,FALSE)</f>
        <v/>
      </c>
      <c r="F80" s="32" t="str">
        <f>VLOOKUP($B80,scoreB!$C$7:$T$160,6,FALSE)</f>
        <v/>
      </c>
      <c r="G80" s="32" t="str">
        <f>VLOOKUP($B80,scoreB!$C$7:$T$160,7,FALSE)</f>
        <v/>
      </c>
      <c r="H80" s="32" t="str">
        <f>VLOOKUP($B80,scoreB!$C$7:$T$160,8,FALSE)</f>
        <v/>
      </c>
      <c r="I80" s="32" t="str">
        <f>VLOOKUP($B80,scoreB!$C$7:$T$160,9,FALSE)</f>
        <v/>
      </c>
      <c r="J80" s="32" t="str">
        <f>VLOOKUP($B80,scoreB!$C$7:$T$160,10,FALSE)</f>
        <v/>
      </c>
      <c r="K80" s="32" t="str">
        <f>VLOOKUP($B80,scoreB!$C$7:$T$160,11,FALSE)</f>
        <v/>
      </c>
      <c r="L80" s="32" t="str">
        <f>VLOOKUP($B80,scoreB!$C$7:$T$160,12,FALSE)</f>
        <v/>
      </c>
      <c r="M80" s="32" t="str">
        <f>VLOOKUP($B80,scoreB!$C$7:$T$160,13,FALSE)</f>
        <v/>
      </c>
      <c r="N80" s="32" t="str">
        <f>VLOOKUP($B80,scoreB!$C$7:$T$160,14,FALSE)</f>
        <v/>
      </c>
      <c r="O80" s="38">
        <f>VLOOKUP($B80,scoreB!$C$7:$S$160,15,FALSE)</f>
        <v>0</v>
      </c>
      <c r="P80" s="12" t="str">
        <f>VLOOKUP($B80,scoreB!$C$7:$S$160,17,FALSE)</f>
        <v/>
      </c>
      <c r="Q80" s="27" t="e">
        <f t="shared" si="1"/>
        <v>#NUM!</v>
      </c>
    </row>
    <row r="81" spans="2:17" ht="17" x14ac:dyDescent="0.4">
      <c r="B81" s="14">
        <v>75</v>
      </c>
      <c r="C81" s="15">
        <f>VLOOKUP($B81,scoreB!$C$7:$T$160,3,FALSE)</f>
        <v>56</v>
      </c>
      <c r="D81" s="9" t="str">
        <f>VLOOKUP($B81,scoreB!$C$7:$T$160,4,FALSE)</f>
        <v/>
      </c>
      <c r="E81" s="9" t="str">
        <f>VLOOKUP($B81,scoreB!$C$7:$T$160,5,FALSE)</f>
        <v/>
      </c>
      <c r="F81" s="32" t="str">
        <f>VLOOKUP($B81,scoreB!$C$7:$T$160,6,FALSE)</f>
        <v/>
      </c>
      <c r="G81" s="32" t="str">
        <f>VLOOKUP($B81,scoreB!$C$7:$T$160,7,FALSE)</f>
        <v/>
      </c>
      <c r="H81" s="32" t="str">
        <f>VLOOKUP($B81,scoreB!$C$7:$T$160,8,FALSE)</f>
        <v/>
      </c>
      <c r="I81" s="32" t="str">
        <f>VLOOKUP($B81,scoreB!$C$7:$T$160,9,FALSE)</f>
        <v/>
      </c>
      <c r="J81" s="32" t="str">
        <f>VLOOKUP($B81,scoreB!$C$7:$T$160,10,FALSE)</f>
        <v/>
      </c>
      <c r="K81" s="32" t="str">
        <f>VLOOKUP($B81,scoreB!$C$7:$T$160,11,FALSE)</f>
        <v/>
      </c>
      <c r="L81" s="32" t="str">
        <f>VLOOKUP($B81,scoreB!$C$7:$T$160,12,FALSE)</f>
        <v/>
      </c>
      <c r="M81" s="32" t="str">
        <f>VLOOKUP($B81,scoreB!$C$7:$T$160,13,FALSE)</f>
        <v/>
      </c>
      <c r="N81" s="32" t="str">
        <f>VLOOKUP($B81,scoreB!$C$7:$T$160,14,FALSE)</f>
        <v/>
      </c>
      <c r="O81" s="38">
        <f>VLOOKUP($B81,scoreB!$C$7:$S$160,15,FALSE)</f>
        <v>0</v>
      </c>
      <c r="P81" s="12" t="str">
        <f>VLOOKUP($B81,scoreB!$C$7:$S$160,17,FALSE)</f>
        <v/>
      </c>
      <c r="Q81" s="27" t="e">
        <f t="shared" si="1"/>
        <v>#NUM!</v>
      </c>
    </row>
    <row r="82" spans="2:17" ht="17" x14ac:dyDescent="0.4">
      <c r="B82" s="14">
        <v>76</v>
      </c>
      <c r="C82" s="15">
        <f>VLOOKUP($B82,scoreB!$C$7:$T$160,3,FALSE)</f>
        <v>56</v>
      </c>
      <c r="D82" s="9" t="str">
        <f>VLOOKUP($B82,scoreB!$C$7:$T$160,4,FALSE)</f>
        <v/>
      </c>
      <c r="E82" s="9" t="str">
        <f>VLOOKUP($B82,scoreB!$C$7:$T$160,5,FALSE)</f>
        <v/>
      </c>
      <c r="F82" s="32" t="str">
        <f>VLOOKUP($B82,scoreB!$C$7:$T$160,6,FALSE)</f>
        <v/>
      </c>
      <c r="G82" s="32" t="str">
        <f>VLOOKUP($B82,scoreB!$C$7:$T$160,7,FALSE)</f>
        <v/>
      </c>
      <c r="H82" s="32" t="str">
        <f>VLOOKUP($B82,scoreB!$C$7:$T$160,8,FALSE)</f>
        <v/>
      </c>
      <c r="I82" s="32" t="str">
        <f>VLOOKUP($B82,scoreB!$C$7:$T$160,9,FALSE)</f>
        <v/>
      </c>
      <c r="J82" s="32" t="str">
        <f>VLOOKUP($B82,scoreB!$C$7:$T$160,10,FALSE)</f>
        <v/>
      </c>
      <c r="K82" s="32" t="str">
        <f>VLOOKUP($B82,scoreB!$C$7:$T$160,11,FALSE)</f>
        <v/>
      </c>
      <c r="L82" s="32" t="str">
        <f>VLOOKUP($B82,scoreB!$C$7:$T$160,12,FALSE)</f>
        <v/>
      </c>
      <c r="M82" s="32" t="str">
        <f>VLOOKUP($B82,scoreB!$C$7:$T$160,13,FALSE)</f>
        <v/>
      </c>
      <c r="N82" s="32" t="str">
        <f>VLOOKUP($B82,scoreB!$C$7:$T$160,14,FALSE)</f>
        <v/>
      </c>
      <c r="O82" s="38">
        <f>VLOOKUP($B82,scoreB!$C$7:$S$160,15,FALSE)</f>
        <v>0</v>
      </c>
      <c r="P82" s="12" t="str">
        <f>VLOOKUP($B82,scoreB!$C$7:$S$160,17,FALSE)</f>
        <v/>
      </c>
      <c r="Q82" s="27" t="e">
        <f t="shared" si="1"/>
        <v>#NUM!</v>
      </c>
    </row>
    <row r="83" spans="2:17" ht="17" x14ac:dyDescent="0.4">
      <c r="B83" s="14">
        <v>77</v>
      </c>
      <c r="C83" s="15">
        <f>VLOOKUP($B83,scoreB!$C$7:$T$160,3,FALSE)</f>
        <v>56</v>
      </c>
      <c r="D83" s="9" t="str">
        <f>VLOOKUP($B83,scoreB!$C$7:$T$160,4,FALSE)</f>
        <v/>
      </c>
      <c r="E83" s="9" t="str">
        <f>VLOOKUP($B83,scoreB!$C$7:$T$160,5,FALSE)</f>
        <v/>
      </c>
      <c r="F83" s="32" t="str">
        <f>VLOOKUP($B83,scoreB!$C$7:$T$160,6,FALSE)</f>
        <v/>
      </c>
      <c r="G83" s="32" t="str">
        <f>VLOOKUP($B83,scoreB!$C$7:$T$160,7,FALSE)</f>
        <v/>
      </c>
      <c r="H83" s="32" t="str">
        <f>VLOOKUP($B83,scoreB!$C$7:$T$160,8,FALSE)</f>
        <v/>
      </c>
      <c r="I83" s="32" t="str">
        <f>VLOOKUP($B83,scoreB!$C$7:$T$160,9,FALSE)</f>
        <v/>
      </c>
      <c r="J83" s="32" t="str">
        <f>VLOOKUP($B83,scoreB!$C$7:$T$160,10,FALSE)</f>
        <v/>
      </c>
      <c r="K83" s="32" t="str">
        <f>VLOOKUP($B83,scoreB!$C$7:$T$160,11,FALSE)</f>
        <v/>
      </c>
      <c r="L83" s="32" t="str">
        <f>VLOOKUP($B83,scoreB!$C$7:$T$160,12,FALSE)</f>
        <v/>
      </c>
      <c r="M83" s="32" t="str">
        <f>VLOOKUP($B83,scoreB!$C$7:$T$160,13,FALSE)</f>
        <v/>
      </c>
      <c r="N83" s="32" t="str">
        <f>VLOOKUP($B83,scoreB!$C$7:$T$160,14,FALSE)</f>
        <v/>
      </c>
      <c r="O83" s="38">
        <f>VLOOKUP($B83,scoreB!$C$7:$S$160,15,FALSE)</f>
        <v>0</v>
      </c>
      <c r="P83" s="12" t="str">
        <f>VLOOKUP($B83,scoreB!$C$7:$S$160,17,FALSE)</f>
        <v/>
      </c>
      <c r="Q83" s="27" t="e">
        <f t="shared" si="1"/>
        <v>#NUM!</v>
      </c>
    </row>
    <row r="84" spans="2:17" ht="17" x14ac:dyDescent="0.4">
      <c r="B84" s="14">
        <v>78</v>
      </c>
      <c r="C84" s="15">
        <f>VLOOKUP($B84,scoreB!$C$7:$T$160,3,FALSE)</f>
        <v>56</v>
      </c>
      <c r="D84" s="9" t="str">
        <f>VLOOKUP($B84,scoreB!$C$7:$T$160,4,FALSE)</f>
        <v/>
      </c>
      <c r="E84" s="9" t="str">
        <f>VLOOKUP($B84,scoreB!$C$7:$T$160,5,FALSE)</f>
        <v/>
      </c>
      <c r="F84" s="32" t="str">
        <f>VLOOKUP($B84,scoreB!$C$7:$T$160,6,FALSE)</f>
        <v/>
      </c>
      <c r="G84" s="32" t="str">
        <f>VLOOKUP($B84,scoreB!$C$7:$T$160,7,FALSE)</f>
        <v/>
      </c>
      <c r="H84" s="32" t="str">
        <f>VLOOKUP($B84,scoreB!$C$7:$T$160,8,FALSE)</f>
        <v/>
      </c>
      <c r="I84" s="32" t="str">
        <f>VLOOKUP($B84,scoreB!$C$7:$T$160,9,FALSE)</f>
        <v/>
      </c>
      <c r="J84" s="32" t="str">
        <f>VLOOKUP($B84,scoreB!$C$7:$T$160,10,FALSE)</f>
        <v/>
      </c>
      <c r="K84" s="32" t="str">
        <f>VLOOKUP($B84,scoreB!$C$7:$T$160,11,FALSE)</f>
        <v/>
      </c>
      <c r="L84" s="32" t="str">
        <f>VLOOKUP($B84,scoreB!$C$7:$T$160,12,FALSE)</f>
        <v/>
      </c>
      <c r="M84" s="32" t="str">
        <f>VLOOKUP($B84,scoreB!$C$7:$T$160,13,FALSE)</f>
        <v/>
      </c>
      <c r="N84" s="32" t="str">
        <f>VLOOKUP($B84,scoreB!$C$7:$T$160,14,FALSE)</f>
        <v/>
      </c>
      <c r="O84" s="38">
        <f>VLOOKUP($B84,scoreB!$C$7:$S$160,15,FALSE)</f>
        <v>0</v>
      </c>
      <c r="P84" s="12" t="str">
        <f>VLOOKUP($B84,scoreB!$C$7:$S$160,17,FALSE)</f>
        <v/>
      </c>
      <c r="Q84" s="27" t="e">
        <f t="shared" si="1"/>
        <v>#NUM!</v>
      </c>
    </row>
    <row r="85" spans="2:17" ht="17" x14ac:dyDescent="0.4">
      <c r="B85" s="14">
        <v>79</v>
      </c>
      <c r="C85" s="15">
        <f>VLOOKUP($B85,scoreB!$C$7:$T$160,3,FALSE)</f>
        <v>56</v>
      </c>
      <c r="D85" s="9" t="str">
        <f>VLOOKUP($B85,scoreB!$C$7:$T$160,4,FALSE)</f>
        <v/>
      </c>
      <c r="E85" s="9" t="str">
        <f>VLOOKUP($B85,scoreB!$C$7:$T$160,5,FALSE)</f>
        <v/>
      </c>
      <c r="F85" s="32" t="str">
        <f>VLOOKUP($B85,scoreB!$C$7:$T$160,6,FALSE)</f>
        <v/>
      </c>
      <c r="G85" s="32" t="str">
        <f>VLOOKUP($B85,scoreB!$C$7:$T$160,7,FALSE)</f>
        <v/>
      </c>
      <c r="H85" s="32" t="str">
        <f>VLOOKUP($B85,scoreB!$C$7:$T$160,8,FALSE)</f>
        <v/>
      </c>
      <c r="I85" s="32" t="str">
        <f>VLOOKUP($B85,scoreB!$C$7:$T$160,9,FALSE)</f>
        <v/>
      </c>
      <c r="J85" s="32" t="str">
        <f>VLOOKUP($B85,scoreB!$C$7:$T$160,10,FALSE)</f>
        <v/>
      </c>
      <c r="K85" s="32" t="str">
        <f>VLOOKUP($B85,scoreB!$C$7:$T$160,11,FALSE)</f>
        <v/>
      </c>
      <c r="L85" s="32" t="str">
        <f>VLOOKUP($B85,scoreB!$C$7:$T$160,12,FALSE)</f>
        <v/>
      </c>
      <c r="M85" s="32" t="str">
        <f>VLOOKUP($B85,scoreB!$C$7:$T$160,13,FALSE)</f>
        <v/>
      </c>
      <c r="N85" s="32" t="str">
        <f>VLOOKUP($B85,scoreB!$C$7:$T$160,14,FALSE)</f>
        <v/>
      </c>
      <c r="O85" s="38">
        <f>VLOOKUP($B85,scoreB!$C$7:$S$160,15,FALSE)</f>
        <v>0</v>
      </c>
      <c r="P85" s="12" t="str">
        <f>VLOOKUP($B85,scoreB!$C$7:$S$160,17,FALSE)</f>
        <v/>
      </c>
      <c r="Q85" s="27" t="e">
        <f t="shared" si="1"/>
        <v>#NUM!</v>
      </c>
    </row>
    <row r="86" spans="2:17" ht="17" x14ac:dyDescent="0.4">
      <c r="B86" s="14">
        <v>80</v>
      </c>
      <c r="C86" s="15">
        <f>VLOOKUP($B86,scoreB!$C$7:$T$160,3,FALSE)</f>
        <v>56</v>
      </c>
      <c r="D86" s="9" t="str">
        <f>VLOOKUP($B86,scoreB!$C$7:$T$160,4,FALSE)</f>
        <v/>
      </c>
      <c r="E86" s="9" t="str">
        <f>VLOOKUP($B86,scoreB!$C$7:$T$160,5,FALSE)</f>
        <v/>
      </c>
      <c r="F86" s="32" t="str">
        <f>VLOOKUP($B86,scoreB!$C$7:$T$160,6,FALSE)</f>
        <v/>
      </c>
      <c r="G86" s="32" t="str">
        <f>VLOOKUP($B86,scoreB!$C$7:$T$160,7,FALSE)</f>
        <v/>
      </c>
      <c r="H86" s="32" t="str">
        <f>VLOOKUP($B86,scoreB!$C$7:$T$160,8,FALSE)</f>
        <v/>
      </c>
      <c r="I86" s="32" t="str">
        <f>VLOOKUP($B86,scoreB!$C$7:$T$160,9,FALSE)</f>
        <v/>
      </c>
      <c r="J86" s="32" t="str">
        <f>VLOOKUP($B86,scoreB!$C$7:$T$160,10,FALSE)</f>
        <v/>
      </c>
      <c r="K86" s="32" t="str">
        <f>VLOOKUP($B86,scoreB!$C$7:$T$160,11,FALSE)</f>
        <v/>
      </c>
      <c r="L86" s="32" t="str">
        <f>VLOOKUP($B86,scoreB!$C$7:$T$160,12,FALSE)</f>
        <v/>
      </c>
      <c r="M86" s="32" t="str">
        <f>VLOOKUP($B86,scoreB!$C$7:$T$160,13,FALSE)</f>
        <v/>
      </c>
      <c r="N86" s="32" t="str">
        <f>VLOOKUP($B86,scoreB!$C$7:$T$160,14,FALSE)</f>
        <v/>
      </c>
      <c r="O86" s="38">
        <f>VLOOKUP($B86,scoreB!$C$7:$S$160,15,FALSE)</f>
        <v>0</v>
      </c>
      <c r="P86" s="12" t="str">
        <f>VLOOKUP($B86,scoreB!$C$7:$S$160,17,FALSE)</f>
        <v/>
      </c>
      <c r="Q86" s="27" t="e">
        <f t="shared" si="1"/>
        <v>#NUM!</v>
      </c>
    </row>
    <row r="87" spans="2:17" ht="17" x14ac:dyDescent="0.4">
      <c r="B87" s="14">
        <v>81</v>
      </c>
      <c r="C87" s="15">
        <f>VLOOKUP($B87,scoreB!$C$7:$T$160,3,FALSE)</f>
        <v>56</v>
      </c>
      <c r="D87" s="9" t="str">
        <f>VLOOKUP($B87,scoreB!$C$7:$T$160,4,FALSE)</f>
        <v/>
      </c>
      <c r="E87" s="9" t="str">
        <f>VLOOKUP($B87,scoreB!$C$7:$T$160,5,FALSE)</f>
        <v/>
      </c>
      <c r="F87" s="32" t="str">
        <f>VLOOKUP($B87,scoreB!$C$7:$T$160,6,FALSE)</f>
        <v/>
      </c>
      <c r="G87" s="32" t="str">
        <f>VLOOKUP($B87,scoreB!$C$7:$T$160,7,FALSE)</f>
        <v/>
      </c>
      <c r="H87" s="32" t="str">
        <f>VLOOKUP($B87,scoreB!$C$7:$T$160,8,FALSE)</f>
        <v/>
      </c>
      <c r="I87" s="32" t="str">
        <f>VLOOKUP($B87,scoreB!$C$7:$T$160,9,FALSE)</f>
        <v/>
      </c>
      <c r="J87" s="32" t="str">
        <f>VLOOKUP($B87,scoreB!$C$7:$T$160,10,FALSE)</f>
        <v/>
      </c>
      <c r="K87" s="32" t="str">
        <f>VLOOKUP($B87,scoreB!$C$7:$T$160,11,FALSE)</f>
        <v/>
      </c>
      <c r="L87" s="32" t="str">
        <f>VLOOKUP($B87,scoreB!$C$7:$T$160,12,FALSE)</f>
        <v/>
      </c>
      <c r="M87" s="32" t="str">
        <f>VLOOKUP($B87,scoreB!$C$7:$T$160,13,FALSE)</f>
        <v/>
      </c>
      <c r="N87" s="32" t="str">
        <f>VLOOKUP($B87,scoreB!$C$7:$T$160,14,FALSE)</f>
        <v/>
      </c>
      <c r="O87" s="38">
        <f>VLOOKUP($B87,scoreB!$C$7:$S$160,15,FALSE)</f>
        <v>0</v>
      </c>
      <c r="P87" s="12" t="str">
        <f>VLOOKUP($B87,scoreB!$C$7:$S$160,17,FALSE)</f>
        <v/>
      </c>
      <c r="Q87" s="27" t="e">
        <f t="shared" si="1"/>
        <v>#NUM!</v>
      </c>
    </row>
    <row r="88" spans="2:17" ht="17" x14ac:dyDescent="0.4">
      <c r="B88" s="14">
        <v>82</v>
      </c>
      <c r="C88" s="15">
        <f>VLOOKUP($B88,scoreB!$C$7:$T$160,3,FALSE)</f>
        <v>56</v>
      </c>
      <c r="D88" s="9" t="str">
        <f>VLOOKUP($B88,scoreB!$C$7:$T$160,4,FALSE)</f>
        <v/>
      </c>
      <c r="E88" s="9" t="str">
        <f>VLOOKUP($B88,scoreB!$C$7:$T$160,5,FALSE)</f>
        <v/>
      </c>
      <c r="F88" s="32" t="str">
        <f>VLOOKUP($B88,scoreB!$C$7:$T$160,6,FALSE)</f>
        <v/>
      </c>
      <c r="G88" s="32" t="str">
        <f>VLOOKUP($B88,scoreB!$C$7:$T$160,7,FALSE)</f>
        <v/>
      </c>
      <c r="H88" s="32" t="str">
        <f>VLOOKUP($B88,scoreB!$C$7:$T$160,8,FALSE)</f>
        <v/>
      </c>
      <c r="I88" s="32" t="str">
        <f>VLOOKUP($B88,scoreB!$C$7:$T$160,9,FALSE)</f>
        <v/>
      </c>
      <c r="J88" s="32" t="str">
        <f>VLOOKUP($B88,scoreB!$C$7:$T$160,10,FALSE)</f>
        <v/>
      </c>
      <c r="K88" s="32" t="str">
        <f>VLOOKUP($B88,scoreB!$C$7:$T$160,11,FALSE)</f>
        <v/>
      </c>
      <c r="L88" s="32" t="str">
        <f>VLOOKUP($B88,scoreB!$C$7:$T$160,12,FALSE)</f>
        <v/>
      </c>
      <c r="M88" s="32" t="str">
        <f>VLOOKUP($B88,scoreB!$C$7:$T$160,13,FALSE)</f>
        <v/>
      </c>
      <c r="N88" s="32" t="str">
        <f>VLOOKUP($B88,scoreB!$C$7:$T$160,14,FALSE)</f>
        <v/>
      </c>
      <c r="O88" s="38">
        <f>VLOOKUP($B88,scoreB!$C$7:$S$160,15,FALSE)</f>
        <v>0</v>
      </c>
      <c r="P88" s="12" t="str">
        <f>VLOOKUP($B88,scoreB!$C$7:$S$160,17,FALSE)</f>
        <v/>
      </c>
      <c r="Q88" s="27" t="e">
        <f t="shared" si="1"/>
        <v>#NUM!</v>
      </c>
    </row>
    <row r="89" spans="2:17" ht="17" x14ac:dyDescent="0.4">
      <c r="B89" s="14">
        <v>83</v>
      </c>
      <c r="C89" s="15">
        <f>VLOOKUP($B89,scoreB!$C$7:$T$160,3,FALSE)</f>
        <v>56</v>
      </c>
      <c r="D89" s="9" t="str">
        <f>VLOOKUP($B89,scoreB!$C$7:$T$160,4,FALSE)</f>
        <v/>
      </c>
      <c r="E89" s="9" t="str">
        <f>VLOOKUP($B89,scoreB!$C$7:$T$160,5,FALSE)</f>
        <v/>
      </c>
      <c r="F89" s="32" t="str">
        <f>VLOOKUP($B89,scoreB!$C$7:$T$160,6,FALSE)</f>
        <v/>
      </c>
      <c r="G89" s="32" t="str">
        <f>VLOOKUP($B89,scoreB!$C$7:$T$160,7,FALSE)</f>
        <v/>
      </c>
      <c r="H89" s="32" t="str">
        <f>VLOOKUP($B89,scoreB!$C$7:$T$160,8,FALSE)</f>
        <v/>
      </c>
      <c r="I89" s="32" t="str">
        <f>VLOOKUP($B89,scoreB!$C$7:$T$160,9,FALSE)</f>
        <v/>
      </c>
      <c r="J89" s="32" t="str">
        <f>VLOOKUP($B89,scoreB!$C$7:$T$160,10,FALSE)</f>
        <v/>
      </c>
      <c r="K89" s="32" t="str">
        <f>VLOOKUP($B89,scoreB!$C$7:$T$160,11,FALSE)</f>
        <v/>
      </c>
      <c r="L89" s="32" t="str">
        <f>VLOOKUP($B89,scoreB!$C$7:$T$160,12,FALSE)</f>
        <v/>
      </c>
      <c r="M89" s="32" t="str">
        <f>VLOOKUP($B89,scoreB!$C$7:$T$160,13,FALSE)</f>
        <v/>
      </c>
      <c r="N89" s="32" t="str">
        <f>VLOOKUP($B89,scoreB!$C$7:$T$160,14,FALSE)</f>
        <v/>
      </c>
      <c r="O89" s="38">
        <f>VLOOKUP($B89,scoreB!$C$7:$S$160,15,FALSE)</f>
        <v>0</v>
      </c>
      <c r="P89" s="12" t="str">
        <f>VLOOKUP($B89,scoreB!$C$7:$S$160,17,FALSE)</f>
        <v/>
      </c>
      <c r="Q89" s="27" t="e">
        <f t="shared" si="1"/>
        <v>#NUM!</v>
      </c>
    </row>
    <row r="90" spans="2:17" ht="17" x14ac:dyDescent="0.4">
      <c r="B90" s="14">
        <v>84</v>
      </c>
      <c r="C90" s="15">
        <f>VLOOKUP($B90,scoreB!$C$7:$T$160,3,FALSE)</f>
        <v>56</v>
      </c>
      <c r="D90" s="9" t="str">
        <f>VLOOKUP($B90,scoreB!$C$7:$T$160,4,FALSE)</f>
        <v/>
      </c>
      <c r="E90" s="9" t="str">
        <f>VLOOKUP($B90,scoreB!$C$7:$T$160,5,FALSE)</f>
        <v/>
      </c>
      <c r="F90" s="32" t="str">
        <f>VLOOKUP($B90,scoreB!$C$7:$T$160,6,FALSE)</f>
        <v/>
      </c>
      <c r="G90" s="32" t="str">
        <f>VLOOKUP($B90,scoreB!$C$7:$T$160,7,FALSE)</f>
        <v/>
      </c>
      <c r="H90" s="32" t="str">
        <f>VLOOKUP($B90,scoreB!$C$7:$T$160,8,FALSE)</f>
        <v/>
      </c>
      <c r="I90" s="32" t="str">
        <f>VLOOKUP($B90,scoreB!$C$7:$T$160,9,FALSE)</f>
        <v/>
      </c>
      <c r="J90" s="32" t="str">
        <f>VLOOKUP($B90,scoreB!$C$7:$T$160,10,FALSE)</f>
        <v/>
      </c>
      <c r="K90" s="32" t="str">
        <f>VLOOKUP($B90,scoreB!$C$7:$T$160,11,FALSE)</f>
        <v/>
      </c>
      <c r="L90" s="32" t="str">
        <f>VLOOKUP($B90,scoreB!$C$7:$T$160,12,FALSE)</f>
        <v/>
      </c>
      <c r="M90" s="32" t="str">
        <f>VLOOKUP($B90,scoreB!$C$7:$T$160,13,FALSE)</f>
        <v/>
      </c>
      <c r="N90" s="32" t="str">
        <f>VLOOKUP($B90,scoreB!$C$7:$T$160,14,FALSE)</f>
        <v/>
      </c>
      <c r="O90" s="38">
        <f>VLOOKUP($B90,scoreB!$C$7:$S$160,15,FALSE)</f>
        <v>0</v>
      </c>
      <c r="P90" s="12" t="str">
        <f>VLOOKUP($B90,scoreB!$C$7:$S$160,17,FALSE)</f>
        <v/>
      </c>
      <c r="Q90" s="27" t="e">
        <f t="shared" si="1"/>
        <v>#NUM!</v>
      </c>
    </row>
  </sheetData>
  <sheetProtection algorithmName="SHA-512" hashValue="BgEz2w8FnMoDGoxUgqQmNBEPDpXBoiHF5toH8VQFDnmQCjDbU0fOE9QAThnfQ/C7d+auuGIrSeC1ou+2PtpkUA==" saltValue="BVtwuH7fd35KxvXoCcRldA==" spinCount="100000" sheet="1" objects="1" scenarios="1"/>
  <mergeCells count="16">
    <mergeCell ref="J5:J6"/>
    <mergeCell ref="O5:O6"/>
    <mergeCell ref="C2:P2"/>
    <mergeCell ref="F4:N4"/>
    <mergeCell ref="P5:P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I5:I6"/>
  </mergeCells>
  <conditionalFormatting sqref="D7:E90">
    <cfRule type="cellIs" dxfId="37" priority="2864" operator="equal">
      <formula>0</formula>
    </cfRule>
    <cfRule type="containsBlanks" dxfId="36" priority="2865">
      <formula>LEN(TRIM(D7))=0</formula>
    </cfRule>
  </conditionalFormatting>
  <conditionalFormatting sqref="E7:E90">
    <cfRule type="dataBar" priority="390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{16935314-D4DC-4578-A9EC-BC5B12E6E1AB}</x14:id>
        </ext>
      </extLst>
    </cfRule>
  </conditionalFormatting>
  <conditionalFormatting sqref="F7">
    <cfRule type="expression" dxfId="35" priority="2436">
      <formula>F7&gt;=$Q7</formula>
    </cfRule>
  </conditionalFormatting>
  <conditionalFormatting sqref="F8">
    <cfRule type="expression" dxfId="34" priority="2433">
      <formula>F8&gt;=Q8</formula>
    </cfRule>
  </conditionalFormatting>
  <conditionalFormatting sqref="F7:N90">
    <cfRule type="expression" dxfId="33" priority="3913">
      <formula>AND(F7&lt;$Q7,F7&gt;1)</formula>
    </cfRule>
    <cfRule type="cellIs" dxfId="32" priority="3914" operator="lessThan">
      <formula>1</formula>
    </cfRule>
    <cfRule type="expression" dxfId="31" priority="3915">
      <formula>F7&gt;=$Q7</formula>
    </cfRule>
  </conditionalFormatting>
  <conditionalFormatting sqref="O7:O90">
    <cfRule type="cellIs" dxfId="30" priority="2827" operator="between">
      <formula>1</formula>
      <formula>0</formula>
    </cfRule>
  </conditionalFormatting>
  <conditionalFormatting sqref="O7:P90">
    <cfRule type="cellIs" dxfId="29" priority="2863" operator="equal">
      <formula>0</formula>
    </cfRule>
  </conditionalFormatting>
  <conditionalFormatting sqref="P7:P90">
    <cfRule type="cellIs" dxfId="28" priority="2828" operator="equal">
      <formula>-1.5</formula>
    </cfRule>
  </conditionalFormatting>
  <printOptions gridLines="1"/>
  <pageMargins left="0" right="0" top="0" bottom="0" header="0.31496062992125984" footer="0.31496062992125984"/>
  <pageSetup paperSize="9" scale="98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935314-D4DC-4578-A9EC-BC5B12E6E1AB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E7:E90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FFFF99"/>
    <pageSetUpPr fitToPage="1"/>
  </sheetPr>
  <dimension ref="A2:T56"/>
  <sheetViews>
    <sheetView zoomScaleNormal="100" workbookViewId="0">
      <pane ySplit="6" topLeftCell="A7" activePane="bottomLeft" state="frozen"/>
      <selection pane="bottomLeft" activeCell="O4" sqref="O4"/>
    </sheetView>
  </sheetViews>
  <sheetFormatPr defaultRowHeight="14.5" x14ac:dyDescent="0.35"/>
  <cols>
    <col min="1" max="1" width="3.81640625" style="14" customWidth="1"/>
    <col min="2" max="2" width="3.81640625" style="10" hidden="1" customWidth="1"/>
    <col min="3" max="3" width="8.81640625" customWidth="1"/>
    <col min="4" max="4" width="36.81640625" style="5" bestFit="1" customWidth="1"/>
    <col min="5" max="5" width="9" customWidth="1"/>
    <col min="6" max="14" width="7.1796875" customWidth="1"/>
    <col min="15" max="15" width="7.1796875" style="36" customWidth="1"/>
    <col min="16" max="16" width="7.1796875" customWidth="1"/>
    <col min="17" max="17" width="8.81640625" style="31"/>
    <col min="18" max="18" width="8.7265625" style="31"/>
    <col min="19" max="20" width="8.7265625" style="43"/>
  </cols>
  <sheetData>
    <row r="2" spans="2:17" ht="30.5" x14ac:dyDescent="0.85">
      <c r="C2" s="65" t="str">
        <f>scoreA!F2</f>
        <v>Swing to Zala Springs &amp; Bagueri Challenge 2025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2:17" ht="6.75" customHeight="1" x14ac:dyDescent="0.35"/>
    <row r="4" spans="2:17" ht="21.75" customHeight="1" x14ac:dyDescent="0.35">
      <c r="D4" s="17" t="s">
        <v>19</v>
      </c>
      <c r="E4" s="13">
        <f>SUM(E7:E90)</f>
        <v>80</v>
      </c>
      <c r="F4" s="82" t="s">
        <v>14</v>
      </c>
      <c r="G4" s="82"/>
      <c r="H4" s="82"/>
      <c r="I4" s="82"/>
      <c r="J4" s="82"/>
      <c r="K4" s="82"/>
      <c r="L4" s="82"/>
      <c r="M4" s="82"/>
      <c r="N4" s="82"/>
      <c r="O4" s="37" t="s">
        <v>12</v>
      </c>
    </row>
    <row r="5" spans="2:17" ht="15.65" customHeight="1" x14ac:dyDescent="0.35">
      <c r="C5" s="83" t="s">
        <v>10</v>
      </c>
      <c r="D5" s="85" t="s">
        <v>0</v>
      </c>
      <c r="E5" s="87" t="s">
        <v>6</v>
      </c>
      <c r="F5" s="77">
        <v>1</v>
      </c>
      <c r="G5" s="77">
        <v>2</v>
      </c>
      <c r="H5" s="77">
        <v>3</v>
      </c>
      <c r="I5" s="77">
        <v>4</v>
      </c>
      <c r="J5" s="77">
        <v>5</v>
      </c>
      <c r="K5" s="77">
        <v>6</v>
      </c>
      <c r="L5" s="77">
        <v>7</v>
      </c>
      <c r="M5" s="77">
        <v>8</v>
      </c>
      <c r="N5" s="77">
        <v>10</v>
      </c>
      <c r="O5" s="68" t="s">
        <v>44</v>
      </c>
      <c r="P5" s="76" t="s">
        <v>29</v>
      </c>
    </row>
    <row r="6" spans="2:17" ht="15.75" customHeight="1" x14ac:dyDescent="0.35">
      <c r="C6" s="84"/>
      <c r="D6" s="86"/>
      <c r="E6" s="88"/>
      <c r="F6" s="78"/>
      <c r="G6" s="78"/>
      <c r="H6" s="78"/>
      <c r="I6" s="78"/>
      <c r="J6" s="78"/>
      <c r="K6" s="78"/>
      <c r="L6" s="78"/>
      <c r="M6" s="78"/>
      <c r="N6" s="78"/>
      <c r="O6" s="68"/>
      <c r="P6" s="76"/>
    </row>
    <row r="7" spans="2:17" ht="17" x14ac:dyDescent="0.4">
      <c r="B7" s="14">
        <v>1</v>
      </c>
      <c r="C7" s="15">
        <f>VLOOKUP($B7,scoreC!$C$7:$T$160,3,FALSE)</f>
        <v>1</v>
      </c>
      <c r="D7" s="9" t="str">
        <f>VLOOKUP($B7,scoreC!$C$7:$T$160,4,FALSE)</f>
        <v>TEPINA DAMJAN</v>
      </c>
      <c r="E7" s="9">
        <f>VLOOKUP($B7,scoreC!$C$7:$T$160,5,FALSE)</f>
        <v>7</v>
      </c>
      <c r="F7" s="32">
        <f>VLOOKUP($B7,scoreC!$C$7:$T$160,6,FALSE)</f>
        <v>41</v>
      </c>
      <c r="G7" s="32">
        <f>VLOOKUP($B7,scoreC!$C$7:$T$160,7,FALSE)</f>
        <v>50</v>
      </c>
      <c r="H7" s="32">
        <f>VLOOKUP($B7,scoreC!$C$7:$T$160,8,FALSE)</f>
        <v>48</v>
      </c>
      <c r="I7" s="32">
        <f>VLOOKUP($B7,scoreC!$C$7:$T$160,9,FALSE)</f>
        <v>32</v>
      </c>
      <c r="J7" s="32">
        <f>VLOOKUP($B7,scoreC!$C$7:$T$160,10,FALSE)</f>
        <v>0</v>
      </c>
      <c r="K7" s="32">
        <f>VLOOKUP($B7,scoreC!$C$7:$T$160,11,FALSE)</f>
        <v>54</v>
      </c>
      <c r="L7" s="32">
        <f>VLOOKUP($B7,scoreC!$C$7:$T$160,12,FALSE)</f>
        <v>44</v>
      </c>
      <c r="M7" s="32">
        <f>VLOOKUP($B7,scoreC!$C$7:$T$160,13,FALSE)</f>
        <v>6.9999999999999999E-4</v>
      </c>
      <c r="N7" s="32">
        <f>VLOOKUP($B7,scoreC!$C$7:$T$160,14,FALSE)</f>
        <v>92</v>
      </c>
      <c r="O7" s="38">
        <f>VLOOKUP($B7,scoreC!$C$7:$S$160,15,FALSE)</f>
        <v>244</v>
      </c>
      <c r="P7" s="12">
        <f>VLOOKUP($B7,scoreC!$C$7:$S$160,17,FALSE)</f>
        <v>28.4</v>
      </c>
      <c r="Q7" s="27">
        <f>IF(E7&lt;4,LARGE(F7:N7,E7),LARGE(F7:N7,4))</f>
        <v>48</v>
      </c>
    </row>
    <row r="8" spans="2:17" ht="17" x14ac:dyDescent="0.4">
      <c r="B8" s="14">
        <v>2</v>
      </c>
      <c r="C8" s="15">
        <f>VLOOKUP($B8,scoreC!$C$7:$T$160,3,FALSE)</f>
        <v>2</v>
      </c>
      <c r="D8" s="9" t="str">
        <f>VLOOKUP($B8,scoreC!$C$7:$T$160,4,FALSE)</f>
        <v>TAVCAR EMIL</v>
      </c>
      <c r="E8" s="9">
        <f>VLOOKUP($B8,scoreC!$C$7:$T$160,5,FALSE)</f>
        <v>8</v>
      </c>
      <c r="F8" s="32">
        <f>VLOOKUP($B8,scoreC!$C$7:$T$160,6,FALSE)</f>
        <v>45</v>
      </c>
      <c r="G8" s="32">
        <f>VLOOKUP($B8,scoreC!$C$7:$T$160,7,FALSE)</f>
        <v>37</v>
      </c>
      <c r="H8" s="32">
        <f>VLOOKUP($B8,scoreC!$C$7:$T$160,8,FALSE)</f>
        <v>48</v>
      </c>
      <c r="I8" s="32">
        <f>VLOOKUP($B8,scoreC!$C$7:$T$160,9,FALSE)</f>
        <v>49</v>
      </c>
      <c r="J8" s="32">
        <f>VLOOKUP($B8,scoreC!$C$7:$T$160,10,FALSE)</f>
        <v>0</v>
      </c>
      <c r="K8" s="32">
        <f>VLOOKUP($B8,scoreC!$C$7:$T$160,11,FALSE)</f>
        <v>53</v>
      </c>
      <c r="L8" s="32">
        <f>VLOOKUP($B8,scoreC!$C$7:$T$160,12,FALSE)</f>
        <v>51</v>
      </c>
      <c r="M8" s="32">
        <f>VLOOKUP($B8,scoreC!$C$7:$T$160,13,FALSE)</f>
        <v>43</v>
      </c>
      <c r="N8" s="32">
        <f>VLOOKUP($B8,scoreC!$C$7:$T$160,14,FALSE)</f>
        <v>68</v>
      </c>
      <c r="O8" s="38">
        <f>VLOOKUP($B8,scoreC!$C$7:$S$160,15,FALSE)</f>
        <v>221</v>
      </c>
      <c r="P8" s="12">
        <f>VLOOKUP($B8,scoreC!$C$7:$S$160,17,FALSE)</f>
        <v>30.4</v>
      </c>
      <c r="Q8" s="27">
        <f t="shared" ref="Q8:Q56" si="0">IF(E8&lt;4,LARGE(F8:N8,E8),LARGE(F8:N8,4))</f>
        <v>49</v>
      </c>
    </row>
    <row r="9" spans="2:17" ht="17" x14ac:dyDescent="0.4">
      <c r="B9" s="14">
        <v>3</v>
      </c>
      <c r="C9" s="15">
        <f>VLOOKUP($B9,scoreC!$C$7:$T$160,3,FALSE)</f>
        <v>3</v>
      </c>
      <c r="D9" s="9" t="str">
        <f>VLOOKUP($B9,scoreC!$C$7:$T$160,4,FALSE)</f>
        <v>ZGAVEC SIMON</v>
      </c>
      <c r="E9" s="9">
        <f>VLOOKUP($B9,scoreC!$C$7:$T$160,5,FALSE)</f>
        <v>6</v>
      </c>
      <c r="F9" s="32">
        <f>VLOOKUP($B9,scoreC!$C$7:$T$160,6,FALSE)</f>
        <v>0</v>
      </c>
      <c r="G9" s="32">
        <f>VLOOKUP($B9,scoreC!$C$7:$T$160,7,FALSE)</f>
        <v>29</v>
      </c>
      <c r="H9" s="32">
        <f>VLOOKUP($B9,scoreC!$C$7:$T$160,8,FALSE)</f>
        <v>2.0000000000000001E-4</v>
      </c>
      <c r="I9" s="32">
        <f>VLOOKUP($B9,scoreC!$C$7:$T$160,9,FALSE)</f>
        <v>50</v>
      </c>
      <c r="J9" s="32">
        <f>VLOOKUP($B9,scoreC!$C$7:$T$160,10,FALSE)</f>
        <v>4.0000000000000002E-4</v>
      </c>
      <c r="K9" s="32">
        <f>VLOOKUP($B9,scoreC!$C$7:$T$160,11,FALSE)</f>
        <v>47</v>
      </c>
      <c r="L9" s="32">
        <f>VLOOKUP($B9,scoreC!$C$7:$T$160,12,FALSE)</f>
        <v>41</v>
      </c>
      <c r="M9" s="32">
        <f>VLOOKUP($B9,scoreC!$C$7:$T$160,13,FALSE)</f>
        <v>31</v>
      </c>
      <c r="N9" s="32">
        <f>VLOOKUP($B9,scoreC!$C$7:$T$160,14,FALSE)</f>
        <v>78</v>
      </c>
      <c r="O9" s="38">
        <f>VLOOKUP($B9,scoreC!$C$7:$S$160,15,FALSE)</f>
        <v>216</v>
      </c>
      <c r="P9" s="12">
        <f>VLOOKUP($B9,scoreC!$C$7:$S$160,17,FALSE)</f>
        <v>41.6</v>
      </c>
      <c r="Q9" s="27">
        <f t="shared" si="0"/>
        <v>41</v>
      </c>
    </row>
    <row r="10" spans="2:17" ht="17" x14ac:dyDescent="0.4">
      <c r="B10" s="14">
        <v>4</v>
      </c>
      <c r="C10" s="15">
        <f>VLOOKUP($B10,scoreC!$C$7:$T$160,3,FALSE)</f>
        <v>4</v>
      </c>
      <c r="D10" s="9" t="str">
        <f>VLOOKUP($B10,scoreC!$C$7:$T$160,4,FALSE)</f>
        <v>RICCI DARIO</v>
      </c>
      <c r="E10" s="9">
        <f>VLOOKUP($B10,scoreC!$C$7:$T$160,5,FALSE)</f>
        <v>4</v>
      </c>
      <c r="F10" s="32">
        <f>VLOOKUP($B10,scoreC!$C$7:$T$160,6,FALSE)</f>
        <v>30</v>
      </c>
      <c r="G10" s="32">
        <f>VLOOKUP($B10,scoreC!$C$7:$T$160,7,FALSE)</f>
        <v>41</v>
      </c>
      <c r="H10" s="32">
        <f>VLOOKUP($B10,scoreC!$C$7:$T$160,8,FALSE)</f>
        <v>0</v>
      </c>
      <c r="I10" s="32">
        <f>VLOOKUP($B10,scoreC!$C$7:$T$160,9,FALSE)</f>
        <v>2.9999999999999997E-4</v>
      </c>
      <c r="J10" s="32">
        <f>VLOOKUP($B10,scoreC!$C$7:$T$160,10,FALSE)</f>
        <v>4.0000000000000002E-4</v>
      </c>
      <c r="K10" s="32">
        <f>VLOOKUP($B10,scoreC!$C$7:$T$160,11,FALSE)</f>
        <v>38</v>
      </c>
      <c r="L10" s="32">
        <f>VLOOKUP($B10,scoreC!$C$7:$T$160,12,FALSE)</f>
        <v>5.9999999999999995E-4</v>
      </c>
      <c r="M10" s="32">
        <f>VLOOKUP($B10,scoreC!$C$7:$T$160,13,FALSE)</f>
        <v>6.9999999999999999E-4</v>
      </c>
      <c r="N10" s="32">
        <f>VLOOKUP($B10,scoreC!$C$7:$T$160,14,FALSE)</f>
        <v>74</v>
      </c>
      <c r="O10" s="38">
        <f>VLOOKUP($B10,scoreC!$C$7:$S$160,15,FALSE)</f>
        <v>183</v>
      </c>
      <c r="P10" s="12">
        <f>VLOOKUP($B10,scoreC!$C$7:$S$160,17,FALSE)</f>
        <v>25.6</v>
      </c>
      <c r="Q10" s="27">
        <f t="shared" si="0"/>
        <v>30</v>
      </c>
    </row>
    <row r="11" spans="2:17" ht="17" x14ac:dyDescent="0.4">
      <c r="B11" s="14">
        <v>5</v>
      </c>
      <c r="C11" s="15">
        <f>VLOOKUP($B11,scoreC!$C$7:$T$160,3,FALSE)</f>
        <v>5</v>
      </c>
      <c r="D11" s="9" t="str">
        <f>VLOOKUP($B11,scoreC!$C$7:$T$160,4,FALSE)</f>
        <v>BELLI MAURO</v>
      </c>
      <c r="E11" s="9">
        <f>VLOOKUP($B11,scoreC!$C$7:$T$160,5,FALSE)</f>
        <v>7</v>
      </c>
      <c r="F11" s="32">
        <f>VLOOKUP($B11,scoreC!$C$7:$T$160,6,FALSE)</f>
        <v>39</v>
      </c>
      <c r="G11" s="32">
        <f>VLOOKUP($B11,scoreC!$C$7:$T$160,7,FALSE)</f>
        <v>58</v>
      </c>
      <c r="H11" s="32">
        <f>VLOOKUP($B11,scoreC!$C$7:$T$160,8,FALSE)</f>
        <v>31</v>
      </c>
      <c r="I11" s="32">
        <f>VLOOKUP($B11,scoreC!$C$7:$T$160,9,FALSE)</f>
        <v>31.000299999999999</v>
      </c>
      <c r="J11" s="32">
        <f>VLOOKUP($B11,scoreC!$C$7:$T$160,10,FALSE)</f>
        <v>27</v>
      </c>
      <c r="K11" s="32">
        <f>VLOOKUP($B11,scoreC!$C$7:$T$160,11,FALSE)</f>
        <v>38</v>
      </c>
      <c r="L11" s="32">
        <f>VLOOKUP($B11,scoreC!$C$7:$T$160,12,FALSE)</f>
        <v>34</v>
      </c>
      <c r="M11" s="32">
        <f>VLOOKUP($B11,scoreC!$C$7:$T$160,13,FALSE)</f>
        <v>0</v>
      </c>
      <c r="N11" s="32">
        <f>VLOOKUP($B11,scoreC!$C$7:$T$160,14,FALSE)</f>
        <v>0</v>
      </c>
      <c r="O11" s="38">
        <f>VLOOKUP($B11,scoreC!$C$7:$S$160,15,FALSE)</f>
        <v>169</v>
      </c>
      <c r="P11" s="12">
        <f>VLOOKUP($B11,scoreC!$C$7:$S$160,17,FALSE)</f>
        <v>30</v>
      </c>
      <c r="Q11" s="27">
        <f t="shared" si="0"/>
        <v>34</v>
      </c>
    </row>
    <row r="12" spans="2:17" ht="17" x14ac:dyDescent="0.4">
      <c r="B12" s="14">
        <v>6</v>
      </c>
      <c r="C12" s="15">
        <f>VLOOKUP($B12,scoreC!$C$7:$T$160,3,FALSE)</f>
        <v>6</v>
      </c>
      <c r="D12" s="9" t="str">
        <f>VLOOKUP($B12,scoreC!$C$7:$T$160,4,FALSE)</f>
        <v>TERGLAV BREDA</v>
      </c>
      <c r="E12" s="9">
        <f>VLOOKUP($B12,scoreC!$C$7:$T$160,5,FALSE)</f>
        <v>6</v>
      </c>
      <c r="F12" s="32">
        <f>VLOOKUP($B12,scoreC!$C$7:$T$160,6,FALSE)</f>
        <v>0</v>
      </c>
      <c r="G12" s="32">
        <f>VLOOKUP($B12,scoreC!$C$7:$T$160,7,FALSE)</f>
        <v>25</v>
      </c>
      <c r="H12" s="32">
        <f>VLOOKUP($B12,scoreC!$C$7:$T$160,8,FALSE)</f>
        <v>36</v>
      </c>
      <c r="I12" s="32">
        <f>VLOOKUP($B12,scoreC!$C$7:$T$160,9,FALSE)</f>
        <v>20</v>
      </c>
      <c r="J12" s="32">
        <f>VLOOKUP($B12,scoreC!$C$7:$T$160,10,FALSE)</f>
        <v>4.0000000000000002E-4</v>
      </c>
      <c r="K12" s="32">
        <f>VLOOKUP($B12,scoreC!$C$7:$T$160,11,FALSE)</f>
        <v>29</v>
      </c>
      <c r="L12" s="32">
        <f>VLOOKUP($B12,scoreC!$C$7:$T$160,12,FALSE)</f>
        <v>5.9999999999999995E-4</v>
      </c>
      <c r="M12" s="32">
        <f>VLOOKUP($B12,scoreC!$C$7:$T$160,13,FALSE)</f>
        <v>32</v>
      </c>
      <c r="N12" s="32">
        <f>VLOOKUP($B12,scoreC!$C$7:$T$160,14,FALSE)</f>
        <v>58</v>
      </c>
      <c r="O12" s="38">
        <f>VLOOKUP($B12,scoreC!$C$7:$S$160,15,FALSE)</f>
        <v>155</v>
      </c>
      <c r="P12" s="12">
        <f>VLOOKUP($B12,scoreC!$C$7:$S$160,17,FALSE)</f>
        <v>37.200000000000003</v>
      </c>
      <c r="Q12" s="27">
        <f t="shared" si="0"/>
        <v>29</v>
      </c>
    </row>
    <row r="13" spans="2:17" ht="17" x14ac:dyDescent="0.4">
      <c r="B13" s="14">
        <v>7</v>
      </c>
      <c r="C13" s="15">
        <f>VLOOKUP($B13,scoreC!$C$7:$T$160,3,FALSE)</f>
        <v>7</v>
      </c>
      <c r="D13" s="9" t="str">
        <f>VLOOKUP($B13,scoreC!$C$7:$T$160,4,FALSE)</f>
        <v>PACIOLLA GIANFRANCO</v>
      </c>
      <c r="E13" s="9">
        <f>VLOOKUP($B13,scoreC!$C$7:$T$160,5,FALSE)</f>
        <v>5</v>
      </c>
      <c r="F13" s="32">
        <f>VLOOKUP($B13,scoreC!$C$7:$T$160,6,FALSE)</f>
        <v>0</v>
      </c>
      <c r="G13" s="32">
        <f>VLOOKUP($B13,scoreC!$C$7:$T$160,7,FALSE)</f>
        <v>26</v>
      </c>
      <c r="H13" s="32">
        <f>VLOOKUP($B13,scoreC!$C$7:$T$160,8,FALSE)</f>
        <v>35</v>
      </c>
      <c r="I13" s="32">
        <f>VLOOKUP($B13,scoreC!$C$7:$T$160,9,FALSE)</f>
        <v>2.9999999999999997E-4</v>
      </c>
      <c r="J13" s="32">
        <f>VLOOKUP($B13,scoreC!$C$7:$T$160,10,FALSE)</f>
        <v>33</v>
      </c>
      <c r="K13" s="32">
        <f>VLOOKUP($B13,scoreC!$C$7:$T$160,11,FALSE)</f>
        <v>37</v>
      </c>
      <c r="L13" s="32">
        <f>VLOOKUP($B13,scoreC!$C$7:$T$160,12,FALSE)</f>
        <v>5.9999999999999995E-4</v>
      </c>
      <c r="M13" s="32">
        <f>VLOOKUP($B13,scoreC!$C$7:$T$160,13,FALSE)</f>
        <v>6.9999999999999999E-4</v>
      </c>
      <c r="N13" s="32">
        <f>VLOOKUP($B13,scoreC!$C$7:$T$160,14,FALSE)</f>
        <v>44</v>
      </c>
      <c r="O13" s="38">
        <f>VLOOKUP($B13,scoreC!$C$7:$S$160,15,FALSE)</f>
        <v>149</v>
      </c>
      <c r="P13" s="12">
        <f>VLOOKUP($B13,scoreC!$C$7:$S$160,17,FALSE)</f>
        <v>41.6</v>
      </c>
      <c r="Q13" s="27">
        <f t="shared" si="0"/>
        <v>33</v>
      </c>
    </row>
    <row r="14" spans="2:17" ht="17" x14ac:dyDescent="0.4">
      <c r="B14" s="14">
        <v>8</v>
      </c>
      <c r="C14" s="15">
        <f>VLOOKUP($B14,scoreC!$C$7:$T$160,3,FALSE)</f>
        <v>8</v>
      </c>
      <c r="D14" s="9" t="str">
        <f>VLOOKUP($B14,scoreC!$C$7:$T$160,4,FALSE)</f>
        <v>KRANJC ROMANA</v>
      </c>
      <c r="E14" s="9">
        <f>VLOOKUP($B14,scoreC!$C$7:$T$160,5,FALSE)</f>
        <v>3</v>
      </c>
      <c r="F14" s="32">
        <f>VLOOKUP($B14,scoreC!$C$7:$T$160,6,FALSE)</f>
        <v>0</v>
      </c>
      <c r="G14" s="32">
        <f>VLOOKUP($B14,scoreC!$C$7:$T$160,7,FALSE)</f>
        <v>1E-4</v>
      </c>
      <c r="H14" s="32">
        <f>VLOOKUP($B14,scoreC!$C$7:$T$160,8,FALSE)</f>
        <v>44</v>
      </c>
      <c r="I14" s="32">
        <f>VLOOKUP($B14,scoreC!$C$7:$T$160,9,FALSE)</f>
        <v>51</v>
      </c>
      <c r="J14" s="32">
        <f>VLOOKUP($B14,scoreC!$C$7:$T$160,10,FALSE)</f>
        <v>4.0000000000000002E-4</v>
      </c>
      <c r="K14" s="32">
        <f>VLOOKUP($B14,scoreC!$C$7:$T$160,11,FALSE)</f>
        <v>5.0000000000000001E-4</v>
      </c>
      <c r="L14" s="32">
        <f>VLOOKUP($B14,scoreC!$C$7:$T$160,12,FALSE)</f>
        <v>5.9999999999999995E-4</v>
      </c>
      <c r="M14" s="32">
        <f>VLOOKUP($B14,scoreC!$C$7:$T$160,13,FALSE)</f>
        <v>44.000700000000002</v>
      </c>
      <c r="N14" s="32">
        <f>VLOOKUP($B14,scoreC!$C$7:$T$160,14,FALSE)</f>
        <v>0</v>
      </c>
      <c r="O14" s="38">
        <f>VLOOKUP($B14,scoreC!$C$7:$S$160,15,FALSE)</f>
        <v>139.00129999999999</v>
      </c>
      <c r="P14" s="12">
        <f>VLOOKUP($B14,scoreC!$C$7:$S$160,17,FALSE)</f>
        <v>26.3</v>
      </c>
      <c r="Q14" s="27">
        <f t="shared" si="0"/>
        <v>44</v>
      </c>
    </row>
    <row r="15" spans="2:17" ht="17" x14ac:dyDescent="0.4">
      <c r="B15" s="14">
        <v>9</v>
      </c>
      <c r="C15" s="15">
        <f>VLOOKUP($B15,scoreC!$C$7:$T$160,3,FALSE)</f>
        <v>9</v>
      </c>
      <c r="D15" s="9" t="str">
        <f>VLOOKUP($B15,scoreC!$C$7:$T$160,4,FALSE)</f>
        <v>ZALOKAR LUCIJA</v>
      </c>
      <c r="E15" s="9">
        <f>VLOOKUP($B15,scoreC!$C$7:$T$160,5,FALSE)</f>
        <v>3</v>
      </c>
      <c r="F15" s="32">
        <f>VLOOKUP($B15,scoreC!$C$7:$T$160,6,FALSE)</f>
        <v>0</v>
      </c>
      <c r="G15" s="32">
        <f>VLOOKUP($B15,scoreC!$C$7:$T$160,7,FALSE)</f>
        <v>38</v>
      </c>
      <c r="H15" s="32">
        <f>VLOOKUP($B15,scoreC!$C$7:$T$160,8,FALSE)</f>
        <v>51</v>
      </c>
      <c r="I15" s="32">
        <f>VLOOKUP($B15,scoreC!$C$7:$T$160,9,FALSE)</f>
        <v>2.9999999999999997E-4</v>
      </c>
      <c r="J15" s="32">
        <f>VLOOKUP($B15,scoreC!$C$7:$T$160,10,FALSE)</f>
        <v>4.0000000000000002E-4</v>
      </c>
      <c r="K15" s="32">
        <f>VLOOKUP($B15,scoreC!$C$7:$T$160,11,FALSE)</f>
        <v>47</v>
      </c>
      <c r="L15" s="32">
        <f>VLOOKUP($B15,scoreC!$C$7:$T$160,12,FALSE)</f>
        <v>5.9999999999999995E-4</v>
      </c>
      <c r="M15" s="32">
        <f>VLOOKUP($B15,scoreC!$C$7:$T$160,13,FALSE)</f>
        <v>6.9999999999999999E-4</v>
      </c>
      <c r="N15" s="32">
        <f>VLOOKUP($B15,scoreC!$C$7:$T$160,14,FALSE)</f>
        <v>0</v>
      </c>
      <c r="O15" s="38">
        <f>VLOOKUP($B15,scoreC!$C$7:$S$160,15,FALSE)</f>
        <v>136.00069999999999</v>
      </c>
      <c r="P15" s="12">
        <f>VLOOKUP($B15,scoreC!$C$7:$S$160,17,FALSE)</f>
        <v>33.799999999999997</v>
      </c>
      <c r="Q15" s="27">
        <f t="shared" si="0"/>
        <v>38</v>
      </c>
    </row>
    <row r="16" spans="2:17" ht="17" x14ac:dyDescent="0.4">
      <c r="B16" s="14">
        <v>10</v>
      </c>
      <c r="C16" s="15">
        <f>VLOOKUP($B16,scoreC!$C$7:$T$160,3,FALSE)</f>
        <v>10</v>
      </c>
      <c r="D16" s="9" t="str">
        <f>VLOOKUP($B16,scoreC!$C$7:$T$160,4,FALSE)</f>
        <v>KONTE JANEZ</v>
      </c>
      <c r="E16" s="9">
        <f>VLOOKUP($B16,scoreC!$C$7:$T$160,5,FALSE)</f>
        <v>2</v>
      </c>
      <c r="F16" s="32">
        <f>VLOOKUP($B16,scoreC!$C$7:$T$160,6,FALSE)</f>
        <v>0</v>
      </c>
      <c r="G16" s="32">
        <f>VLOOKUP($B16,scoreC!$C$7:$T$160,7,FALSE)</f>
        <v>1E-4</v>
      </c>
      <c r="H16" s="32">
        <f>VLOOKUP($B16,scoreC!$C$7:$T$160,8,FALSE)</f>
        <v>2.0000000000000001E-4</v>
      </c>
      <c r="I16" s="32">
        <f>VLOOKUP($B16,scoreC!$C$7:$T$160,9,FALSE)</f>
        <v>2.9999999999999997E-4</v>
      </c>
      <c r="J16" s="32">
        <f>VLOOKUP($B16,scoreC!$C$7:$T$160,10,FALSE)</f>
        <v>4.0000000000000002E-4</v>
      </c>
      <c r="K16" s="32">
        <f>VLOOKUP($B16,scoreC!$C$7:$T$160,11,FALSE)</f>
        <v>5.0000000000000001E-4</v>
      </c>
      <c r="L16" s="32">
        <f>VLOOKUP($B16,scoreC!$C$7:$T$160,12,FALSE)</f>
        <v>47</v>
      </c>
      <c r="M16" s="32">
        <f>VLOOKUP($B16,scoreC!$C$7:$T$160,13,FALSE)</f>
        <v>6.9999999999999999E-4</v>
      </c>
      <c r="N16" s="32">
        <f>VLOOKUP($B16,scoreC!$C$7:$T$160,14,FALSE)</f>
        <v>84</v>
      </c>
      <c r="O16" s="38">
        <f>VLOOKUP($B16,scoreC!$C$7:$S$160,15,FALSE)</f>
        <v>131.00119999999998</v>
      </c>
      <c r="P16" s="12">
        <f>VLOOKUP($B16,scoreC!$C$7:$S$160,17,FALSE)</f>
        <v>26</v>
      </c>
      <c r="Q16" s="27">
        <f t="shared" si="0"/>
        <v>47</v>
      </c>
    </row>
    <row r="17" spans="2:17" ht="17" x14ac:dyDescent="0.4">
      <c r="B17" s="14">
        <v>11</v>
      </c>
      <c r="C17" s="15">
        <f>VLOOKUP($B17,scoreC!$C$7:$T$160,3,FALSE)</f>
        <v>11</v>
      </c>
      <c r="D17" s="9" t="str">
        <f>VLOOKUP($B17,scoreC!$C$7:$T$160,4,FALSE)</f>
        <v>MEZNAR POLONA</v>
      </c>
      <c r="E17" s="9">
        <f>VLOOKUP($B17,scoreC!$C$7:$T$160,5,FALSE)</f>
        <v>3</v>
      </c>
      <c r="F17" s="32">
        <f>VLOOKUP($B17,scoreC!$C$7:$T$160,6,FALSE)</f>
        <v>39</v>
      </c>
      <c r="G17" s="32">
        <f>VLOOKUP($B17,scoreC!$C$7:$T$160,7,FALSE)</f>
        <v>0</v>
      </c>
      <c r="H17" s="32">
        <f>VLOOKUP($B17,scoreC!$C$7:$T$160,8,FALSE)</f>
        <v>38</v>
      </c>
      <c r="I17" s="32">
        <f>VLOOKUP($B17,scoreC!$C$7:$T$160,9,FALSE)</f>
        <v>53</v>
      </c>
      <c r="J17" s="32">
        <f>VLOOKUP($B17,scoreC!$C$7:$T$160,10,FALSE)</f>
        <v>4.0000000000000002E-4</v>
      </c>
      <c r="K17" s="32">
        <f>VLOOKUP($B17,scoreC!$C$7:$T$160,11,FALSE)</f>
        <v>5.0000000000000001E-4</v>
      </c>
      <c r="L17" s="32">
        <f>VLOOKUP($B17,scoreC!$C$7:$T$160,12,FALSE)</f>
        <v>5.9999999999999995E-4</v>
      </c>
      <c r="M17" s="32">
        <f>VLOOKUP($B17,scoreC!$C$7:$T$160,13,FALSE)</f>
        <v>6.9999999999999999E-4</v>
      </c>
      <c r="N17" s="32">
        <f>VLOOKUP($B17,scoreC!$C$7:$T$160,14,FALSE)</f>
        <v>0</v>
      </c>
      <c r="O17" s="38">
        <f>VLOOKUP($B17,scoreC!$C$7:$S$160,15,FALSE)</f>
        <v>130.00069999999999</v>
      </c>
      <c r="P17" s="12">
        <f>VLOOKUP($B17,scoreC!$C$7:$S$160,17,FALSE)</f>
        <v>32.4</v>
      </c>
      <c r="Q17" s="27">
        <f t="shared" si="0"/>
        <v>38</v>
      </c>
    </row>
    <row r="18" spans="2:17" ht="17" x14ac:dyDescent="0.4">
      <c r="B18" s="14">
        <v>12</v>
      </c>
      <c r="C18" s="15">
        <f>VLOOKUP($B18,scoreC!$C$7:$T$160,3,FALSE)</f>
        <v>12</v>
      </c>
      <c r="D18" s="9" t="str">
        <f>VLOOKUP($B18,scoreC!$C$7:$T$160,4,FALSE)</f>
        <v>ZITNIK IRENA</v>
      </c>
      <c r="E18" s="9">
        <f>VLOOKUP($B18,scoreC!$C$7:$T$160,5,FALSE)</f>
        <v>3</v>
      </c>
      <c r="F18" s="32">
        <f>VLOOKUP($B18,scoreC!$C$7:$T$160,6,FALSE)</f>
        <v>0</v>
      </c>
      <c r="G18" s="32">
        <f>VLOOKUP($B18,scoreC!$C$7:$T$160,7,FALSE)</f>
        <v>1E-4</v>
      </c>
      <c r="H18" s="32">
        <f>VLOOKUP($B18,scoreC!$C$7:$T$160,8,FALSE)</f>
        <v>47</v>
      </c>
      <c r="I18" s="32">
        <f>VLOOKUP($B18,scoreC!$C$7:$T$160,9,FALSE)</f>
        <v>35</v>
      </c>
      <c r="J18" s="32">
        <f>VLOOKUP($B18,scoreC!$C$7:$T$160,10,FALSE)</f>
        <v>4.0000000000000002E-4</v>
      </c>
      <c r="K18" s="32">
        <f>VLOOKUP($B18,scoreC!$C$7:$T$160,11,FALSE)</f>
        <v>39</v>
      </c>
      <c r="L18" s="32">
        <f>VLOOKUP($B18,scoreC!$C$7:$T$160,12,FALSE)</f>
        <v>5.9999999999999995E-4</v>
      </c>
      <c r="M18" s="32">
        <f>VLOOKUP($B18,scoreC!$C$7:$T$160,13,FALSE)</f>
        <v>6.9999999999999999E-4</v>
      </c>
      <c r="N18" s="32">
        <f>VLOOKUP($B18,scoreC!$C$7:$T$160,14,FALSE)</f>
        <v>0</v>
      </c>
      <c r="O18" s="38">
        <f>VLOOKUP($B18,scoreC!$C$7:$S$160,15,FALSE)</f>
        <v>121.00069999999999</v>
      </c>
      <c r="P18" s="12">
        <f>VLOOKUP($B18,scoreC!$C$7:$S$160,17,FALSE)</f>
        <v>37</v>
      </c>
      <c r="Q18" s="27">
        <f t="shared" si="0"/>
        <v>35</v>
      </c>
    </row>
    <row r="19" spans="2:17" ht="17" x14ac:dyDescent="0.4">
      <c r="B19" s="14">
        <v>13</v>
      </c>
      <c r="C19" s="15">
        <f>VLOOKUP($B19,scoreC!$C$7:$T$160,3,FALSE)</f>
        <v>13</v>
      </c>
      <c r="D19" s="9" t="str">
        <f>VLOOKUP($B19,scoreC!$C$7:$T$160,4,FALSE)</f>
        <v>RUEMER ELISABETH</v>
      </c>
      <c r="E19" s="9">
        <f>VLOOKUP($B19,scoreC!$C$7:$T$160,5,FALSE)</f>
        <v>3</v>
      </c>
      <c r="F19" s="32">
        <f>VLOOKUP($B19,scoreC!$C$7:$T$160,6,FALSE)</f>
        <v>0</v>
      </c>
      <c r="G19" s="32">
        <f>VLOOKUP($B19,scoreC!$C$7:$T$160,7,FALSE)</f>
        <v>1E-4</v>
      </c>
      <c r="H19" s="32">
        <f>VLOOKUP($B19,scoreC!$C$7:$T$160,8,FALSE)</f>
        <v>2.0000000000000001E-4</v>
      </c>
      <c r="I19" s="32">
        <f>VLOOKUP($B19,scoreC!$C$7:$T$160,9,FALSE)</f>
        <v>26</v>
      </c>
      <c r="J19" s="32">
        <f>VLOOKUP($B19,scoreC!$C$7:$T$160,10,FALSE)</f>
        <v>4.0000000000000002E-4</v>
      </c>
      <c r="K19" s="32">
        <f>VLOOKUP($B19,scoreC!$C$7:$T$160,11,FALSE)</f>
        <v>39</v>
      </c>
      <c r="L19" s="32">
        <f>VLOOKUP($B19,scoreC!$C$7:$T$160,12,FALSE)</f>
        <v>5.9999999999999995E-4</v>
      </c>
      <c r="M19" s="32">
        <f>VLOOKUP($B19,scoreC!$C$7:$T$160,13,FALSE)</f>
        <v>6.9999999999999999E-4</v>
      </c>
      <c r="N19" s="32">
        <f>VLOOKUP($B19,scoreC!$C$7:$T$160,14,FALSE)</f>
        <v>48</v>
      </c>
      <c r="O19" s="38">
        <f>VLOOKUP($B19,scoreC!$C$7:$S$160,15,FALSE)</f>
        <v>113.00069999999999</v>
      </c>
      <c r="P19" s="12">
        <f>VLOOKUP($B19,scoreC!$C$7:$S$160,17,FALSE)</f>
        <v>34.700000000000003</v>
      </c>
      <c r="Q19" s="27">
        <f t="shared" si="0"/>
        <v>26</v>
      </c>
    </row>
    <row r="20" spans="2:17" ht="17" x14ac:dyDescent="0.4">
      <c r="B20" s="14">
        <v>14</v>
      </c>
      <c r="C20" s="15">
        <f>VLOOKUP($B20,scoreC!$C$7:$T$160,3,FALSE)</f>
        <v>14</v>
      </c>
      <c r="D20" s="9" t="str">
        <f>VLOOKUP($B20,scoreC!$C$7:$T$160,4,FALSE)</f>
        <v>ZALAZNIK NIKA</v>
      </c>
      <c r="E20" s="9">
        <f>VLOOKUP($B20,scoreC!$C$7:$T$160,5,FALSE)</f>
        <v>2</v>
      </c>
      <c r="F20" s="32">
        <f>VLOOKUP($B20,scoreC!$C$7:$T$160,6,FALSE)</f>
        <v>0</v>
      </c>
      <c r="G20" s="32">
        <f>VLOOKUP($B20,scoreC!$C$7:$T$160,7,FALSE)</f>
        <v>47</v>
      </c>
      <c r="H20" s="32">
        <f>VLOOKUP($B20,scoreC!$C$7:$T$160,8,FALSE)</f>
        <v>53</v>
      </c>
      <c r="I20" s="32">
        <f>VLOOKUP($B20,scoreC!$C$7:$T$160,9,FALSE)</f>
        <v>2.9999999999999997E-4</v>
      </c>
      <c r="J20" s="32">
        <f>VLOOKUP($B20,scoreC!$C$7:$T$160,10,FALSE)</f>
        <v>4.0000000000000002E-4</v>
      </c>
      <c r="K20" s="32">
        <f>VLOOKUP($B20,scoreC!$C$7:$T$160,11,FALSE)</f>
        <v>5.0000000000000001E-4</v>
      </c>
      <c r="L20" s="32">
        <f>VLOOKUP($B20,scoreC!$C$7:$T$160,12,FALSE)</f>
        <v>5.9999999999999995E-4</v>
      </c>
      <c r="M20" s="32">
        <f>VLOOKUP($B20,scoreC!$C$7:$T$160,13,FALSE)</f>
        <v>6.9999999999999999E-4</v>
      </c>
      <c r="N20" s="32">
        <f>VLOOKUP($B20,scoreC!$C$7:$T$160,14,FALSE)</f>
        <v>0</v>
      </c>
      <c r="O20" s="38">
        <f>VLOOKUP($B20,scoreC!$C$7:$S$160,15,FALSE)</f>
        <v>100.0013</v>
      </c>
      <c r="P20" s="12">
        <f>VLOOKUP($B20,scoreC!$C$7:$S$160,17,FALSE)</f>
        <v>40.6</v>
      </c>
      <c r="Q20" s="27">
        <f t="shared" si="0"/>
        <v>47</v>
      </c>
    </row>
    <row r="21" spans="2:17" ht="17" x14ac:dyDescent="0.4">
      <c r="B21" s="14">
        <v>15</v>
      </c>
      <c r="C21" s="15">
        <f>VLOOKUP($B21,scoreC!$C$7:$T$160,3,FALSE)</f>
        <v>15</v>
      </c>
      <c r="D21" s="9" t="str">
        <f>VLOOKUP($B21,scoreC!$C$7:$T$160,4,FALSE)</f>
        <v>GARVAS MOJCA</v>
      </c>
      <c r="E21" s="9">
        <f>VLOOKUP($B21,scoreC!$C$7:$T$160,5,FALSE)</f>
        <v>2</v>
      </c>
      <c r="F21" s="32">
        <f>VLOOKUP($B21,scoreC!$C$7:$T$160,6,FALSE)</f>
        <v>0</v>
      </c>
      <c r="G21" s="32">
        <f>VLOOKUP($B21,scoreC!$C$7:$T$160,7,FALSE)</f>
        <v>1E-4</v>
      </c>
      <c r="H21" s="32">
        <f>VLOOKUP($B21,scoreC!$C$7:$T$160,8,FALSE)</f>
        <v>2.0000000000000001E-4</v>
      </c>
      <c r="I21" s="32">
        <f>VLOOKUP($B21,scoreC!$C$7:$T$160,9,FALSE)</f>
        <v>48</v>
      </c>
      <c r="J21" s="32">
        <f>VLOOKUP($B21,scoreC!$C$7:$T$160,10,FALSE)</f>
        <v>4.0000000000000002E-4</v>
      </c>
      <c r="K21" s="32">
        <f>VLOOKUP($B21,scoreC!$C$7:$T$160,11,FALSE)</f>
        <v>5.0000000000000001E-4</v>
      </c>
      <c r="L21" s="32">
        <f>VLOOKUP($B21,scoreC!$C$7:$T$160,12,FALSE)</f>
        <v>5.9999999999999995E-4</v>
      </c>
      <c r="M21" s="32">
        <f>VLOOKUP($B21,scoreC!$C$7:$T$160,13,FALSE)</f>
        <v>49</v>
      </c>
      <c r="N21" s="32">
        <f>VLOOKUP($B21,scoreC!$C$7:$T$160,14,FALSE)</f>
        <v>0</v>
      </c>
      <c r="O21" s="38">
        <f>VLOOKUP($B21,scoreC!$C$7:$S$160,15,FALSE)</f>
        <v>97.001100000000008</v>
      </c>
      <c r="P21" s="12">
        <f>VLOOKUP($B21,scoreC!$C$7:$S$160,17,FALSE)</f>
        <v>33</v>
      </c>
      <c r="Q21" s="27">
        <f t="shared" si="0"/>
        <v>48</v>
      </c>
    </row>
    <row r="22" spans="2:17" ht="17" x14ac:dyDescent="0.4">
      <c r="B22" s="14">
        <v>16</v>
      </c>
      <c r="C22" s="15">
        <f>VLOOKUP($B22,scoreC!$C$7:$T$160,3,FALSE)</f>
        <v>16</v>
      </c>
      <c r="D22" s="9" t="str">
        <f>VLOOKUP($B22,scoreC!$C$7:$T$160,4,FALSE)</f>
        <v>KRALJ BOŠTJAN</v>
      </c>
      <c r="E22" s="9">
        <f>VLOOKUP($B22,scoreC!$C$7:$T$160,5,FALSE)</f>
        <v>2</v>
      </c>
      <c r="F22" s="32">
        <f>VLOOKUP($B22,scoreC!$C$7:$T$160,6,FALSE)</f>
        <v>0</v>
      </c>
      <c r="G22" s="32">
        <f>VLOOKUP($B22,scoreC!$C$7:$T$160,7,FALSE)</f>
        <v>1E-4</v>
      </c>
      <c r="H22" s="32">
        <f>VLOOKUP($B22,scoreC!$C$7:$T$160,8,FALSE)</f>
        <v>2.0000000000000001E-4</v>
      </c>
      <c r="I22" s="32">
        <f>VLOOKUP($B22,scoreC!$C$7:$T$160,9,FALSE)</f>
        <v>46</v>
      </c>
      <c r="J22" s="32">
        <f>VLOOKUP($B22,scoreC!$C$7:$T$160,10,FALSE)</f>
        <v>4.0000000000000002E-4</v>
      </c>
      <c r="K22" s="32">
        <f>VLOOKUP($B22,scoreC!$C$7:$T$160,11,FALSE)</f>
        <v>32</v>
      </c>
      <c r="L22" s="32">
        <f>VLOOKUP($B22,scoreC!$C$7:$T$160,12,FALSE)</f>
        <v>5.9999999999999995E-4</v>
      </c>
      <c r="M22" s="32">
        <f>VLOOKUP($B22,scoreC!$C$7:$T$160,13,FALSE)</f>
        <v>6.9999999999999999E-4</v>
      </c>
      <c r="N22" s="32">
        <f>VLOOKUP($B22,scoreC!$C$7:$T$160,14,FALSE)</f>
        <v>0</v>
      </c>
      <c r="O22" s="38">
        <f>VLOOKUP($B22,scoreC!$C$7:$S$160,15,FALSE)</f>
        <v>78.001300000000001</v>
      </c>
      <c r="P22" s="12">
        <f>VLOOKUP($B22,scoreC!$C$7:$S$160,17,FALSE)</f>
        <v>26.9</v>
      </c>
      <c r="Q22" s="27">
        <f t="shared" si="0"/>
        <v>32</v>
      </c>
    </row>
    <row r="23" spans="2:17" ht="17" x14ac:dyDescent="0.4">
      <c r="B23" s="14">
        <v>17</v>
      </c>
      <c r="C23" s="15">
        <f>VLOOKUP($B23,scoreC!$C$7:$T$160,3,FALSE)</f>
        <v>17</v>
      </c>
      <c r="D23" s="9" t="str">
        <f>VLOOKUP($B23,scoreC!$C$7:$T$160,4,FALSE)</f>
        <v>WINKLER NICO</v>
      </c>
      <c r="E23" s="9">
        <f>VLOOKUP($B23,scoreC!$C$7:$T$160,5,FALSE)</f>
        <v>1</v>
      </c>
      <c r="F23" s="32">
        <f>VLOOKUP($B23,scoreC!$C$7:$T$160,6,FALSE)</f>
        <v>0</v>
      </c>
      <c r="G23" s="32">
        <f>VLOOKUP($B23,scoreC!$C$7:$T$160,7,FALSE)</f>
        <v>1E-4</v>
      </c>
      <c r="H23" s="32">
        <f>VLOOKUP($B23,scoreC!$C$7:$T$160,8,FALSE)</f>
        <v>73</v>
      </c>
      <c r="I23" s="32">
        <f>VLOOKUP($B23,scoreC!$C$7:$T$160,9,FALSE)</f>
        <v>2.9999999999999997E-4</v>
      </c>
      <c r="J23" s="32">
        <f>VLOOKUP($B23,scoreC!$C$7:$T$160,10,FALSE)</f>
        <v>4.0000000000000002E-4</v>
      </c>
      <c r="K23" s="32">
        <f>VLOOKUP($B23,scoreC!$C$7:$T$160,11,FALSE)</f>
        <v>5.0000000000000001E-4</v>
      </c>
      <c r="L23" s="32">
        <f>VLOOKUP($B23,scoreC!$C$7:$T$160,12,FALSE)</f>
        <v>5.9999999999999995E-4</v>
      </c>
      <c r="M23" s="32">
        <f>VLOOKUP($B23,scoreC!$C$7:$T$160,13,FALSE)</f>
        <v>6.9999999999999999E-4</v>
      </c>
      <c r="N23" s="32">
        <f>VLOOKUP($B23,scoreC!$C$7:$T$160,14,FALSE)</f>
        <v>0</v>
      </c>
      <c r="O23" s="38">
        <f>VLOOKUP($B23,scoreC!$C$7:$S$160,15,FALSE)</f>
        <v>73.001800000000003</v>
      </c>
      <c r="P23" s="12">
        <f>VLOOKUP($B23,scoreC!$C$7:$S$160,17,FALSE)</f>
        <v>45</v>
      </c>
      <c r="Q23" s="27">
        <f t="shared" si="0"/>
        <v>73</v>
      </c>
    </row>
    <row r="24" spans="2:17" ht="17" x14ac:dyDescent="0.4">
      <c r="B24" s="14">
        <v>18</v>
      </c>
      <c r="C24" s="15">
        <f>VLOOKUP($B24,scoreC!$C$7:$T$160,3,FALSE)</f>
        <v>18</v>
      </c>
      <c r="D24" s="9" t="str">
        <f>VLOOKUP($B24,scoreC!$C$7:$T$160,4,FALSE)</f>
        <v>MUSTER IRENA ANDREJA</v>
      </c>
      <c r="E24" s="9">
        <f>VLOOKUP($B24,scoreC!$C$7:$T$160,5,FALSE)</f>
        <v>2</v>
      </c>
      <c r="F24" s="32">
        <f>VLOOKUP($B24,scoreC!$C$7:$T$160,6,FALSE)</f>
        <v>0</v>
      </c>
      <c r="G24" s="32">
        <f>VLOOKUP($B24,scoreC!$C$7:$T$160,7,FALSE)</f>
        <v>37</v>
      </c>
      <c r="H24" s="32">
        <f>VLOOKUP($B24,scoreC!$C$7:$T$160,8,FALSE)</f>
        <v>2.0000000000000001E-4</v>
      </c>
      <c r="I24" s="32">
        <f>VLOOKUP($B24,scoreC!$C$7:$T$160,9,FALSE)</f>
        <v>29</v>
      </c>
      <c r="J24" s="32">
        <f>VLOOKUP($B24,scoreC!$C$7:$T$160,10,FALSE)</f>
        <v>4.0000000000000002E-4</v>
      </c>
      <c r="K24" s="32">
        <f>VLOOKUP($B24,scoreC!$C$7:$T$160,11,FALSE)</f>
        <v>5.0000000000000001E-4</v>
      </c>
      <c r="L24" s="32">
        <f>VLOOKUP($B24,scoreC!$C$7:$T$160,12,FALSE)</f>
        <v>5.9999999999999995E-4</v>
      </c>
      <c r="M24" s="32">
        <f>VLOOKUP($B24,scoreC!$C$7:$T$160,13,FALSE)</f>
        <v>6.9999999999999999E-4</v>
      </c>
      <c r="N24" s="32">
        <f>VLOOKUP($B24,scoreC!$C$7:$T$160,14,FALSE)</f>
        <v>0</v>
      </c>
      <c r="O24" s="38">
        <f>VLOOKUP($B24,scoreC!$C$7:$S$160,15,FALSE)</f>
        <v>66.001300000000001</v>
      </c>
      <c r="P24" s="12">
        <f>VLOOKUP($B24,scoreC!$C$7:$S$160,17,FALSE)</f>
        <v>37.9</v>
      </c>
      <c r="Q24" s="27">
        <f t="shared" si="0"/>
        <v>29</v>
      </c>
    </row>
    <row r="25" spans="2:17" ht="17" x14ac:dyDescent="0.4">
      <c r="B25" s="14">
        <v>19</v>
      </c>
      <c r="C25" s="15">
        <f>VLOOKUP($B25,scoreC!$C$7:$T$160,3,FALSE)</f>
        <v>19</v>
      </c>
      <c r="D25" s="9" t="str">
        <f>VLOOKUP($B25,scoreC!$C$7:$T$160,4,FALSE)</f>
        <v>LENCEK MARKO</v>
      </c>
      <c r="E25" s="9">
        <f>VLOOKUP($B25,scoreC!$C$7:$T$160,5,FALSE)</f>
        <v>1</v>
      </c>
      <c r="F25" s="32">
        <f>VLOOKUP($B25,scoreC!$C$7:$T$160,6,FALSE)</f>
        <v>0</v>
      </c>
      <c r="G25" s="32">
        <f>VLOOKUP($B25,scoreC!$C$7:$T$160,7,FALSE)</f>
        <v>1E-4</v>
      </c>
      <c r="H25" s="32">
        <f>VLOOKUP($B25,scoreC!$C$7:$T$160,8,FALSE)</f>
        <v>2.0000000000000001E-4</v>
      </c>
      <c r="I25" s="32">
        <f>VLOOKUP($B25,scoreC!$C$7:$T$160,9,FALSE)</f>
        <v>2.9999999999999997E-4</v>
      </c>
      <c r="J25" s="32">
        <f>VLOOKUP($B25,scoreC!$C$7:$T$160,10,FALSE)</f>
        <v>4.0000000000000002E-4</v>
      </c>
      <c r="K25" s="32">
        <f>VLOOKUP($B25,scoreC!$C$7:$T$160,11,FALSE)</f>
        <v>63</v>
      </c>
      <c r="L25" s="32">
        <f>VLOOKUP($B25,scoreC!$C$7:$T$160,12,FALSE)</f>
        <v>5.9999999999999995E-4</v>
      </c>
      <c r="M25" s="32">
        <f>VLOOKUP($B25,scoreC!$C$7:$T$160,13,FALSE)</f>
        <v>6.9999999999999999E-4</v>
      </c>
      <c r="N25" s="32">
        <f>VLOOKUP($B25,scoreC!$C$7:$T$160,14,FALSE)</f>
        <v>0</v>
      </c>
      <c r="O25" s="38">
        <f>VLOOKUP($B25,scoreC!$C$7:$S$160,15,FALSE)</f>
        <v>63.0017</v>
      </c>
      <c r="P25" s="12">
        <f>VLOOKUP($B25,scoreC!$C$7:$S$160,17,FALSE)</f>
        <v>51.1</v>
      </c>
      <c r="Q25" s="27">
        <f t="shared" si="0"/>
        <v>63</v>
      </c>
    </row>
    <row r="26" spans="2:17" ht="17" x14ac:dyDescent="0.4">
      <c r="B26" s="14">
        <v>20</v>
      </c>
      <c r="C26" s="15">
        <f>VLOOKUP($B26,scoreC!$C$7:$T$160,3,FALSE)</f>
        <v>20</v>
      </c>
      <c r="D26" s="9" t="str">
        <f>VLOOKUP($B26,scoreC!$C$7:$T$160,4,FALSE)</f>
        <v>SAVIČ SLAVICA</v>
      </c>
      <c r="E26" s="9">
        <f>VLOOKUP($B26,scoreC!$C$7:$T$160,5,FALSE)</f>
        <v>1</v>
      </c>
      <c r="F26" s="32">
        <f>VLOOKUP($B26,scoreC!$C$7:$T$160,6,FALSE)</f>
        <v>0</v>
      </c>
      <c r="G26" s="32">
        <f>VLOOKUP($B26,scoreC!$C$7:$T$160,7,FALSE)</f>
        <v>1E-4</v>
      </c>
      <c r="H26" s="32">
        <f>VLOOKUP($B26,scoreC!$C$7:$T$160,8,FALSE)</f>
        <v>2.0000000000000001E-4</v>
      </c>
      <c r="I26" s="32">
        <f>VLOOKUP($B26,scoreC!$C$7:$T$160,9,FALSE)</f>
        <v>44</v>
      </c>
      <c r="J26" s="32">
        <f>VLOOKUP($B26,scoreC!$C$7:$T$160,10,FALSE)</f>
        <v>4.0000000000000002E-4</v>
      </c>
      <c r="K26" s="32">
        <f>VLOOKUP($B26,scoreC!$C$7:$T$160,11,FALSE)</f>
        <v>5.0000000000000001E-4</v>
      </c>
      <c r="L26" s="32">
        <f>VLOOKUP($B26,scoreC!$C$7:$T$160,12,FALSE)</f>
        <v>5.9999999999999995E-4</v>
      </c>
      <c r="M26" s="32">
        <f>VLOOKUP($B26,scoreC!$C$7:$T$160,13,FALSE)</f>
        <v>6.9999999999999999E-4</v>
      </c>
      <c r="N26" s="32">
        <f>VLOOKUP($B26,scoreC!$C$7:$T$160,14,FALSE)</f>
        <v>0</v>
      </c>
      <c r="O26" s="38">
        <f>VLOOKUP($B26,scoreC!$C$7:$S$160,15,FALSE)</f>
        <v>44.001800000000003</v>
      </c>
      <c r="P26" s="12">
        <f>VLOOKUP($B26,scoreC!$C$7:$S$160,17,FALSE)</f>
        <v>26.5</v>
      </c>
      <c r="Q26" s="27">
        <f t="shared" si="0"/>
        <v>44</v>
      </c>
    </row>
    <row r="27" spans="2:17" ht="17" x14ac:dyDescent="0.4">
      <c r="B27" s="14">
        <v>21</v>
      </c>
      <c r="C27" s="15">
        <f>VLOOKUP($B27,scoreC!$C$7:$T$160,3,FALSE)</f>
        <v>21</v>
      </c>
      <c r="D27" s="9" t="str">
        <f>VLOOKUP($B27,scoreC!$C$7:$T$160,4,FALSE)</f>
        <v>SODNIK VESNA</v>
      </c>
      <c r="E27" s="9">
        <f>VLOOKUP($B27,scoreC!$C$7:$T$160,5,FALSE)</f>
        <v>1</v>
      </c>
      <c r="F27" s="32">
        <f>VLOOKUP($B27,scoreC!$C$7:$T$160,6,FALSE)</f>
        <v>0</v>
      </c>
      <c r="G27" s="32">
        <f>VLOOKUP($B27,scoreC!$C$7:$T$160,7,FALSE)</f>
        <v>1E-4</v>
      </c>
      <c r="H27" s="32">
        <f>VLOOKUP($B27,scoreC!$C$7:$T$160,8,FALSE)</f>
        <v>2.0000000000000001E-4</v>
      </c>
      <c r="I27" s="32">
        <f>VLOOKUP($B27,scoreC!$C$7:$T$160,9,FALSE)</f>
        <v>2.9999999999999997E-4</v>
      </c>
      <c r="J27" s="32">
        <f>VLOOKUP($B27,scoreC!$C$7:$T$160,10,FALSE)</f>
        <v>4.0000000000000002E-4</v>
      </c>
      <c r="K27" s="32">
        <f>VLOOKUP($B27,scoreC!$C$7:$T$160,11,FALSE)</f>
        <v>44</v>
      </c>
      <c r="L27" s="32">
        <f>VLOOKUP($B27,scoreC!$C$7:$T$160,12,FALSE)</f>
        <v>5.9999999999999995E-4</v>
      </c>
      <c r="M27" s="32">
        <f>VLOOKUP($B27,scoreC!$C$7:$T$160,13,FALSE)</f>
        <v>6.9999999999999999E-4</v>
      </c>
      <c r="N27" s="32">
        <f>VLOOKUP($B27,scoreC!$C$7:$T$160,14,FALSE)</f>
        <v>0</v>
      </c>
      <c r="O27" s="38">
        <f>VLOOKUP($B27,scoreC!$C$7:$S$160,15,FALSE)</f>
        <v>44.0017</v>
      </c>
      <c r="P27" s="12">
        <f>VLOOKUP($B27,scoreC!$C$7:$S$160,17,FALSE)</f>
        <v>47</v>
      </c>
      <c r="Q27" s="27">
        <f t="shared" si="0"/>
        <v>44</v>
      </c>
    </row>
    <row r="28" spans="2:17" ht="17" x14ac:dyDescent="0.4">
      <c r="B28" s="14">
        <v>22</v>
      </c>
      <c r="C28" s="15">
        <f>VLOOKUP($B28,scoreC!$C$7:$T$160,3,FALSE)</f>
        <v>22</v>
      </c>
      <c r="D28" s="9" t="str">
        <f>VLOOKUP($B28,scoreC!$C$7:$T$160,4,FALSE)</f>
        <v>STOJKOVIČ MAJA</v>
      </c>
      <c r="E28" s="9">
        <f>VLOOKUP($B28,scoreC!$C$7:$T$160,5,FALSE)</f>
        <v>1</v>
      </c>
      <c r="F28" s="32">
        <f>VLOOKUP($B28,scoreC!$C$7:$T$160,6,FALSE)</f>
        <v>0</v>
      </c>
      <c r="G28" s="32">
        <f>VLOOKUP($B28,scoreC!$C$7:$T$160,7,FALSE)</f>
        <v>1E-4</v>
      </c>
      <c r="H28" s="32">
        <f>VLOOKUP($B28,scoreC!$C$7:$T$160,8,FALSE)</f>
        <v>2.0000000000000001E-4</v>
      </c>
      <c r="I28" s="32">
        <f>VLOOKUP($B28,scoreC!$C$7:$T$160,9,FALSE)</f>
        <v>42</v>
      </c>
      <c r="J28" s="32">
        <f>VLOOKUP($B28,scoreC!$C$7:$T$160,10,FALSE)</f>
        <v>4.0000000000000002E-4</v>
      </c>
      <c r="K28" s="32">
        <f>VLOOKUP($B28,scoreC!$C$7:$T$160,11,FALSE)</f>
        <v>5.0000000000000001E-4</v>
      </c>
      <c r="L28" s="32">
        <f>VLOOKUP($B28,scoreC!$C$7:$T$160,12,FALSE)</f>
        <v>5.9999999999999995E-4</v>
      </c>
      <c r="M28" s="32">
        <f>VLOOKUP($B28,scoreC!$C$7:$T$160,13,FALSE)</f>
        <v>6.9999999999999999E-4</v>
      </c>
      <c r="N28" s="32">
        <f>VLOOKUP($B28,scoreC!$C$7:$T$160,14,FALSE)</f>
        <v>0</v>
      </c>
      <c r="O28" s="38">
        <f>VLOOKUP($B28,scoreC!$C$7:$S$160,15,FALSE)</f>
        <v>42.001800000000003</v>
      </c>
      <c r="P28" s="12">
        <f>VLOOKUP($B28,scoreC!$C$7:$S$160,17,FALSE)</f>
        <v>27.4</v>
      </c>
      <c r="Q28" s="27">
        <f t="shared" si="0"/>
        <v>42</v>
      </c>
    </row>
    <row r="29" spans="2:17" ht="17" x14ac:dyDescent="0.4">
      <c r="B29" s="14">
        <v>23</v>
      </c>
      <c r="C29" s="15">
        <f>VLOOKUP($B29,scoreC!$C$7:$T$160,3,FALSE)</f>
        <v>23</v>
      </c>
      <c r="D29" s="9" t="str">
        <f>VLOOKUP($B29,scoreC!$C$7:$T$160,4,FALSE)</f>
        <v>GARVAS ŠPELA</v>
      </c>
      <c r="E29" s="9">
        <f>VLOOKUP($B29,scoreC!$C$7:$T$160,5,FALSE)</f>
        <v>1</v>
      </c>
      <c r="F29" s="32">
        <f>VLOOKUP($B29,scoreC!$C$7:$T$160,6,FALSE)</f>
        <v>0</v>
      </c>
      <c r="G29" s="32">
        <f>VLOOKUP($B29,scoreC!$C$7:$T$160,7,FALSE)</f>
        <v>1E-4</v>
      </c>
      <c r="H29" s="32">
        <f>VLOOKUP($B29,scoreC!$C$7:$T$160,8,FALSE)</f>
        <v>2.0000000000000001E-4</v>
      </c>
      <c r="I29" s="32">
        <f>VLOOKUP($B29,scoreC!$C$7:$T$160,9,FALSE)</f>
        <v>41</v>
      </c>
      <c r="J29" s="32">
        <f>VLOOKUP($B29,scoreC!$C$7:$T$160,10,FALSE)</f>
        <v>4.0000000000000002E-4</v>
      </c>
      <c r="K29" s="32">
        <f>VLOOKUP($B29,scoreC!$C$7:$T$160,11,FALSE)</f>
        <v>5.0000000000000001E-4</v>
      </c>
      <c r="L29" s="32">
        <f>VLOOKUP($B29,scoreC!$C$7:$T$160,12,FALSE)</f>
        <v>5.9999999999999995E-4</v>
      </c>
      <c r="M29" s="32">
        <f>VLOOKUP($B29,scoreC!$C$7:$T$160,13,FALSE)</f>
        <v>6.9999999999999999E-4</v>
      </c>
      <c r="N29" s="32">
        <f>VLOOKUP($B29,scoreC!$C$7:$T$160,14,FALSE)</f>
        <v>0</v>
      </c>
      <c r="O29" s="38">
        <f>VLOOKUP($B29,scoreC!$C$7:$S$160,15,FALSE)</f>
        <v>41.001800000000003</v>
      </c>
      <c r="P29" s="12">
        <f>VLOOKUP($B29,scoreC!$C$7:$S$160,17,FALSE)</f>
        <v>44</v>
      </c>
      <c r="Q29" s="27">
        <f t="shared" si="0"/>
        <v>41</v>
      </c>
    </row>
    <row r="30" spans="2:17" ht="17" x14ac:dyDescent="0.4">
      <c r="B30" s="14">
        <v>24</v>
      </c>
      <c r="C30" s="15">
        <f>VLOOKUP($B30,scoreC!$C$7:$T$160,3,FALSE)</f>
        <v>24</v>
      </c>
      <c r="D30" s="9" t="str">
        <f>VLOOKUP($B30,scoreC!$C$7:$T$160,4,FALSE)</f>
        <v>GORŠEK NASTRAN DAMJANA</v>
      </c>
      <c r="E30" s="9">
        <f>VLOOKUP($B30,scoreC!$C$7:$T$160,5,FALSE)</f>
        <v>1</v>
      </c>
      <c r="F30" s="32">
        <f>VLOOKUP($B30,scoreC!$C$7:$T$160,6,FALSE)</f>
        <v>0</v>
      </c>
      <c r="G30" s="32">
        <f>VLOOKUP($B30,scoreC!$C$7:$T$160,7,FALSE)</f>
        <v>1E-4</v>
      </c>
      <c r="H30" s="32">
        <f>VLOOKUP($B30,scoreC!$C$7:$T$160,8,FALSE)</f>
        <v>2.0000000000000001E-4</v>
      </c>
      <c r="I30" s="32">
        <f>VLOOKUP($B30,scoreC!$C$7:$T$160,9,FALSE)</f>
        <v>40</v>
      </c>
      <c r="J30" s="32">
        <f>VLOOKUP($B30,scoreC!$C$7:$T$160,10,FALSE)</f>
        <v>4.0000000000000002E-4</v>
      </c>
      <c r="K30" s="32">
        <f>VLOOKUP($B30,scoreC!$C$7:$T$160,11,FALSE)</f>
        <v>5.0000000000000001E-4</v>
      </c>
      <c r="L30" s="32">
        <f>VLOOKUP($B30,scoreC!$C$7:$T$160,12,FALSE)</f>
        <v>5.9999999999999995E-4</v>
      </c>
      <c r="M30" s="32">
        <f>VLOOKUP($B30,scoreC!$C$7:$T$160,13,FALSE)</f>
        <v>6.9999999999999999E-4</v>
      </c>
      <c r="N30" s="32">
        <f>VLOOKUP($B30,scoreC!$C$7:$T$160,14,FALSE)</f>
        <v>0</v>
      </c>
      <c r="O30" s="38">
        <f>VLOOKUP($B30,scoreC!$C$7:$S$160,15,FALSE)</f>
        <v>40.001800000000003</v>
      </c>
      <c r="P30" s="12">
        <f>VLOOKUP($B30,scoreC!$C$7:$S$160,17,FALSE)</f>
        <v>42.3</v>
      </c>
      <c r="Q30" s="27">
        <f t="shared" si="0"/>
        <v>40</v>
      </c>
    </row>
    <row r="31" spans="2:17" ht="17" x14ac:dyDescent="0.4">
      <c r="B31" s="14">
        <v>25</v>
      </c>
      <c r="C31" s="15">
        <f>VLOOKUP($B31,scoreC!$C$7:$T$160,3,FALSE)</f>
        <v>25</v>
      </c>
      <c r="D31" s="9" t="str">
        <f>VLOOKUP($B31,scoreC!$C$7:$T$160,4,FALSE)</f>
        <v>RUTAR DAMIR</v>
      </c>
      <c r="E31" s="9">
        <f>VLOOKUP($B31,scoreC!$C$7:$T$160,5,FALSE)</f>
        <v>1</v>
      </c>
      <c r="F31" s="32">
        <f>VLOOKUP($B31,scoreC!$C$7:$T$160,6,FALSE)</f>
        <v>0</v>
      </c>
      <c r="G31" s="32">
        <f>VLOOKUP($B31,scoreC!$C$7:$T$160,7,FALSE)</f>
        <v>1E-4</v>
      </c>
      <c r="H31" s="32">
        <f>VLOOKUP($B31,scoreC!$C$7:$T$160,8,FALSE)</f>
        <v>2.0000000000000001E-4</v>
      </c>
      <c r="I31" s="32">
        <f>VLOOKUP($B31,scoreC!$C$7:$T$160,9,FALSE)</f>
        <v>38</v>
      </c>
      <c r="J31" s="32">
        <f>VLOOKUP($B31,scoreC!$C$7:$T$160,10,FALSE)</f>
        <v>4.0000000000000002E-4</v>
      </c>
      <c r="K31" s="32">
        <f>VLOOKUP($B31,scoreC!$C$7:$T$160,11,FALSE)</f>
        <v>5.0000000000000001E-4</v>
      </c>
      <c r="L31" s="32">
        <f>VLOOKUP($B31,scoreC!$C$7:$T$160,12,FALSE)</f>
        <v>5.9999999999999995E-4</v>
      </c>
      <c r="M31" s="32">
        <f>VLOOKUP($B31,scoreC!$C$7:$T$160,13,FALSE)</f>
        <v>6.9999999999999999E-4</v>
      </c>
      <c r="N31" s="32">
        <f>VLOOKUP($B31,scoreC!$C$7:$T$160,14,FALSE)</f>
        <v>0</v>
      </c>
      <c r="O31" s="38">
        <f>VLOOKUP($B31,scoreC!$C$7:$S$160,15,FALSE)</f>
        <v>38.001800000000003</v>
      </c>
      <c r="P31" s="12">
        <f>VLOOKUP($B31,scoreC!$C$7:$S$160,17,FALSE)</f>
        <v>50.1</v>
      </c>
      <c r="Q31" s="27">
        <f t="shared" si="0"/>
        <v>38</v>
      </c>
    </row>
    <row r="32" spans="2:17" ht="17" x14ac:dyDescent="0.4">
      <c r="B32" s="14">
        <v>26</v>
      </c>
      <c r="C32" s="15">
        <f>VLOOKUP($B32,scoreC!$C$7:$T$160,3,FALSE)</f>
        <v>25</v>
      </c>
      <c r="D32" s="9" t="str">
        <f>VLOOKUP($B32,scoreC!$C$7:$T$160,4,FALSE)</f>
        <v>KOS SNEŽANA</v>
      </c>
      <c r="E32" s="9">
        <f>VLOOKUP($B32,scoreC!$C$7:$T$160,5,FALSE)</f>
        <v>1</v>
      </c>
      <c r="F32" s="32">
        <f>VLOOKUP($B32,scoreC!$C$7:$T$160,6,FALSE)</f>
        <v>0</v>
      </c>
      <c r="G32" s="32">
        <f>VLOOKUP($B32,scoreC!$C$7:$T$160,7,FALSE)</f>
        <v>1E-4</v>
      </c>
      <c r="H32" s="32">
        <f>VLOOKUP($B32,scoreC!$C$7:$T$160,8,FALSE)</f>
        <v>2.0000000000000001E-4</v>
      </c>
      <c r="I32" s="32">
        <f>VLOOKUP($B32,scoreC!$C$7:$T$160,9,FALSE)</f>
        <v>38</v>
      </c>
      <c r="J32" s="32">
        <f>VLOOKUP($B32,scoreC!$C$7:$T$160,10,FALSE)</f>
        <v>4.0000000000000002E-4</v>
      </c>
      <c r="K32" s="32">
        <f>VLOOKUP($B32,scoreC!$C$7:$T$160,11,FALSE)</f>
        <v>5.0000000000000001E-4</v>
      </c>
      <c r="L32" s="32">
        <f>VLOOKUP($B32,scoreC!$C$7:$T$160,12,FALSE)</f>
        <v>5.9999999999999995E-4</v>
      </c>
      <c r="M32" s="32">
        <f>VLOOKUP($B32,scoreC!$C$7:$T$160,13,FALSE)</f>
        <v>6.9999999999999999E-4</v>
      </c>
      <c r="N32" s="32">
        <f>VLOOKUP($B32,scoreC!$C$7:$T$160,14,FALSE)</f>
        <v>0</v>
      </c>
      <c r="O32" s="38">
        <f>VLOOKUP($B32,scoreC!$C$7:$S$160,15,FALSE)</f>
        <v>38.001800000000003</v>
      </c>
      <c r="P32" s="12">
        <f>VLOOKUP($B32,scoreC!$C$7:$S$160,17,FALSE)</f>
        <v>30</v>
      </c>
      <c r="Q32" s="27">
        <f t="shared" si="0"/>
        <v>38</v>
      </c>
    </row>
    <row r="33" spans="2:17" ht="17" x14ac:dyDescent="0.4">
      <c r="B33" s="14">
        <v>27</v>
      </c>
      <c r="C33" s="15">
        <f>VLOOKUP($B33,scoreC!$C$7:$T$160,3,FALSE)</f>
        <v>27</v>
      </c>
      <c r="D33" s="9" t="str">
        <f>VLOOKUP($B33,scoreC!$C$7:$T$160,4,FALSE)</f>
        <v>GARVAS TOMAŽ</v>
      </c>
      <c r="E33" s="9">
        <f>VLOOKUP($B33,scoreC!$C$7:$T$160,5,FALSE)</f>
        <v>1</v>
      </c>
      <c r="F33" s="32">
        <f>VLOOKUP($B33,scoreC!$C$7:$T$160,6,FALSE)</f>
        <v>0</v>
      </c>
      <c r="G33" s="32">
        <f>VLOOKUP($B33,scoreC!$C$7:$T$160,7,FALSE)</f>
        <v>1E-4</v>
      </c>
      <c r="H33" s="32">
        <f>VLOOKUP($B33,scoreC!$C$7:$T$160,8,FALSE)</f>
        <v>2.0000000000000001E-4</v>
      </c>
      <c r="I33" s="32">
        <f>VLOOKUP($B33,scoreC!$C$7:$T$160,9,FALSE)</f>
        <v>34</v>
      </c>
      <c r="J33" s="32">
        <f>VLOOKUP($B33,scoreC!$C$7:$T$160,10,FALSE)</f>
        <v>4.0000000000000002E-4</v>
      </c>
      <c r="K33" s="32">
        <f>VLOOKUP($B33,scoreC!$C$7:$T$160,11,FALSE)</f>
        <v>5.0000000000000001E-4</v>
      </c>
      <c r="L33" s="32">
        <f>VLOOKUP($B33,scoreC!$C$7:$T$160,12,FALSE)</f>
        <v>5.9999999999999995E-4</v>
      </c>
      <c r="M33" s="32">
        <f>VLOOKUP($B33,scoreC!$C$7:$T$160,13,FALSE)</f>
        <v>6.9999999999999999E-4</v>
      </c>
      <c r="N33" s="32">
        <f>VLOOKUP($B33,scoreC!$C$7:$T$160,14,FALSE)</f>
        <v>0</v>
      </c>
      <c r="O33" s="38">
        <f>VLOOKUP($B33,scoreC!$C$7:$S$160,15,FALSE)</f>
        <v>34.001800000000003</v>
      </c>
      <c r="P33" s="12">
        <f>VLOOKUP($B33,scoreC!$C$7:$S$160,17,FALSE)</f>
        <v>30.9</v>
      </c>
      <c r="Q33" s="27">
        <f t="shared" si="0"/>
        <v>34</v>
      </c>
    </row>
    <row r="34" spans="2:17" ht="17" x14ac:dyDescent="0.4">
      <c r="B34" s="14">
        <v>28</v>
      </c>
      <c r="C34" s="15">
        <f>VLOOKUP($B34,scoreC!$C$7:$T$160,3,FALSE)</f>
        <v>28</v>
      </c>
      <c r="D34" s="9" t="str">
        <f>VLOOKUP($B34,scoreC!$C$7:$T$160,4,FALSE)</f>
        <v>HUMAR SPELA</v>
      </c>
      <c r="E34" s="9">
        <f>VLOOKUP($B34,scoreC!$C$7:$T$160,5,FALSE)</f>
        <v>1</v>
      </c>
      <c r="F34" s="32">
        <f>VLOOKUP($B34,scoreC!$C$7:$T$160,6,FALSE)</f>
        <v>30</v>
      </c>
      <c r="G34" s="32">
        <f>VLOOKUP($B34,scoreC!$C$7:$T$160,7,FALSE)</f>
        <v>0</v>
      </c>
      <c r="H34" s="32">
        <f>VLOOKUP($B34,scoreC!$C$7:$T$160,8,FALSE)</f>
        <v>2.0000000000000001E-4</v>
      </c>
      <c r="I34" s="32">
        <f>VLOOKUP($B34,scoreC!$C$7:$T$160,9,FALSE)</f>
        <v>2.9999999999999997E-4</v>
      </c>
      <c r="J34" s="32">
        <f>VLOOKUP($B34,scoreC!$C$7:$T$160,10,FALSE)</f>
        <v>4.0000000000000002E-4</v>
      </c>
      <c r="K34" s="32">
        <f>VLOOKUP($B34,scoreC!$C$7:$T$160,11,FALSE)</f>
        <v>5.0000000000000001E-4</v>
      </c>
      <c r="L34" s="32">
        <f>VLOOKUP($B34,scoreC!$C$7:$T$160,12,FALSE)</f>
        <v>5.9999999999999995E-4</v>
      </c>
      <c r="M34" s="32">
        <f>VLOOKUP($B34,scoreC!$C$7:$T$160,13,FALSE)</f>
        <v>6.9999999999999999E-4</v>
      </c>
      <c r="N34" s="32">
        <f>VLOOKUP($B34,scoreC!$C$7:$T$160,14,FALSE)</f>
        <v>0</v>
      </c>
      <c r="O34" s="38">
        <f>VLOOKUP($B34,scoreC!$C$7:$S$160,15,FALSE)</f>
        <v>30.001799999999996</v>
      </c>
      <c r="P34" s="12">
        <f>VLOOKUP($B34,scoreC!$C$7:$S$160,17,FALSE)</f>
        <v>42.5</v>
      </c>
      <c r="Q34" s="27">
        <f t="shared" si="0"/>
        <v>30</v>
      </c>
    </row>
    <row r="35" spans="2:17" ht="17" x14ac:dyDescent="0.4">
      <c r="B35" s="14">
        <v>29</v>
      </c>
      <c r="C35" s="15">
        <f>VLOOKUP($B35,scoreC!$C$7:$T$160,3,FALSE)</f>
        <v>29</v>
      </c>
      <c r="D35" s="9" t="str">
        <f>VLOOKUP($B35,scoreC!$C$7:$T$160,4,FALSE)</f>
        <v>VEROVSEK OLGA</v>
      </c>
      <c r="E35" s="9">
        <f>VLOOKUP($B35,scoreC!$C$7:$T$160,5,FALSE)</f>
        <v>1</v>
      </c>
      <c r="F35" s="32">
        <f>VLOOKUP($B35,scoreC!$C$7:$T$160,6,FALSE)</f>
        <v>0</v>
      </c>
      <c r="G35" s="32">
        <f>VLOOKUP($B35,scoreC!$C$7:$T$160,7,FALSE)</f>
        <v>1E-4</v>
      </c>
      <c r="H35" s="32">
        <f>VLOOKUP($B35,scoreC!$C$7:$T$160,8,FALSE)</f>
        <v>29</v>
      </c>
      <c r="I35" s="32">
        <f>VLOOKUP($B35,scoreC!$C$7:$T$160,9,FALSE)</f>
        <v>2.9999999999999997E-4</v>
      </c>
      <c r="J35" s="32">
        <f>VLOOKUP($B35,scoreC!$C$7:$T$160,10,FALSE)</f>
        <v>4.0000000000000002E-4</v>
      </c>
      <c r="K35" s="32">
        <f>VLOOKUP($B35,scoreC!$C$7:$T$160,11,FALSE)</f>
        <v>5.0000000000000001E-4</v>
      </c>
      <c r="L35" s="32">
        <f>VLOOKUP($B35,scoreC!$C$7:$T$160,12,FALSE)</f>
        <v>5.9999999999999995E-4</v>
      </c>
      <c r="M35" s="32">
        <f>VLOOKUP($B35,scoreC!$C$7:$T$160,13,FALSE)</f>
        <v>6.9999999999999999E-4</v>
      </c>
      <c r="N35" s="32">
        <f>VLOOKUP($B35,scoreC!$C$7:$T$160,14,FALSE)</f>
        <v>0</v>
      </c>
      <c r="O35" s="38">
        <f>VLOOKUP($B35,scoreC!$C$7:$S$160,15,FALSE)</f>
        <v>29.001799999999996</v>
      </c>
      <c r="P35" s="12">
        <f>VLOOKUP($B35,scoreC!$C$7:$S$160,17,FALSE)</f>
        <v>45.7</v>
      </c>
      <c r="Q35" s="27">
        <f t="shared" si="0"/>
        <v>29</v>
      </c>
    </row>
    <row r="36" spans="2:17" ht="17" x14ac:dyDescent="0.4">
      <c r="B36" s="14">
        <v>30</v>
      </c>
      <c r="C36" s="15">
        <f>VLOOKUP($B36,scoreC!$C$7:$T$160,3,FALSE)</f>
        <v>30</v>
      </c>
      <c r="D36" s="9" t="str">
        <f>VLOOKUP($B36,scoreC!$C$7:$T$160,4,FALSE)</f>
        <v/>
      </c>
      <c r="E36" s="9" t="str">
        <f>VLOOKUP($B36,scoreC!$C$7:$T$160,5,FALSE)</f>
        <v/>
      </c>
      <c r="F36" s="32" t="str">
        <f>VLOOKUP($B36,scoreC!$C$7:$T$160,6,FALSE)</f>
        <v/>
      </c>
      <c r="G36" s="32" t="str">
        <f>VLOOKUP($B36,scoreC!$C$7:$T$160,7,FALSE)</f>
        <v/>
      </c>
      <c r="H36" s="32" t="str">
        <f>VLOOKUP($B36,scoreC!$C$7:$T$160,8,FALSE)</f>
        <v/>
      </c>
      <c r="I36" s="32" t="str">
        <f>VLOOKUP($B36,scoreC!$C$7:$T$160,9,FALSE)</f>
        <v/>
      </c>
      <c r="J36" s="32" t="str">
        <f>VLOOKUP($B36,scoreC!$C$7:$T$160,10,FALSE)</f>
        <v/>
      </c>
      <c r="K36" s="32" t="str">
        <f>VLOOKUP($B36,scoreC!$C$7:$T$160,11,FALSE)</f>
        <v/>
      </c>
      <c r="L36" s="32" t="str">
        <f>VLOOKUP($B36,scoreC!$C$7:$T$160,12,FALSE)</f>
        <v/>
      </c>
      <c r="M36" s="32" t="str">
        <f>VLOOKUP($B36,scoreC!$C$7:$T$160,13,FALSE)</f>
        <v/>
      </c>
      <c r="N36" s="32" t="str">
        <f>VLOOKUP($B36,scoreC!$C$7:$T$160,14,FALSE)</f>
        <v/>
      </c>
      <c r="O36" s="38">
        <f>VLOOKUP($B36,scoreC!$C$7:$S$160,15,FALSE)</f>
        <v>0</v>
      </c>
      <c r="P36" s="12" t="str">
        <f>VLOOKUP($B36,scoreC!$C$7:$S$160,17,FALSE)</f>
        <v/>
      </c>
      <c r="Q36" s="27" t="e">
        <f t="shared" si="0"/>
        <v>#NUM!</v>
      </c>
    </row>
    <row r="37" spans="2:17" ht="17" x14ac:dyDescent="0.4">
      <c r="B37" s="14">
        <v>31</v>
      </c>
      <c r="C37" s="15">
        <f>VLOOKUP($B37,scoreC!$C$7:$T$160,3,FALSE)</f>
        <v>30</v>
      </c>
      <c r="D37" s="9" t="str">
        <f>VLOOKUP($B37,scoreC!$C$7:$T$160,4,FALSE)</f>
        <v/>
      </c>
      <c r="E37" s="9" t="str">
        <f>VLOOKUP($B37,scoreC!$C$7:$T$160,5,FALSE)</f>
        <v/>
      </c>
      <c r="F37" s="32" t="str">
        <f>VLOOKUP($B37,scoreC!$C$7:$T$160,6,FALSE)</f>
        <v/>
      </c>
      <c r="G37" s="32" t="str">
        <f>VLOOKUP($B37,scoreC!$C$7:$T$160,7,FALSE)</f>
        <v/>
      </c>
      <c r="H37" s="32" t="str">
        <f>VLOOKUP($B37,scoreC!$C$7:$T$160,8,FALSE)</f>
        <v/>
      </c>
      <c r="I37" s="32" t="str">
        <f>VLOOKUP($B37,scoreC!$C$7:$T$160,9,FALSE)</f>
        <v/>
      </c>
      <c r="J37" s="32" t="str">
        <f>VLOOKUP($B37,scoreC!$C$7:$T$160,10,FALSE)</f>
        <v/>
      </c>
      <c r="K37" s="32" t="str">
        <f>VLOOKUP($B37,scoreC!$C$7:$T$160,11,FALSE)</f>
        <v/>
      </c>
      <c r="L37" s="32" t="str">
        <f>VLOOKUP($B37,scoreC!$C$7:$T$160,12,FALSE)</f>
        <v/>
      </c>
      <c r="M37" s="32" t="str">
        <f>VLOOKUP($B37,scoreC!$C$7:$T$160,13,FALSE)</f>
        <v/>
      </c>
      <c r="N37" s="32" t="str">
        <f>VLOOKUP($B37,scoreC!$C$7:$T$160,14,FALSE)</f>
        <v/>
      </c>
      <c r="O37" s="38">
        <f>VLOOKUP($B37,scoreC!$C$7:$S$160,15,FALSE)</f>
        <v>0</v>
      </c>
      <c r="P37" s="12" t="str">
        <f>VLOOKUP($B37,scoreC!$C$7:$S$160,17,FALSE)</f>
        <v/>
      </c>
      <c r="Q37" s="27" t="e">
        <f t="shared" si="0"/>
        <v>#NUM!</v>
      </c>
    </row>
    <row r="38" spans="2:17" ht="17" x14ac:dyDescent="0.4">
      <c r="B38" s="14">
        <v>32</v>
      </c>
      <c r="C38" s="15">
        <f>VLOOKUP($B38,scoreC!$C$7:$T$160,3,FALSE)</f>
        <v>30</v>
      </c>
      <c r="D38" s="9" t="str">
        <f>VLOOKUP($B38,scoreC!$C$7:$T$160,4,FALSE)</f>
        <v/>
      </c>
      <c r="E38" s="9" t="str">
        <f>VLOOKUP($B38,scoreC!$C$7:$T$160,5,FALSE)</f>
        <v/>
      </c>
      <c r="F38" s="32" t="str">
        <f>VLOOKUP($B38,scoreC!$C$7:$T$160,6,FALSE)</f>
        <v/>
      </c>
      <c r="G38" s="32" t="str">
        <f>VLOOKUP($B38,scoreC!$C$7:$T$160,7,FALSE)</f>
        <v/>
      </c>
      <c r="H38" s="32" t="str">
        <f>VLOOKUP($B38,scoreC!$C$7:$T$160,8,FALSE)</f>
        <v/>
      </c>
      <c r="I38" s="32" t="str">
        <f>VLOOKUP($B38,scoreC!$C$7:$T$160,9,FALSE)</f>
        <v/>
      </c>
      <c r="J38" s="32" t="str">
        <f>VLOOKUP($B38,scoreC!$C$7:$T$160,10,FALSE)</f>
        <v/>
      </c>
      <c r="K38" s="32" t="str">
        <f>VLOOKUP($B38,scoreC!$C$7:$T$160,11,FALSE)</f>
        <v/>
      </c>
      <c r="L38" s="32" t="str">
        <f>VLOOKUP($B38,scoreC!$C$7:$T$160,12,FALSE)</f>
        <v/>
      </c>
      <c r="M38" s="32" t="str">
        <f>VLOOKUP($B38,scoreC!$C$7:$T$160,13,FALSE)</f>
        <v/>
      </c>
      <c r="N38" s="32" t="str">
        <f>VLOOKUP($B38,scoreC!$C$7:$T$160,14,FALSE)</f>
        <v/>
      </c>
      <c r="O38" s="38">
        <f>VLOOKUP($B38,scoreC!$C$7:$S$160,15,FALSE)</f>
        <v>0</v>
      </c>
      <c r="P38" s="12" t="str">
        <f>VLOOKUP($B38,scoreC!$C$7:$S$160,17,FALSE)</f>
        <v/>
      </c>
      <c r="Q38" s="27" t="e">
        <f t="shared" si="0"/>
        <v>#NUM!</v>
      </c>
    </row>
    <row r="39" spans="2:17" ht="17" x14ac:dyDescent="0.4">
      <c r="B39" s="14">
        <v>33</v>
      </c>
      <c r="C39" s="15">
        <f>VLOOKUP($B39,scoreC!$C$7:$T$160,3,FALSE)</f>
        <v>30</v>
      </c>
      <c r="D39" s="9" t="str">
        <f>VLOOKUP($B39,scoreC!$C$7:$T$160,4,FALSE)</f>
        <v/>
      </c>
      <c r="E39" s="9" t="str">
        <f>VLOOKUP($B39,scoreC!$C$7:$T$160,5,FALSE)</f>
        <v/>
      </c>
      <c r="F39" s="32" t="str">
        <f>VLOOKUP($B39,scoreC!$C$7:$T$160,6,FALSE)</f>
        <v/>
      </c>
      <c r="G39" s="32" t="str">
        <f>VLOOKUP($B39,scoreC!$C$7:$T$160,7,FALSE)</f>
        <v/>
      </c>
      <c r="H39" s="32" t="str">
        <f>VLOOKUP($B39,scoreC!$C$7:$T$160,8,FALSE)</f>
        <v/>
      </c>
      <c r="I39" s="32" t="str">
        <f>VLOOKUP($B39,scoreC!$C$7:$T$160,9,FALSE)</f>
        <v/>
      </c>
      <c r="J39" s="32" t="str">
        <f>VLOOKUP($B39,scoreC!$C$7:$T$160,10,FALSE)</f>
        <v/>
      </c>
      <c r="K39" s="32" t="str">
        <f>VLOOKUP($B39,scoreC!$C$7:$T$160,11,FALSE)</f>
        <v/>
      </c>
      <c r="L39" s="32" t="str">
        <f>VLOOKUP($B39,scoreC!$C$7:$T$160,12,FALSE)</f>
        <v/>
      </c>
      <c r="M39" s="32" t="str">
        <f>VLOOKUP($B39,scoreC!$C$7:$T$160,13,FALSE)</f>
        <v/>
      </c>
      <c r="N39" s="32" t="str">
        <f>VLOOKUP($B39,scoreC!$C$7:$T$160,14,FALSE)</f>
        <v/>
      </c>
      <c r="O39" s="38">
        <f>VLOOKUP($B39,scoreC!$C$7:$S$160,15,FALSE)</f>
        <v>0</v>
      </c>
      <c r="P39" s="12" t="str">
        <f>VLOOKUP($B39,scoreC!$C$7:$S$160,17,FALSE)</f>
        <v/>
      </c>
      <c r="Q39" s="27" t="e">
        <f t="shared" si="0"/>
        <v>#NUM!</v>
      </c>
    </row>
    <row r="40" spans="2:17" ht="17" x14ac:dyDescent="0.4">
      <c r="B40" s="14">
        <v>34</v>
      </c>
      <c r="C40" s="15">
        <f>VLOOKUP($B40,scoreC!$C$7:$T$160,3,FALSE)</f>
        <v>30</v>
      </c>
      <c r="D40" s="9" t="str">
        <f>VLOOKUP($B40,scoreC!$C$7:$T$160,4,FALSE)</f>
        <v/>
      </c>
      <c r="E40" s="9" t="str">
        <f>VLOOKUP($B40,scoreC!$C$7:$T$160,5,FALSE)</f>
        <v/>
      </c>
      <c r="F40" s="32" t="str">
        <f>VLOOKUP($B40,scoreC!$C$7:$T$160,6,FALSE)</f>
        <v/>
      </c>
      <c r="G40" s="32" t="str">
        <f>VLOOKUP($B40,scoreC!$C$7:$T$160,7,FALSE)</f>
        <v/>
      </c>
      <c r="H40" s="32" t="str">
        <f>VLOOKUP($B40,scoreC!$C$7:$T$160,8,FALSE)</f>
        <v/>
      </c>
      <c r="I40" s="32" t="str">
        <f>VLOOKUP($B40,scoreC!$C$7:$T$160,9,FALSE)</f>
        <v/>
      </c>
      <c r="J40" s="32" t="str">
        <f>VLOOKUP($B40,scoreC!$C$7:$T$160,10,FALSE)</f>
        <v/>
      </c>
      <c r="K40" s="32" t="str">
        <f>VLOOKUP($B40,scoreC!$C$7:$T$160,11,FALSE)</f>
        <v/>
      </c>
      <c r="L40" s="32" t="str">
        <f>VLOOKUP($B40,scoreC!$C$7:$T$160,12,FALSE)</f>
        <v/>
      </c>
      <c r="M40" s="32" t="str">
        <f>VLOOKUP($B40,scoreC!$C$7:$T$160,13,FALSE)</f>
        <v/>
      </c>
      <c r="N40" s="32" t="str">
        <f>VLOOKUP($B40,scoreC!$C$7:$T$160,14,FALSE)</f>
        <v/>
      </c>
      <c r="O40" s="38">
        <f>VLOOKUP($B40,scoreC!$C$7:$S$160,15,FALSE)</f>
        <v>0</v>
      </c>
      <c r="P40" s="12" t="str">
        <f>VLOOKUP($B40,scoreC!$C$7:$S$160,17,FALSE)</f>
        <v/>
      </c>
      <c r="Q40" s="27" t="e">
        <f t="shared" si="0"/>
        <v>#NUM!</v>
      </c>
    </row>
    <row r="41" spans="2:17" ht="17" x14ac:dyDescent="0.4">
      <c r="B41" s="14">
        <v>35</v>
      </c>
      <c r="C41" s="15">
        <f>VLOOKUP($B41,scoreC!$C$7:$T$160,3,FALSE)</f>
        <v>30</v>
      </c>
      <c r="D41" s="9" t="str">
        <f>VLOOKUP($B41,scoreC!$C$7:$T$160,4,FALSE)</f>
        <v/>
      </c>
      <c r="E41" s="9" t="str">
        <f>VLOOKUP($B41,scoreC!$C$7:$T$160,5,FALSE)</f>
        <v/>
      </c>
      <c r="F41" s="32" t="str">
        <f>VLOOKUP($B41,scoreC!$C$7:$T$160,6,FALSE)</f>
        <v/>
      </c>
      <c r="G41" s="32" t="str">
        <f>VLOOKUP($B41,scoreC!$C$7:$T$160,7,FALSE)</f>
        <v/>
      </c>
      <c r="H41" s="32" t="str">
        <f>VLOOKUP($B41,scoreC!$C$7:$T$160,8,FALSE)</f>
        <v/>
      </c>
      <c r="I41" s="32" t="str">
        <f>VLOOKUP($B41,scoreC!$C$7:$T$160,9,FALSE)</f>
        <v/>
      </c>
      <c r="J41" s="32" t="str">
        <f>VLOOKUP($B41,scoreC!$C$7:$T$160,10,FALSE)</f>
        <v/>
      </c>
      <c r="K41" s="32" t="str">
        <f>VLOOKUP($B41,scoreC!$C$7:$T$160,11,FALSE)</f>
        <v/>
      </c>
      <c r="L41" s="32" t="str">
        <f>VLOOKUP($B41,scoreC!$C$7:$T$160,12,FALSE)</f>
        <v/>
      </c>
      <c r="M41" s="32" t="str">
        <f>VLOOKUP($B41,scoreC!$C$7:$T$160,13,FALSE)</f>
        <v/>
      </c>
      <c r="N41" s="32" t="str">
        <f>VLOOKUP($B41,scoreC!$C$7:$T$160,14,FALSE)</f>
        <v/>
      </c>
      <c r="O41" s="38">
        <f>VLOOKUP($B41,scoreC!$C$7:$S$160,15,FALSE)</f>
        <v>0</v>
      </c>
      <c r="P41" s="12" t="str">
        <f>VLOOKUP($B41,scoreC!$C$7:$S$160,17,FALSE)</f>
        <v/>
      </c>
      <c r="Q41" s="27" t="e">
        <f t="shared" si="0"/>
        <v>#NUM!</v>
      </c>
    </row>
    <row r="42" spans="2:17" ht="17" x14ac:dyDescent="0.4">
      <c r="B42" s="14">
        <v>36</v>
      </c>
      <c r="C42" s="15">
        <f>VLOOKUP($B42,scoreC!$C$7:$T$160,3,FALSE)</f>
        <v>30</v>
      </c>
      <c r="D42" s="9" t="str">
        <f>VLOOKUP($B42,scoreC!$C$7:$T$160,4,FALSE)</f>
        <v/>
      </c>
      <c r="E42" s="9" t="str">
        <f>VLOOKUP($B42,scoreC!$C$7:$T$160,5,FALSE)</f>
        <v/>
      </c>
      <c r="F42" s="32" t="str">
        <f>VLOOKUP($B42,scoreC!$C$7:$T$160,6,FALSE)</f>
        <v/>
      </c>
      <c r="G42" s="32" t="str">
        <f>VLOOKUP($B42,scoreC!$C$7:$T$160,7,FALSE)</f>
        <v/>
      </c>
      <c r="H42" s="32" t="str">
        <f>VLOOKUP($B42,scoreC!$C$7:$T$160,8,FALSE)</f>
        <v/>
      </c>
      <c r="I42" s="32" t="str">
        <f>VLOOKUP($B42,scoreC!$C$7:$T$160,9,FALSE)</f>
        <v/>
      </c>
      <c r="J42" s="32" t="str">
        <f>VLOOKUP($B42,scoreC!$C$7:$T$160,10,FALSE)</f>
        <v/>
      </c>
      <c r="K42" s="32" t="str">
        <f>VLOOKUP($B42,scoreC!$C$7:$T$160,11,FALSE)</f>
        <v/>
      </c>
      <c r="L42" s="32" t="str">
        <f>VLOOKUP($B42,scoreC!$C$7:$T$160,12,FALSE)</f>
        <v/>
      </c>
      <c r="M42" s="32" t="str">
        <f>VLOOKUP($B42,scoreC!$C$7:$T$160,13,FALSE)</f>
        <v/>
      </c>
      <c r="N42" s="32" t="str">
        <f>VLOOKUP($B42,scoreC!$C$7:$T$160,14,FALSE)</f>
        <v/>
      </c>
      <c r="O42" s="38">
        <f>VLOOKUP($B42,scoreC!$C$7:$S$160,15,FALSE)</f>
        <v>0</v>
      </c>
      <c r="P42" s="12" t="str">
        <f>VLOOKUP($B42,scoreC!$C$7:$S$160,17,FALSE)</f>
        <v/>
      </c>
      <c r="Q42" s="27" t="e">
        <f t="shared" si="0"/>
        <v>#NUM!</v>
      </c>
    </row>
    <row r="43" spans="2:17" ht="17" x14ac:dyDescent="0.4">
      <c r="B43" s="14">
        <v>37</v>
      </c>
      <c r="C43" s="15">
        <f>VLOOKUP($B43,scoreC!$C$7:$T$160,3,FALSE)</f>
        <v>30</v>
      </c>
      <c r="D43" s="9" t="str">
        <f>VLOOKUP($B43,scoreC!$C$7:$T$160,4,FALSE)</f>
        <v/>
      </c>
      <c r="E43" s="9" t="str">
        <f>VLOOKUP($B43,scoreC!$C$7:$T$160,5,FALSE)</f>
        <v/>
      </c>
      <c r="F43" s="32" t="str">
        <f>VLOOKUP($B43,scoreC!$C$7:$T$160,6,FALSE)</f>
        <v/>
      </c>
      <c r="G43" s="32" t="str">
        <f>VLOOKUP($B43,scoreC!$C$7:$T$160,7,FALSE)</f>
        <v/>
      </c>
      <c r="H43" s="32" t="str">
        <f>VLOOKUP($B43,scoreC!$C$7:$T$160,8,FALSE)</f>
        <v/>
      </c>
      <c r="I43" s="32" t="str">
        <f>VLOOKUP($B43,scoreC!$C$7:$T$160,9,FALSE)</f>
        <v/>
      </c>
      <c r="J43" s="32" t="str">
        <f>VLOOKUP($B43,scoreC!$C$7:$T$160,10,FALSE)</f>
        <v/>
      </c>
      <c r="K43" s="32" t="str">
        <f>VLOOKUP($B43,scoreC!$C$7:$T$160,11,FALSE)</f>
        <v/>
      </c>
      <c r="L43" s="32" t="str">
        <f>VLOOKUP($B43,scoreC!$C$7:$T$160,12,FALSE)</f>
        <v/>
      </c>
      <c r="M43" s="32" t="str">
        <f>VLOOKUP($B43,scoreC!$C$7:$T$160,13,FALSE)</f>
        <v/>
      </c>
      <c r="N43" s="32" t="str">
        <f>VLOOKUP($B43,scoreC!$C$7:$T$160,14,FALSE)</f>
        <v/>
      </c>
      <c r="O43" s="38">
        <f>VLOOKUP($B43,scoreC!$C$7:$S$160,15,FALSE)</f>
        <v>0</v>
      </c>
      <c r="P43" s="12" t="str">
        <f>VLOOKUP($B43,scoreC!$C$7:$S$160,17,FALSE)</f>
        <v/>
      </c>
      <c r="Q43" s="27" t="e">
        <f t="shared" si="0"/>
        <v>#NUM!</v>
      </c>
    </row>
    <row r="44" spans="2:17" ht="17" x14ac:dyDescent="0.4">
      <c r="B44" s="14">
        <v>38</v>
      </c>
      <c r="C44" s="15">
        <f>VLOOKUP($B44,scoreC!$C$7:$T$160,3,FALSE)</f>
        <v>30</v>
      </c>
      <c r="D44" s="9" t="str">
        <f>VLOOKUP($B44,scoreC!$C$7:$T$160,4,FALSE)</f>
        <v/>
      </c>
      <c r="E44" s="9" t="str">
        <f>VLOOKUP($B44,scoreC!$C$7:$T$160,5,FALSE)</f>
        <v/>
      </c>
      <c r="F44" s="32" t="str">
        <f>VLOOKUP($B44,scoreC!$C$7:$T$160,6,FALSE)</f>
        <v/>
      </c>
      <c r="G44" s="32" t="str">
        <f>VLOOKUP($B44,scoreC!$C$7:$T$160,7,FALSE)</f>
        <v/>
      </c>
      <c r="H44" s="32" t="str">
        <f>VLOOKUP($B44,scoreC!$C$7:$T$160,8,FALSE)</f>
        <v/>
      </c>
      <c r="I44" s="32" t="str">
        <f>VLOOKUP($B44,scoreC!$C$7:$T$160,9,FALSE)</f>
        <v/>
      </c>
      <c r="J44" s="32" t="str">
        <f>VLOOKUP($B44,scoreC!$C$7:$T$160,10,FALSE)</f>
        <v/>
      </c>
      <c r="K44" s="32" t="str">
        <f>VLOOKUP($B44,scoreC!$C$7:$T$160,11,FALSE)</f>
        <v/>
      </c>
      <c r="L44" s="32" t="str">
        <f>VLOOKUP($B44,scoreC!$C$7:$T$160,12,FALSE)</f>
        <v/>
      </c>
      <c r="M44" s="32" t="str">
        <f>VLOOKUP($B44,scoreC!$C$7:$T$160,13,FALSE)</f>
        <v/>
      </c>
      <c r="N44" s="32" t="str">
        <f>VLOOKUP($B44,scoreC!$C$7:$T$160,14,FALSE)</f>
        <v/>
      </c>
      <c r="O44" s="38">
        <f>VLOOKUP($B44,scoreC!$C$7:$S$160,15,FALSE)</f>
        <v>0</v>
      </c>
      <c r="P44" s="12" t="str">
        <f>VLOOKUP($B44,scoreC!$C$7:$S$160,17,FALSE)</f>
        <v/>
      </c>
      <c r="Q44" s="27" t="e">
        <f t="shared" si="0"/>
        <v>#NUM!</v>
      </c>
    </row>
    <row r="45" spans="2:17" ht="17" x14ac:dyDescent="0.4">
      <c r="B45" s="14">
        <v>39</v>
      </c>
      <c r="C45" s="15">
        <f>VLOOKUP($B45,scoreC!$C$7:$T$160,3,FALSE)</f>
        <v>30</v>
      </c>
      <c r="D45" s="9" t="str">
        <f>VLOOKUP($B45,scoreC!$C$7:$T$160,4,FALSE)</f>
        <v/>
      </c>
      <c r="E45" s="9" t="str">
        <f>VLOOKUP($B45,scoreC!$C$7:$T$160,5,FALSE)</f>
        <v/>
      </c>
      <c r="F45" s="32" t="str">
        <f>VLOOKUP($B45,scoreC!$C$7:$T$160,6,FALSE)</f>
        <v/>
      </c>
      <c r="G45" s="32" t="str">
        <f>VLOOKUP($B45,scoreC!$C$7:$T$160,7,FALSE)</f>
        <v/>
      </c>
      <c r="H45" s="32" t="str">
        <f>VLOOKUP($B45,scoreC!$C$7:$T$160,8,FALSE)</f>
        <v/>
      </c>
      <c r="I45" s="32" t="str">
        <f>VLOOKUP($B45,scoreC!$C$7:$T$160,9,FALSE)</f>
        <v/>
      </c>
      <c r="J45" s="32" t="str">
        <f>VLOOKUP($B45,scoreC!$C$7:$T$160,10,FALSE)</f>
        <v/>
      </c>
      <c r="K45" s="32" t="str">
        <f>VLOOKUP($B45,scoreC!$C$7:$T$160,11,FALSE)</f>
        <v/>
      </c>
      <c r="L45" s="32" t="str">
        <f>VLOOKUP($B45,scoreC!$C$7:$T$160,12,FALSE)</f>
        <v/>
      </c>
      <c r="M45" s="32" t="str">
        <f>VLOOKUP($B45,scoreC!$C$7:$T$160,13,FALSE)</f>
        <v/>
      </c>
      <c r="N45" s="32" t="str">
        <f>VLOOKUP($B45,scoreC!$C$7:$T$160,14,FALSE)</f>
        <v/>
      </c>
      <c r="O45" s="38">
        <f>VLOOKUP($B45,scoreC!$C$7:$S$160,15,FALSE)</f>
        <v>0</v>
      </c>
      <c r="P45" s="12" t="str">
        <f>VLOOKUP($B45,scoreC!$C$7:$S$160,17,FALSE)</f>
        <v/>
      </c>
      <c r="Q45" s="27" t="e">
        <f t="shared" si="0"/>
        <v>#NUM!</v>
      </c>
    </row>
    <row r="46" spans="2:17" ht="17" x14ac:dyDescent="0.4">
      <c r="B46" s="14">
        <v>40</v>
      </c>
      <c r="C46" s="15">
        <f>VLOOKUP($B46,scoreC!$C$7:$T$160,3,FALSE)</f>
        <v>30</v>
      </c>
      <c r="D46" s="9" t="str">
        <f>VLOOKUP($B46,scoreC!$C$7:$T$160,4,FALSE)</f>
        <v/>
      </c>
      <c r="E46" s="9" t="str">
        <f>VLOOKUP($B46,scoreC!$C$7:$T$160,5,FALSE)</f>
        <v/>
      </c>
      <c r="F46" s="32" t="str">
        <f>VLOOKUP($B46,scoreC!$C$7:$T$160,6,FALSE)</f>
        <v/>
      </c>
      <c r="G46" s="32" t="str">
        <f>VLOOKUP($B46,scoreC!$C$7:$T$160,7,FALSE)</f>
        <v/>
      </c>
      <c r="H46" s="32" t="str">
        <f>VLOOKUP($B46,scoreC!$C$7:$T$160,8,FALSE)</f>
        <v/>
      </c>
      <c r="I46" s="32" t="str">
        <f>VLOOKUP($B46,scoreC!$C$7:$T$160,9,FALSE)</f>
        <v/>
      </c>
      <c r="J46" s="32" t="str">
        <f>VLOOKUP($B46,scoreC!$C$7:$T$160,10,FALSE)</f>
        <v/>
      </c>
      <c r="K46" s="32" t="str">
        <f>VLOOKUP($B46,scoreC!$C$7:$T$160,11,FALSE)</f>
        <v/>
      </c>
      <c r="L46" s="32" t="str">
        <f>VLOOKUP($B46,scoreC!$C$7:$T$160,12,FALSE)</f>
        <v/>
      </c>
      <c r="M46" s="32" t="str">
        <f>VLOOKUP($B46,scoreC!$C$7:$T$160,13,FALSE)</f>
        <v/>
      </c>
      <c r="N46" s="32" t="str">
        <f>VLOOKUP($B46,scoreC!$C$7:$T$160,14,FALSE)</f>
        <v/>
      </c>
      <c r="O46" s="38">
        <f>VLOOKUP($B46,scoreC!$C$7:$S$160,15,FALSE)</f>
        <v>0</v>
      </c>
      <c r="P46" s="12" t="str">
        <f>VLOOKUP($B46,scoreC!$C$7:$S$160,17,FALSE)</f>
        <v/>
      </c>
      <c r="Q46" s="27" t="e">
        <f t="shared" si="0"/>
        <v>#NUM!</v>
      </c>
    </row>
    <row r="47" spans="2:17" ht="17" x14ac:dyDescent="0.4">
      <c r="B47" s="14">
        <v>41</v>
      </c>
      <c r="C47" s="15">
        <f>VLOOKUP($B47,scoreC!$C$7:$T$160,3,FALSE)</f>
        <v>30</v>
      </c>
      <c r="D47" s="9" t="str">
        <f>VLOOKUP($B47,scoreC!$C$7:$T$160,4,FALSE)</f>
        <v/>
      </c>
      <c r="E47" s="9" t="str">
        <f>VLOOKUP($B47,scoreC!$C$7:$T$160,5,FALSE)</f>
        <v/>
      </c>
      <c r="F47" s="32" t="str">
        <f>VLOOKUP($B47,scoreC!$C$7:$T$160,6,FALSE)</f>
        <v/>
      </c>
      <c r="G47" s="32" t="str">
        <f>VLOOKUP($B47,scoreC!$C$7:$T$160,7,FALSE)</f>
        <v/>
      </c>
      <c r="H47" s="32" t="str">
        <f>VLOOKUP($B47,scoreC!$C$7:$T$160,8,FALSE)</f>
        <v/>
      </c>
      <c r="I47" s="32" t="str">
        <f>VLOOKUP($B47,scoreC!$C$7:$T$160,9,FALSE)</f>
        <v/>
      </c>
      <c r="J47" s="32" t="str">
        <f>VLOOKUP($B47,scoreC!$C$7:$T$160,10,FALSE)</f>
        <v/>
      </c>
      <c r="K47" s="32" t="str">
        <f>VLOOKUP($B47,scoreC!$C$7:$T$160,11,FALSE)</f>
        <v/>
      </c>
      <c r="L47" s="32" t="str">
        <f>VLOOKUP($B47,scoreC!$C$7:$T$160,12,FALSE)</f>
        <v/>
      </c>
      <c r="M47" s="32" t="str">
        <f>VLOOKUP($B47,scoreC!$C$7:$T$160,13,FALSE)</f>
        <v/>
      </c>
      <c r="N47" s="32" t="str">
        <f>VLOOKUP($B47,scoreC!$C$7:$T$160,14,FALSE)</f>
        <v/>
      </c>
      <c r="O47" s="38">
        <f>VLOOKUP($B47,scoreC!$C$7:$S$160,15,FALSE)</f>
        <v>0</v>
      </c>
      <c r="P47" s="12" t="str">
        <f>VLOOKUP($B47,scoreC!$C$7:$S$160,17,FALSE)</f>
        <v/>
      </c>
      <c r="Q47" s="27" t="e">
        <f t="shared" si="0"/>
        <v>#NUM!</v>
      </c>
    </row>
    <row r="48" spans="2:17" ht="17" x14ac:dyDescent="0.4">
      <c r="B48" s="14">
        <v>42</v>
      </c>
      <c r="C48" s="15">
        <f>VLOOKUP($B48,scoreC!$C$7:$T$160,3,FALSE)</f>
        <v>30</v>
      </c>
      <c r="D48" s="9" t="str">
        <f>VLOOKUP($B48,scoreC!$C$7:$T$160,4,FALSE)</f>
        <v/>
      </c>
      <c r="E48" s="9" t="str">
        <f>VLOOKUP($B48,scoreC!$C$7:$T$160,5,FALSE)</f>
        <v/>
      </c>
      <c r="F48" s="32" t="str">
        <f>VLOOKUP($B48,scoreC!$C$7:$T$160,6,FALSE)</f>
        <v/>
      </c>
      <c r="G48" s="32" t="str">
        <f>VLOOKUP($B48,scoreC!$C$7:$T$160,7,FALSE)</f>
        <v/>
      </c>
      <c r="H48" s="32" t="str">
        <f>VLOOKUP($B48,scoreC!$C$7:$T$160,8,FALSE)</f>
        <v/>
      </c>
      <c r="I48" s="32" t="str">
        <f>VLOOKUP($B48,scoreC!$C$7:$T$160,9,FALSE)</f>
        <v/>
      </c>
      <c r="J48" s="32" t="str">
        <f>VLOOKUP($B48,scoreC!$C$7:$T$160,10,FALSE)</f>
        <v/>
      </c>
      <c r="K48" s="32" t="str">
        <f>VLOOKUP($B48,scoreC!$C$7:$T$160,11,FALSE)</f>
        <v/>
      </c>
      <c r="L48" s="32" t="str">
        <f>VLOOKUP($B48,scoreC!$C$7:$T$160,12,FALSE)</f>
        <v/>
      </c>
      <c r="M48" s="32" t="str">
        <f>VLOOKUP($B48,scoreC!$C$7:$T$160,13,FALSE)</f>
        <v/>
      </c>
      <c r="N48" s="32" t="str">
        <f>VLOOKUP($B48,scoreC!$C$7:$T$160,14,FALSE)</f>
        <v/>
      </c>
      <c r="O48" s="38">
        <f>VLOOKUP($B48,scoreC!$C$7:$S$160,15,FALSE)</f>
        <v>0</v>
      </c>
      <c r="P48" s="12" t="str">
        <f>VLOOKUP($B48,scoreC!$C$7:$S$160,17,FALSE)</f>
        <v/>
      </c>
      <c r="Q48" s="27" t="e">
        <f t="shared" si="0"/>
        <v>#NUM!</v>
      </c>
    </row>
    <row r="49" spans="2:17" ht="17" x14ac:dyDescent="0.4">
      <c r="B49" s="14">
        <v>43</v>
      </c>
      <c r="C49" s="15">
        <f>VLOOKUP($B49,scoreC!$C$7:$T$160,3,FALSE)</f>
        <v>30</v>
      </c>
      <c r="D49" s="9" t="str">
        <f>VLOOKUP($B49,scoreC!$C$7:$T$160,4,FALSE)</f>
        <v/>
      </c>
      <c r="E49" s="9" t="str">
        <f>VLOOKUP($B49,scoreC!$C$7:$T$160,5,FALSE)</f>
        <v/>
      </c>
      <c r="F49" s="32" t="str">
        <f>VLOOKUP($B49,scoreC!$C$7:$T$160,6,FALSE)</f>
        <v/>
      </c>
      <c r="G49" s="32" t="str">
        <f>VLOOKUP($B49,scoreC!$C$7:$T$160,7,FALSE)</f>
        <v/>
      </c>
      <c r="H49" s="32" t="str">
        <f>VLOOKUP($B49,scoreC!$C$7:$T$160,8,FALSE)</f>
        <v/>
      </c>
      <c r="I49" s="32" t="str">
        <f>VLOOKUP($B49,scoreC!$C$7:$T$160,9,FALSE)</f>
        <v/>
      </c>
      <c r="J49" s="32" t="str">
        <f>VLOOKUP($B49,scoreC!$C$7:$T$160,10,FALSE)</f>
        <v/>
      </c>
      <c r="K49" s="32" t="str">
        <f>VLOOKUP($B49,scoreC!$C$7:$T$160,11,FALSE)</f>
        <v/>
      </c>
      <c r="L49" s="32" t="str">
        <f>VLOOKUP($B49,scoreC!$C$7:$T$160,12,FALSE)</f>
        <v/>
      </c>
      <c r="M49" s="32" t="str">
        <f>VLOOKUP($B49,scoreC!$C$7:$T$160,13,FALSE)</f>
        <v/>
      </c>
      <c r="N49" s="32" t="str">
        <f>VLOOKUP($B49,scoreC!$C$7:$T$160,14,FALSE)</f>
        <v/>
      </c>
      <c r="O49" s="38">
        <f>VLOOKUP($B49,scoreC!$C$7:$S$160,15,FALSE)</f>
        <v>0</v>
      </c>
      <c r="P49" s="12" t="str">
        <f>VLOOKUP($B49,scoreC!$C$7:$S$160,17,FALSE)</f>
        <v/>
      </c>
      <c r="Q49" s="27" t="e">
        <f t="shared" si="0"/>
        <v>#NUM!</v>
      </c>
    </row>
    <row r="50" spans="2:17" ht="17" x14ac:dyDescent="0.4">
      <c r="B50" s="14">
        <v>44</v>
      </c>
      <c r="C50" s="15">
        <f>VLOOKUP($B50,scoreC!$C$7:$T$160,3,FALSE)</f>
        <v>30</v>
      </c>
      <c r="D50" s="9" t="str">
        <f>VLOOKUP($B50,scoreC!$C$7:$T$160,4,FALSE)</f>
        <v/>
      </c>
      <c r="E50" s="9" t="str">
        <f>VLOOKUP($B50,scoreC!$C$7:$T$160,5,FALSE)</f>
        <v/>
      </c>
      <c r="F50" s="32" t="str">
        <f>VLOOKUP($B50,scoreC!$C$7:$T$160,6,FALSE)</f>
        <v/>
      </c>
      <c r="G50" s="32" t="str">
        <f>VLOOKUP($B50,scoreC!$C$7:$T$160,7,FALSE)</f>
        <v/>
      </c>
      <c r="H50" s="32" t="str">
        <f>VLOOKUP($B50,scoreC!$C$7:$T$160,8,FALSE)</f>
        <v/>
      </c>
      <c r="I50" s="32" t="str">
        <f>VLOOKUP($B50,scoreC!$C$7:$T$160,9,FALSE)</f>
        <v/>
      </c>
      <c r="J50" s="32" t="str">
        <f>VLOOKUP($B50,scoreC!$C$7:$T$160,10,FALSE)</f>
        <v/>
      </c>
      <c r="K50" s="32" t="str">
        <f>VLOOKUP($B50,scoreC!$C$7:$T$160,11,FALSE)</f>
        <v/>
      </c>
      <c r="L50" s="32" t="str">
        <f>VLOOKUP($B50,scoreC!$C$7:$T$160,12,FALSE)</f>
        <v/>
      </c>
      <c r="M50" s="32" t="str">
        <f>VLOOKUP($B50,scoreC!$C$7:$T$160,13,FALSE)</f>
        <v/>
      </c>
      <c r="N50" s="32" t="str">
        <f>VLOOKUP($B50,scoreC!$C$7:$T$160,14,FALSE)</f>
        <v/>
      </c>
      <c r="O50" s="38">
        <f>VLOOKUP($B50,scoreC!$C$7:$S$160,15,FALSE)</f>
        <v>0</v>
      </c>
      <c r="P50" s="12" t="str">
        <f>VLOOKUP($B50,scoreC!$C$7:$S$160,17,FALSE)</f>
        <v/>
      </c>
      <c r="Q50" s="27" t="e">
        <f t="shared" si="0"/>
        <v>#NUM!</v>
      </c>
    </row>
    <row r="51" spans="2:17" ht="17" x14ac:dyDescent="0.4">
      <c r="B51" s="14">
        <v>45</v>
      </c>
      <c r="C51" s="15">
        <f>VLOOKUP($B51,scoreC!$C$7:$T$156,3,FALSE)</f>
        <v>30</v>
      </c>
      <c r="D51" s="9" t="str">
        <f>VLOOKUP($B51,scoreC!$C$7:$T$156,4,FALSE)</f>
        <v/>
      </c>
      <c r="E51" s="9" t="str">
        <f>VLOOKUP($B51,scoreC!$C$7:$T$156,5,FALSE)</f>
        <v/>
      </c>
      <c r="F51" s="32" t="str">
        <f>VLOOKUP($B51,scoreC!$C$7:$T$156,6,FALSE)</f>
        <v/>
      </c>
      <c r="G51" s="32" t="str">
        <f>VLOOKUP($B51,scoreC!$C$7:$T$156,7,FALSE)</f>
        <v/>
      </c>
      <c r="H51" s="32" t="str">
        <f>VLOOKUP($B51,scoreC!$C$7:$T$156,8,FALSE)</f>
        <v/>
      </c>
      <c r="I51" s="32" t="str">
        <f>VLOOKUP($B51,scoreC!$C$7:$T$156,9,FALSE)</f>
        <v/>
      </c>
      <c r="J51" s="32" t="str">
        <f>VLOOKUP($B51,scoreC!$C$7:$T$156,10,FALSE)</f>
        <v/>
      </c>
      <c r="K51" s="32" t="str">
        <f>VLOOKUP($B51,scoreC!$C$7:$T$156,11,FALSE)</f>
        <v/>
      </c>
      <c r="L51" s="32" t="str">
        <f>VLOOKUP($B51,scoreC!$C$7:$T$156,12,FALSE)</f>
        <v/>
      </c>
      <c r="M51" s="32" t="str">
        <f>VLOOKUP($B51,scoreC!$C$7:$T$156,13,FALSE)</f>
        <v/>
      </c>
      <c r="N51" s="32" t="str">
        <f>VLOOKUP($B51,scoreC!$C$7:$T$160,14,FALSE)</f>
        <v/>
      </c>
      <c r="O51" s="38">
        <f>VLOOKUP($B51,scoreC!$C$7:$S$160,15,FALSE)</f>
        <v>0</v>
      </c>
      <c r="P51" s="12" t="str">
        <f>VLOOKUP($B51,scoreC!$C$7:$S$160,17,FALSE)</f>
        <v/>
      </c>
      <c r="Q51" s="27" t="e">
        <f t="shared" si="0"/>
        <v>#NUM!</v>
      </c>
    </row>
    <row r="52" spans="2:17" ht="17" x14ac:dyDescent="0.4">
      <c r="B52" s="14">
        <v>46</v>
      </c>
      <c r="C52" s="15">
        <f>VLOOKUP($B52,scoreC!$C$7:$T$156,3,FALSE)</f>
        <v>30</v>
      </c>
      <c r="D52" s="9" t="str">
        <f>VLOOKUP($B52,scoreC!$C$7:$T$156,4,FALSE)</f>
        <v/>
      </c>
      <c r="E52" s="9" t="str">
        <f>VLOOKUP($B52,scoreC!$C$7:$T$156,5,FALSE)</f>
        <v/>
      </c>
      <c r="F52" s="32" t="str">
        <f>VLOOKUP($B52,scoreC!$C$7:$T$156,6,FALSE)</f>
        <v/>
      </c>
      <c r="G52" s="32" t="str">
        <f>VLOOKUP($B52,scoreC!$C$7:$T$156,7,FALSE)</f>
        <v/>
      </c>
      <c r="H52" s="32" t="str">
        <f>VLOOKUP($B52,scoreC!$C$7:$T$156,8,FALSE)</f>
        <v/>
      </c>
      <c r="I52" s="32" t="str">
        <f>VLOOKUP($B52,scoreC!$C$7:$T$156,9,FALSE)</f>
        <v/>
      </c>
      <c r="J52" s="32" t="str">
        <f>VLOOKUP($B52,scoreC!$C$7:$T$156,10,FALSE)</f>
        <v/>
      </c>
      <c r="K52" s="32" t="str">
        <f>VLOOKUP($B52,scoreC!$C$7:$T$156,11,FALSE)</f>
        <v/>
      </c>
      <c r="L52" s="32" t="str">
        <f>VLOOKUP($B52,scoreC!$C$7:$T$156,12,FALSE)</f>
        <v/>
      </c>
      <c r="M52" s="32" t="str">
        <f>VLOOKUP($B52,scoreC!$C$7:$T$156,13,FALSE)</f>
        <v/>
      </c>
      <c r="N52" s="32" t="str">
        <f>VLOOKUP($B52,scoreC!$C$7:$T$160,14,FALSE)</f>
        <v/>
      </c>
      <c r="O52" s="38">
        <f>VLOOKUP($B52,scoreC!$C$7:$S$160,15,FALSE)</f>
        <v>0</v>
      </c>
      <c r="P52" s="12" t="str">
        <f>VLOOKUP($B52,scoreC!$C$7:$S$160,17,FALSE)</f>
        <v/>
      </c>
      <c r="Q52" s="27" t="e">
        <f t="shared" si="0"/>
        <v>#NUM!</v>
      </c>
    </row>
    <row r="53" spans="2:17" ht="17" x14ac:dyDescent="0.4">
      <c r="B53" s="14">
        <v>47</v>
      </c>
      <c r="C53" s="15">
        <f>VLOOKUP($B53,scoreC!$C$7:$T$156,3,FALSE)</f>
        <v>30</v>
      </c>
      <c r="D53" s="9" t="str">
        <f>VLOOKUP($B53,scoreC!$C$7:$T$156,4,FALSE)</f>
        <v/>
      </c>
      <c r="E53" s="9" t="str">
        <f>VLOOKUP($B53,scoreC!$C$7:$T$156,5,FALSE)</f>
        <v/>
      </c>
      <c r="F53" s="32" t="str">
        <f>VLOOKUP($B53,scoreC!$C$7:$T$156,6,FALSE)</f>
        <v/>
      </c>
      <c r="G53" s="32" t="str">
        <f>VLOOKUP($B53,scoreC!$C$7:$T$156,7,FALSE)</f>
        <v/>
      </c>
      <c r="H53" s="32" t="str">
        <f>VLOOKUP($B53,scoreC!$C$7:$T$156,8,FALSE)</f>
        <v/>
      </c>
      <c r="I53" s="32" t="str">
        <f>VLOOKUP($B53,scoreC!$C$7:$T$156,9,FALSE)</f>
        <v/>
      </c>
      <c r="J53" s="32" t="str">
        <f>VLOOKUP($B53,scoreC!$C$7:$T$156,10,FALSE)</f>
        <v/>
      </c>
      <c r="K53" s="32" t="str">
        <f>VLOOKUP($B53,scoreC!$C$7:$T$156,11,FALSE)</f>
        <v/>
      </c>
      <c r="L53" s="32" t="str">
        <f>VLOOKUP($B53,scoreC!$C$7:$T$156,12,FALSE)</f>
        <v/>
      </c>
      <c r="M53" s="32" t="str">
        <f>VLOOKUP($B53,scoreC!$C$7:$T$156,13,FALSE)</f>
        <v/>
      </c>
      <c r="N53" s="32" t="str">
        <f>VLOOKUP($B53,scoreC!$C$7:$T$160,14,FALSE)</f>
        <v/>
      </c>
      <c r="O53" s="38">
        <f>VLOOKUP($B53,scoreC!$C$7:$S$160,15,FALSE)</f>
        <v>0</v>
      </c>
      <c r="P53" s="12" t="str">
        <f>VLOOKUP($B53,scoreC!$C$7:$S$160,17,FALSE)</f>
        <v/>
      </c>
      <c r="Q53" s="27" t="e">
        <f t="shared" si="0"/>
        <v>#NUM!</v>
      </c>
    </row>
    <row r="54" spans="2:17" ht="17" x14ac:dyDescent="0.4">
      <c r="B54" s="14">
        <v>48</v>
      </c>
      <c r="C54" s="15">
        <f>VLOOKUP($B54,scoreC!$C$7:$T$156,3,FALSE)</f>
        <v>30</v>
      </c>
      <c r="D54" s="9" t="str">
        <f>VLOOKUP($B54,scoreC!$C$7:$T$156,4,FALSE)</f>
        <v/>
      </c>
      <c r="E54" s="9" t="str">
        <f>VLOOKUP($B54,scoreC!$C$7:$T$156,5,FALSE)</f>
        <v/>
      </c>
      <c r="F54" s="32" t="str">
        <f>VLOOKUP($B54,scoreC!$C$7:$T$156,6,FALSE)</f>
        <v/>
      </c>
      <c r="G54" s="32" t="str">
        <f>VLOOKUP($B54,scoreC!$C$7:$T$156,7,FALSE)</f>
        <v/>
      </c>
      <c r="H54" s="32" t="str">
        <f>VLOOKUP($B54,scoreC!$C$7:$T$156,8,FALSE)</f>
        <v/>
      </c>
      <c r="I54" s="32" t="str">
        <f>VLOOKUP($B54,scoreC!$C$7:$T$156,9,FALSE)</f>
        <v/>
      </c>
      <c r="J54" s="32" t="str">
        <f>VLOOKUP($B54,scoreC!$C$7:$T$156,10,FALSE)</f>
        <v/>
      </c>
      <c r="K54" s="32" t="str">
        <f>VLOOKUP($B54,scoreC!$C$7:$T$156,11,FALSE)</f>
        <v/>
      </c>
      <c r="L54" s="32" t="str">
        <f>VLOOKUP($B54,scoreC!$C$7:$T$156,12,FALSE)</f>
        <v/>
      </c>
      <c r="M54" s="32" t="str">
        <f>VLOOKUP($B54,scoreC!$C$7:$T$156,13,FALSE)</f>
        <v/>
      </c>
      <c r="N54" s="32" t="str">
        <f>VLOOKUP($B54,scoreC!$C$7:$T$160,14,FALSE)</f>
        <v/>
      </c>
      <c r="O54" s="38">
        <f>VLOOKUP($B54,scoreC!$C$7:$S$160,15,FALSE)</f>
        <v>0</v>
      </c>
      <c r="P54" s="12" t="str">
        <f>VLOOKUP($B54,scoreC!$C$7:$S$160,17,FALSE)</f>
        <v/>
      </c>
      <c r="Q54" s="27" t="e">
        <f t="shared" si="0"/>
        <v>#NUM!</v>
      </c>
    </row>
    <row r="55" spans="2:17" ht="17" x14ac:dyDescent="0.4">
      <c r="B55" s="14">
        <v>49</v>
      </c>
      <c r="C55" s="15">
        <f>VLOOKUP($B55,scoreC!$C$7:$T$156,3,FALSE)</f>
        <v>30</v>
      </c>
      <c r="D55" s="9" t="str">
        <f>VLOOKUP($B55,scoreC!$C$7:$T$156,4,FALSE)</f>
        <v/>
      </c>
      <c r="E55" s="9" t="str">
        <f>VLOOKUP($B55,scoreC!$C$7:$T$156,5,FALSE)</f>
        <v/>
      </c>
      <c r="F55" s="32" t="str">
        <f>VLOOKUP($B55,scoreC!$C$7:$T$156,6,FALSE)</f>
        <v/>
      </c>
      <c r="G55" s="32" t="str">
        <f>VLOOKUP($B55,scoreC!$C$7:$T$156,7,FALSE)</f>
        <v/>
      </c>
      <c r="H55" s="32" t="str">
        <f>VLOOKUP($B55,scoreC!$C$7:$T$156,8,FALSE)</f>
        <v/>
      </c>
      <c r="I55" s="32" t="str">
        <f>VLOOKUP($B55,scoreC!$C$7:$T$156,9,FALSE)</f>
        <v/>
      </c>
      <c r="J55" s="32" t="str">
        <f>VLOOKUP($B55,scoreC!$C$7:$T$156,10,FALSE)</f>
        <v/>
      </c>
      <c r="K55" s="32" t="str">
        <f>VLOOKUP($B55,scoreC!$C$7:$T$156,11,FALSE)</f>
        <v/>
      </c>
      <c r="L55" s="32" t="str">
        <f>VLOOKUP($B55,scoreC!$C$7:$T$156,12,FALSE)</f>
        <v/>
      </c>
      <c r="M55" s="32" t="str">
        <f>VLOOKUP($B55,scoreC!$C$7:$T$156,13,FALSE)</f>
        <v/>
      </c>
      <c r="N55" s="32" t="str">
        <f>VLOOKUP($B55,scoreC!$C$7:$T$160,14,FALSE)</f>
        <v/>
      </c>
      <c r="O55" s="38">
        <f>VLOOKUP($B55,scoreC!$C$7:$S$160,15,FALSE)</f>
        <v>0</v>
      </c>
      <c r="P55" s="12" t="str">
        <f>VLOOKUP($B55,scoreC!$C$7:$S$160,17,FALSE)</f>
        <v/>
      </c>
      <c r="Q55" s="27" t="e">
        <f t="shared" si="0"/>
        <v>#NUM!</v>
      </c>
    </row>
    <row r="56" spans="2:17" ht="17" x14ac:dyDescent="0.4">
      <c r="B56" s="14">
        <v>50</v>
      </c>
      <c r="C56" s="15">
        <f>VLOOKUP($B56,scoreC!$C$7:$T$156,3,FALSE)</f>
        <v>30</v>
      </c>
      <c r="D56" s="9" t="str">
        <f>VLOOKUP($B56,scoreC!$C$7:$T$156,4,FALSE)</f>
        <v/>
      </c>
      <c r="E56" s="9" t="str">
        <f>VLOOKUP($B56,scoreC!$C$7:$T$156,5,FALSE)</f>
        <v/>
      </c>
      <c r="F56" s="32" t="str">
        <f>VLOOKUP($B56,scoreC!$C$7:$T$156,6,FALSE)</f>
        <v/>
      </c>
      <c r="G56" s="32" t="str">
        <f>VLOOKUP($B56,scoreC!$C$7:$T$156,7,FALSE)</f>
        <v/>
      </c>
      <c r="H56" s="32" t="str">
        <f>VLOOKUP($B56,scoreC!$C$7:$T$156,8,FALSE)</f>
        <v/>
      </c>
      <c r="I56" s="32" t="str">
        <f>VLOOKUP($B56,scoreC!$C$7:$T$156,9,FALSE)</f>
        <v/>
      </c>
      <c r="J56" s="32" t="str">
        <f>VLOOKUP($B56,scoreC!$C$7:$T$156,10,FALSE)</f>
        <v/>
      </c>
      <c r="K56" s="32" t="str">
        <f>VLOOKUP($B56,scoreC!$C$7:$T$156,11,FALSE)</f>
        <v/>
      </c>
      <c r="L56" s="32" t="str">
        <f>VLOOKUP($B56,scoreC!$C$7:$T$156,12,FALSE)</f>
        <v/>
      </c>
      <c r="M56" s="32" t="str">
        <f>VLOOKUP($B56,scoreC!$C$7:$T$156,13,FALSE)</f>
        <v/>
      </c>
      <c r="N56" s="32" t="str">
        <f>VLOOKUP($B56,scoreC!$C$7:$T$160,14,FALSE)</f>
        <v/>
      </c>
      <c r="O56" s="38">
        <f>VLOOKUP($B56,scoreC!$C$7:$S$160,15,FALSE)</f>
        <v>0</v>
      </c>
      <c r="P56" s="12" t="str">
        <f>VLOOKUP($B56,scoreC!$C$7:$S$160,17,FALSE)</f>
        <v/>
      </c>
      <c r="Q56" s="27" t="e">
        <f t="shared" si="0"/>
        <v>#NUM!</v>
      </c>
    </row>
  </sheetData>
  <sheetProtection algorithmName="SHA-512" hashValue="C/7fqBZ4/XRCRql2kHOZxsF3YS/ZoQaoizaG4BA3oDT+493RSttmmBIuz7e6mrEVF+QTLINiBj+2GdO6/ClnWA==" saltValue="k6DJwcD7CJMzgMQpLJk+6A==" spinCount="100000" sheet="1" objects="1" scenarios="1"/>
  <mergeCells count="16">
    <mergeCell ref="J5:J6"/>
    <mergeCell ref="C2:P2"/>
    <mergeCell ref="O5:O6"/>
    <mergeCell ref="F4:N4"/>
    <mergeCell ref="P5:P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  <mergeCell ref="I5:I6"/>
  </mergeCells>
  <conditionalFormatting sqref="D7:E56">
    <cfRule type="cellIs" dxfId="27" priority="1968" operator="equal">
      <formula>0</formula>
    </cfRule>
    <cfRule type="containsBlanks" dxfId="26" priority="1969">
      <formula>LEN(TRIM(D7))=0</formula>
    </cfRule>
  </conditionalFormatting>
  <conditionalFormatting sqref="E7:E56">
    <cfRule type="dataBar" priority="3014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{0B850689-7E6E-4404-AF5E-28AB106CDF2E}</x14:id>
        </ext>
      </extLst>
    </cfRule>
  </conditionalFormatting>
  <conditionalFormatting sqref="F7 G7:N56">
    <cfRule type="expression" dxfId="25" priority="1788">
      <formula>F7&gt;=$Q7</formula>
    </cfRule>
  </conditionalFormatting>
  <conditionalFormatting sqref="F8">
    <cfRule type="expression" dxfId="24" priority="1785">
      <formula>F8&gt;=Q8</formula>
    </cfRule>
  </conditionalFormatting>
  <conditionalFormatting sqref="F9:F56">
    <cfRule type="expression" dxfId="23" priority="33">
      <formula>F9&gt;=$Q9</formula>
    </cfRule>
  </conditionalFormatting>
  <conditionalFormatting sqref="F7:N56">
    <cfRule type="expression" dxfId="22" priority="3916">
      <formula>AND(F7&lt;$Q7,F7&gt;1)</formula>
    </cfRule>
    <cfRule type="cellIs" dxfId="21" priority="3917" operator="lessThan">
      <formula>1</formula>
    </cfRule>
  </conditionalFormatting>
  <conditionalFormatting sqref="O7:O56">
    <cfRule type="cellIs" dxfId="20" priority="1931" operator="between">
      <formula>1</formula>
      <formula>0</formula>
    </cfRule>
  </conditionalFormatting>
  <conditionalFormatting sqref="O7:P56">
    <cfRule type="cellIs" dxfId="19" priority="1966" operator="greaterThan">
      <formula>500</formula>
    </cfRule>
    <cfRule type="cellIs" dxfId="18" priority="1967" operator="equal">
      <formula>0</formula>
    </cfRule>
  </conditionalFormatting>
  <conditionalFormatting sqref="P7:P56">
    <cfRule type="cellIs" dxfId="17" priority="1932" operator="equal">
      <formula>-1.5</formula>
    </cfRule>
  </conditionalFormatting>
  <printOptions gridLines="1"/>
  <pageMargins left="0" right="0" top="0" bottom="0" header="0.31496062992125984" footer="0.31496062992125984"/>
  <pageSetup paperSize="9" scale="98" fitToHeight="0" orientation="landscape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850689-7E6E-4404-AF5E-28AB106CDF2E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00B050"/>
  </sheetPr>
  <dimension ref="A2:AD160"/>
  <sheetViews>
    <sheetView zoomScale="80" zoomScaleNormal="80" workbookViewId="0">
      <pane ySplit="6" topLeftCell="A7" activePane="bottomLeft" state="frozen"/>
      <selection pane="bottomLeft" activeCell="F3" sqref="F3"/>
    </sheetView>
  </sheetViews>
  <sheetFormatPr defaultColWidth="8.81640625" defaultRowHeight="14.5" x14ac:dyDescent="0.35"/>
  <cols>
    <col min="1" max="1" width="4.1796875" style="18" bestFit="1" customWidth="1"/>
    <col min="2" max="2" width="6.81640625" style="10" customWidth="1"/>
    <col min="3" max="3" width="7" style="10" customWidth="1"/>
    <col min="4" max="4" width="4.453125" style="10" customWidth="1"/>
    <col min="5" max="5" width="4.81640625" style="10" customWidth="1"/>
    <col min="6" max="6" width="17.54296875" style="10" customWidth="1"/>
    <col min="7" max="7" width="5.453125" style="10" customWidth="1"/>
    <col min="8" max="15" width="7.453125" style="10" customWidth="1"/>
    <col min="16" max="16" width="8.54296875" style="10" customWidth="1"/>
    <col min="17" max="17" width="9.7265625" style="11" bestFit="1" customWidth="1"/>
    <col min="18" max="18" width="7.81640625" style="11" customWidth="1"/>
    <col min="19" max="19" width="7.54296875" style="10" customWidth="1"/>
    <col min="20" max="20" width="4.1796875" style="10" customWidth="1"/>
    <col min="21" max="22" width="4.54296875" style="14" customWidth="1"/>
    <col min="23" max="28" width="4.54296875" style="10" customWidth="1"/>
    <col min="29" max="29" width="3.54296875" style="10" customWidth="1"/>
    <col min="30" max="16384" width="8.81640625" style="10"/>
  </cols>
  <sheetData>
    <row r="2" spans="1:30" ht="31" customHeight="1" x14ac:dyDescent="0.35">
      <c r="F2" s="47" t="s">
        <v>43</v>
      </c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30" ht="7.5" customHeight="1" x14ac:dyDescent="0.35"/>
    <row r="4" spans="1:30" ht="21.75" customHeight="1" x14ac:dyDescent="0.35">
      <c r="H4" s="82" t="s">
        <v>14</v>
      </c>
      <c r="I4" s="82"/>
      <c r="J4" s="82"/>
      <c r="K4" s="82"/>
      <c r="L4" s="82"/>
      <c r="M4" s="82"/>
      <c r="N4" s="82"/>
      <c r="O4" s="82"/>
      <c r="P4" s="82"/>
      <c r="Q4" s="7" t="s">
        <v>11</v>
      </c>
    </row>
    <row r="5" spans="1:30" ht="15.75" customHeight="1" x14ac:dyDescent="0.35">
      <c r="B5" s="91" t="s">
        <v>2</v>
      </c>
      <c r="C5" s="91" t="s">
        <v>3</v>
      </c>
      <c r="D5" s="91" t="s">
        <v>7</v>
      </c>
      <c r="E5" s="19"/>
      <c r="F5" s="93" t="s">
        <v>0</v>
      </c>
      <c r="G5" s="94" t="s">
        <v>6</v>
      </c>
      <c r="H5" s="63">
        <v>1</v>
      </c>
      <c r="I5" s="63">
        <v>2</v>
      </c>
      <c r="J5" s="63">
        <v>3</v>
      </c>
      <c r="K5" s="63">
        <v>4</v>
      </c>
      <c r="L5" s="63">
        <v>5</v>
      </c>
      <c r="M5" s="63">
        <v>6</v>
      </c>
      <c r="N5" s="63">
        <v>7</v>
      </c>
      <c r="O5" s="90">
        <v>8</v>
      </c>
      <c r="P5" s="63">
        <v>9</v>
      </c>
      <c r="Q5" s="89" t="s">
        <v>42</v>
      </c>
      <c r="R5" s="76" t="s">
        <v>9</v>
      </c>
      <c r="S5" s="76" t="s">
        <v>15</v>
      </c>
      <c r="U5" s="14" t="s">
        <v>30</v>
      </c>
      <c r="V5" s="14" t="s">
        <v>31</v>
      </c>
      <c r="W5" s="10" t="s">
        <v>32</v>
      </c>
      <c r="X5" s="14" t="s">
        <v>33</v>
      </c>
      <c r="Y5" s="14" t="s">
        <v>34</v>
      </c>
      <c r="Z5" s="10" t="s">
        <v>35</v>
      </c>
      <c r="AA5" s="10" t="s">
        <v>36</v>
      </c>
      <c r="AB5" s="10" t="s">
        <v>37</v>
      </c>
      <c r="AC5" s="10" t="s">
        <v>39</v>
      </c>
    </row>
    <row r="6" spans="1:30" ht="15.75" customHeight="1" x14ac:dyDescent="0.35">
      <c r="B6" s="92"/>
      <c r="C6" s="92"/>
      <c r="D6" s="92"/>
      <c r="E6" s="19" t="s">
        <v>8</v>
      </c>
      <c r="F6" s="93"/>
      <c r="G6" s="95"/>
      <c r="H6" s="64"/>
      <c r="I6" s="64"/>
      <c r="J6" s="64"/>
      <c r="K6" s="64"/>
      <c r="L6" s="64"/>
      <c r="M6" s="64"/>
      <c r="N6" s="64"/>
      <c r="O6" s="63"/>
      <c r="P6" s="64"/>
      <c r="Q6" s="89"/>
      <c r="R6" s="76"/>
      <c r="S6" s="76"/>
    </row>
    <row r="7" spans="1:30" x14ac:dyDescent="0.35">
      <c r="A7" s="18">
        <v>1</v>
      </c>
      <c r="B7" s="20">
        <f>RANK($T7,$T$7:$T$160,1)</f>
        <v>29</v>
      </c>
      <c r="C7" s="20">
        <f>RANK($R7,$R$7:$R$160,0)</f>
        <v>154</v>
      </c>
      <c r="D7" s="14">
        <f t="shared" ref="D7:D70" si="0">_xlfn.RANK.EQ($Q7,$Q$7:$Q$160,0)</f>
        <v>29</v>
      </c>
      <c r="E7" s="14">
        <f>_xlfn.RANK.EQ($Q7,$Q$7:$Q$160,0)</f>
        <v>29</v>
      </c>
      <c r="F7" s="2" t="str">
        <f>IF(results!W7&lt;&gt;"a","",results!B7)</f>
        <v/>
      </c>
      <c r="G7" s="2" t="str">
        <f>IF(results!$W7&lt;&gt;"a","",results!V7)</f>
        <v/>
      </c>
      <c r="H7" s="34" t="str">
        <f>IF(results!$W7&lt;&gt;"a","",U7)</f>
        <v/>
      </c>
      <c r="I7" s="34" t="str">
        <f>IF(results!$W7&lt;&gt;"a","",IF(V7=U7,V7+0.0001,V7))</f>
        <v/>
      </c>
      <c r="J7" s="34" t="str">
        <f>IF(results!$W7&lt;&gt;"a","",IF(OR(U7=W7,V7=W7),W7+0.0002,W7))</f>
        <v/>
      </c>
      <c r="K7" s="34" t="str">
        <f>IF(results!$W7&lt;&gt;"a","",IF(OR(U7=X7,V7=X7,W7=X7),X7+0.0003,X7))</f>
        <v/>
      </c>
      <c r="L7" s="34" t="str">
        <f>IF(results!$W7&lt;&gt;"a","",IF(OR(U7=Y7,V7=Y7,W7=Y7,X7=Y7),Y7+0.0004,Y7))</f>
        <v/>
      </c>
      <c r="M7" s="34" t="str">
        <f>IF(results!$W7&lt;&gt;"a","",IF(OR(U7=Z7,V7=Z7,W7=Z7,X7=Z7,Y7=Z7),Z7+0.0005,Z7))</f>
        <v/>
      </c>
      <c r="N7" s="34" t="str">
        <f>IF(results!$W7&lt;&gt;"a","",IF(OR(U7=AA7,V7=AA7,W7=AA7,X7=AA7,Y7=AA7,Z7=AA7),AA7+0.0006,AA7))</f>
        <v/>
      </c>
      <c r="O7" s="34" t="str">
        <f>IF(results!$W7&lt;&gt;"a","",IF(OR(U7=AB7,V7=AB7,W7=AB7,X7=AB7,Y7=AB7,Z7=AB7,AA7=AB7),AB7+0.0007,AB7))</f>
        <v/>
      </c>
      <c r="P7" s="34" t="str">
        <f>IF(results!$W7&lt;&gt;"a","",AC7*2)</f>
        <v/>
      </c>
      <c r="Q7" s="46">
        <f t="shared" ref="Q7:Q38" si="1">IF(F7&lt;&gt;"",(MAX(H7:P7)+LARGE(H7:P7,2)+LARGE(H7:P7,3)+LARGE(H7:P7,4)),0)</f>
        <v>0</v>
      </c>
      <c r="R7" s="4">
        <f>Q7+0.0000001*ROW()</f>
        <v>6.9999999999999997E-7</v>
      </c>
      <c r="S7" s="4" t="str">
        <f>IF(results!$W7&lt;&gt;"a","",results!C7)</f>
        <v/>
      </c>
      <c r="T7" s="4">
        <f>IF(results!W7="A",1,IF(results!W7="B",2,IF(results!W7="C",3,99)))</f>
        <v>2</v>
      </c>
      <c r="U7" s="33">
        <f>results!D7+results!E7</f>
        <v>0</v>
      </c>
      <c r="V7" s="33">
        <f>results!F7+results!G7</f>
        <v>0</v>
      </c>
      <c r="W7" s="33">
        <f>results!H7+results!I7</f>
        <v>59</v>
      </c>
      <c r="X7" s="33">
        <f>results!J7+results!K7</f>
        <v>0</v>
      </c>
      <c r="Y7" s="33">
        <f>results!L7+results!M7</f>
        <v>52</v>
      </c>
      <c r="Z7" s="33">
        <f>results!N7+results!O7</f>
        <v>76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 t="e">
        <f t="shared" ref="AD7:AD38" si="2">LARGE(H7:P7,3)</f>
        <v>#NUM!</v>
      </c>
    </row>
    <row r="8" spans="1:30" x14ac:dyDescent="0.35">
      <c r="A8" s="18">
        <v>2</v>
      </c>
      <c r="B8" s="20">
        <f t="shared" ref="B8:B71" si="3">RANK($T8,$T$7:$T$160,1)</f>
        <v>29</v>
      </c>
      <c r="C8" s="20">
        <f t="shared" ref="C8:C71" si="4">RANK($R8,$R$7:$R$160,0)</f>
        <v>153</v>
      </c>
      <c r="D8" s="14">
        <f t="shared" si="0"/>
        <v>29</v>
      </c>
      <c r="E8" s="14">
        <f t="shared" ref="E8:E39" si="5">_xlfn.RANK.EQ($Q8,$Q$7:$Q$160,0)</f>
        <v>29</v>
      </c>
      <c r="F8" s="2" t="str">
        <f>IF(results!W8&lt;&gt;"a","",results!B8)</f>
        <v/>
      </c>
      <c r="G8" s="2" t="str">
        <f>IF(results!$W8&lt;&gt;"a","",results!V8)</f>
        <v/>
      </c>
      <c r="H8" s="34" t="str">
        <f>IF(results!$W8&lt;&gt;"a","",U8)</f>
        <v/>
      </c>
      <c r="I8" s="34" t="str">
        <f>IF(results!$W8&lt;&gt;"a","",IF(V8=U8,V8+0.0001,V8))</f>
        <v/>
      </c>
      <c r="J8" s="34" t="str">
        <f>IF(results!$W8&lt;&gt;"a","",IF(OR(U8=W8,V8=W8),W8+0.0002,W8))</f>
        <v/>
      </c>
      <c r="K8" s="34" t="str">
        <f>IF(results!$W8&lt;&gt;"a","",IF(OR(U8=X8,V8=X8,W8=X8),X8+0.0003,X8))</f>
        <v/>
      </c>
      <c r="L8" s="34" t="str">
        <f>IF(results!$W8&lt;&gt;"a","",IF(OR(U8=Y8,V8=Y8,W8=Y8,X8=Y8),Y8+0.0004,Y8))</f>
        <v/>
      </c>
      <c r="M8" s="34" t="str">
        <f>IF(results!$W8&lt;&gt;"a","",IF(OR(U8=Z8,V8=Z8,W8=Z8,X8=Z8,Y8=Z8),Z8+0.0005,Z8))</f>
        <v/>
      </c>
      <c r="N8" s="34" t="str">
        <f>IF(results!$W8&lt;&gt;"a","",IF(OR(U8=AA8,V8=AA8,W8=AA8,X8=AA8,Y8=AA8,Z8=AA8),AA8+0.0006,AA8))</f>
        <v/>
      </c>
      <c r="O8" s="34" t="str">
        <f>IF(results!$W8&lt;&gt;"a","",IF(OR(U8=AB8,V8=AB8,W8=AB8,X8=AB8,Y8=AB8,Z8=AB8,AA8=AB8),AB8+0.0007,AB8))</f>
        <v/>
      </c>
      <c r="P8" s="34" t="str">
        <f>IF(results!$W8&lt;&gt;"a","",AC8*2)</f>
        <v/>
      </c>
      <c r="Q8" s="46">
        <f t="shared" si="1"/>
        <v>0</v>
      </c>
      <c r="R8" s="4">
        <f t="shared" ref="R8:R71" si="6">Q8+0.0000001*ROW()</f>
        <v>7.9999999999999996E-7</v>
      </c>
      <c r="S8" s="4" t="str">
        <f>IF(results!$W8&lt;&gt;"a","",results!C8)</f>
        <v/>
      </c>
      <c r="T8" s="4">
        <f>IF(results!W8="A",1,IF(results!W8="B",2,IF(results!W8="C",3,99)))</f>
        <v>2</v>
      </c>
      <c r="U8" s="33">
        <f>results!D8+results!E8</f>
        <v>0</v>
      </c>
      <c r="V8" s="33">
        <f>results!F8+results!G8</f>
        <v>60</v>
      </c>
      <c r="W8" s="33">
        <f>results!H8+results!I8</f>
        <v>43</v>
      </c>
      <c r="X8" s="33">
        <f>results!J8+results!K8</f>
        <v>55</v>
      </c>
      <c r="Y8" s="33">
        <f>results!L8+results!M8</f>
        <v>54</v>
      </c>
      <c r="Z8" s="33">
        <f>results!N8+results!O8</f>
        <v>55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 t="e">
        <f t="shared" si="2"/>
        <v>#NUM!</v>
      </c>
    </row>
    <row r="9" spans="1:30" x14ac:dyDescent="0.35">
      <c r="A9" s="18">
        <v>3</v>
      </c>
      <c r="B9" s="20">
        <f t="shared" si="3"/>
        <v>84</v>
      </c>
      <c r="C9" s="20">
        <f t="shared" si="4"/>
        <v>152</v>
      </c>
      <c r="D9" s="14">
        <f t="shared" si="0"/>
        <v>29</v>
      </c>
      <c r="E9" s="14">
        <f t="shared" si="5"/>
        <v>29</v>
      </c>
      <c r="F9" s="2" t="str">
        <f>IF(results!W9&lt;&gt;"a","",results!B9)</f>
        <v/>
      </c>
      <c r="G9" s="2" t="str">
        <f>IF(results!$W9&lt;&gt;"a","",results!V9)</f>
        <v/>
      </c>
      <c r="H9" s="34" t="str">
        <f>IF(results!$W9&lt;&gt;"a","",U9)</f>
        <v/>
      </c>
      <c r="I9" s="34" t="str">
        <f>IF(results!$W9&lt;&gt;"a","",IF(V9=U9,V9+0.0001,V9))</f>
        <v/>
      </c>
      <c r="J9" s="34" t="str">
        <f>IF(results!$W9&lt;&gt;"a","",IF(OR(U9=W9,V9=W9),W9+0.0002,W9))</f>
        <v/>
      </c>
      <c r="K9" s="34" t="str">
        <f>IF(results!$W9&lt;&gt;"a","",IF(OR(U9=X9,V9=X9,W9=X9),X9+0.0003,X9))</f>
        <v/>
      </c>
      <c r="L9" s="34" t="str">
        <f>IF(results!$W9&lt;&gt;"a","",IF(OR(U9=Y9,V9=Y9,W9=Y9,X9=Y9),Y9+0.0004,Y9))</f>
        <v/>
      </c>
      <c r="M9" s="34" t="str">
        <f>IF(results!$W9&lt;&gt;"a","",IF(OR(U9=Z9,V9=Z9,W9=Z9,X9=Z9,Y9=Z9),Z9+0.0005,Z9))</f>
        <v/>
      </c>
      <c r="N9" s="34" t="str">
        <f>IF(results!$W9&lt;&gt;"a","",IF(OR(U9=AA9,V9=AA9,W9=AA9,X9=AA9,Y9=AA9,Z9=AA9),AA9+0.0006,AA9))</f>
        <v/>
      </c>
      <c r="O9" s="34" t="str">
        <f>IF(results!$W9&lt;&gt;"a","",IF(OR(U9=AB9,V9=AB9,W9=AB9,X9=AB9,Y9=AB9,Z9=AB9,AA9=AB9),AB9+0.0007,AB9))</f>
        <v/>
      </c>
      <c r="P9" s="34" t="str">
        <f>IF(results!$W9&lt;&gt;"a","",AC9*2)</f>
        <v/>
      </c>
      <c r="Q9" s="46">
        <f t="shared" si="1"/>
        <v>0</v>
      </c>
      <c r="R9" s="4">
        <f t="shared" si="6"/>
        <v>8.9999999999999996E-7</v>
      </c>
      <c r="S9" s="4" t="str">
        <f>IF(results!$W9&lt;&gt;"a","",results!C9)</f>
        <v/>
      </c>
      <c r="T9" s="4">
        <f>IF(results!W9="A",1,IF(results!W9="B",2,IF(results!W9="C",3,99)))</f>
        <v>3</v>
      </c>
      <c r="U9" s="33">
        <f>results!D9+results!E9</f>
        <v>39</v>
      </c>
      <c r="V9" s="33">
        <f>results!F9+results!G9</f>
        <v>58</v>
      </c>
      <c r="W9" s="33">
        <f>results!H9+results!I9</f>
        <v>31</v>
      </c>
      <c r="X9" s="33">
        <f>results!J9+results!K9</f>
        <v>31</v>
      </c>
      <c r="Y9" s="33">
        <f>results!L9+results!M9</f>
        <v>27</v>
      </c>
      <c r="Z9" s="33">
        <f>results!N9+results!O9</f>
        <v>38</v>
      </c>
      <c r="AA9" s="33">
        <f>results!P9+results!Q9</f>
        <v>34</v>
      </c>
      <c r="AB9" s="33">
        <f>results!R9+results!S9</f>
        <v>0</v>
      </c>
      <c r="AC9" s="33">
        <f>results!T9+results!U9</f>
        <v>0</v>
      </c>
      <c r="AD9" s="10" t="e">
        <f t="shared" si="2"/>
        <v>#NUM!</v>
      </c>
    </row>
    <row r="10" spans="1:30" x14ac:dyDescent="0.35">
      <c r="A10" s="18">
        <v>4</v>
      </c>
      <c r="B10" s="20">
        <f t="shared" si="3"/>
        <v>1</v>
      </c>
      <c r="C10" s="20">
        <f t="shared" si="4"/>
        <v>23</v>
      </c>
      <c r="D10" s="14">
        <f t="shared" si="0"/>
        <v>23</v>
      </c>
      <c r="E10" s="14">
        <f t="shared" si="5"/>
        <v>23</v>
      </c>
      <c r="F10" s="2" t="str">
        <f>IF(results!W10&lt;&gt;"a","",results!B10)</f>
        <v>BENCINA JANEZ</v>
      </c>
      <c r="G10" s="2">
        <f>IF(results!$W10&lt;&gt;"a","",results!V10)</f>
        <v>1</v>
      </c>
      <c r="H10" s="34">
        <f>IF(results!$W10&lt;&gt;"a","",U10)</f>
        <v>0</v>
      </c>
      <c r="I10" s="34">
        <f>IF(results!$W10&lt;&gt;"a","",IF(V10=U10,V10+0.0001,V10))</f>
        <v>1E-4</v>
      </c>
      <c r="J10" s="34">
        <f>IF(results!$W10&lt;&gt;"a","",IF(OR(U10=W10,V10=W10),W10+0.0002,W10))</f>
        <v>2.0000000000000001E-4</v>
      </c>
      <c r="K10" s="34">
        <f>IF(results!$W10&lt;&gt;"a","",IF(OR(U10=X10,V10=X10,W10=X10),X10+0.0003,X10))</f>
        <v>2.9999999999999997E-4</v>
      </c>
      <c r="L10" s="34">
        <f>IF(results!$W10&lt;&gt;"a","",IF(OR(U10=Y10,V10=Y10,W10=Y10,X10=Y10),Y10+0.0004,Y10))</f>
        <v>4.0000000000000002E-4</v>
      </c>
      <c r="M10" s="34">
        <f>IF(results!$W10&lt;&gt;"a","",IF(OR(U10=Z10,V10=Z10,W10=Z10,X10=Z10,Y10=Z10),Z10+0.0005,Z10))</f>
        <v>44</v>
      </c>
      <c r="N10" s="34">
        <f>IF(results!$W10&lt;&gt;"a","",IF(OR(U10=AA10,V10=AA10,W10=AA10,X10=AA10,Y10=AA10,Z10=AA10),AA10+0.0006,AA10))</f>
        <v>5.9999999999999995E-4</v>
      </c>
      <c r="O10" s="34">
        <f>IF(results!$W10&lt;&gt;"a","",IF(OR(U10=AB10,V10=AB10,W10=AB10,X10=AB10,Y10=AB10,Z10=AB10,AA10=AB10),AB10+0.0007,AB10))</f>
        <v>6.9999999999999999E-4</v>
      </c>
      <c r="P10" s="34">
        <f>IF(results!$W10&lt;&gt;"a","",AC10*2)</f>
        <v>0</v>
      </c>
      <c r="Q10" s="46">
        <f t="shared" si="1"/>
        <v>44.0017</v>
      </c>
      <c r="R10" s="4">
        <f t="shared" si="6"/>
        <v>44.001700999999997</v>
      </c>
      <c r="S10" s="4">
        <f>IF(results!$W10&lt;&gt;"a","",results!C10)</f>
        <v>14.3</v>
      </c>
      <c r="T10" s="4">
        <f>IF(results!W10="A",1,IF(results!W10="B",2,IF(results!W10="C",3,99)))</f>
        <v>1</v>
      </c>
      <c r="U10" s="33">
        <f>results!D10+results!E10</f>
        <v>0</v>
      </c>
      <c r="V10" s="33">
        <f>results!F10+results!G10</f>
        <v>0</v>
      </c>
      <c r="W10" s="33">
        <f>results!H10+results!I10</f>
        <v>0</v>
      </c>
      <c r="X10" s="33">
        <f>results!J10+results!K10</f>
        <v>0</v>
      </c>
      <c r="Y10" s="33">
        <f>results!L10+results!M10</f>
        <v>0</v>
      </c>
      <c r="Z10" s="33">
        <f>results!N10+results!O10</f>
        <v>44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>
        <f t="shared" si="2"/>
        <v>5.9999999999999995E-4</v>
      </c>
    </row>
    <row r="11" spans="1:30" x14ac:dyDescent="0.35">
      <c r="A11" s="18">
        <v>5</v>
      </c>
      <c r="B11" s="20">
        <f t="shared" si="3"/>
        <v>29</v>
      </c>
      <c r="C11" s="20">
        <f t="shared" si="4"/>
        <v>151</v>
      </c>
      <c r="D11" s="14">
        <f t="shared" si="0"/>
        <v>29</v>
      </c>
      <c r="E11" s="14">
        <f t="shared" si="5"/>
        <v>29</v>
      </c>
      <c r="F11" s="2" t="str">
        <f>IF(results!W11&lt;&gt;"a","",results!B11)</f>
        <v/>
      </c>
      <c r="G11" s="2" t="str">
        <f>IF(results!$W11&lt;&gt;"a","",results!V11)</f>
        <v/>
      </c>
      <c r="H11" s="34" t="str">
        <f>IF(results!$W11&lt;&gt;"a","",U11)</f>
        <v/>
      </c>
      <c r="I11" s="34" t="str">
        <f>IF(results!$W11&lt;&gt;"a","",IF(V11=U11,V11+0.0001,V11))</f>
        <v/>
      </c>
      <c r="J11" s="34" t="str">
        <f>IF(results!$W11&lt;&gt;"a","",IF(OR(U11=W11,V11=W11),W11+0.0002,W11))</f>
        <v/>
      </c>
      <c r="K11" s="34" t="str">
        <f>IF(results!$W11&lt;&gt;"a","",IF(OR(U11=X11,V11=X11,W11=X11),X11+0.0003,X11))</f>
        <v/>
      </c>
      <c r="L11" s="34" t="str">
        <f>IF(results!$W11&lt;&gt;"a","",IF(OR(U11=Y11,V11=Y11,W11=Y11,X11=Y11),Y11+0.0004,Y11))</f>
        <v/>
      </c>
      <c r="M11" s="34" t="str">
        <f>IF(results!$W11&lt;&gt;"a","",IF(OR(U11=Z11,V11=Z11,W11=Z11,X11=Z11,Y11=Z11),Z11+0.0005,Z11))</f>
        <v/>
      </c>
      <c r="N11" s="34" t="str">
        <f>IF(results!$W11&lt;&gt;"a","",IF(OR(U11=AA11,V11=AA11,W11=AA11,X11=AA11,Y11=AA11,Z11=AA11),AA11+0.0006,AA11))</f>
        <v/>
      </c>
      <c r="O11" s="34" t="str">
        <f>IF(results!$W11&lt;&gt;"a","",IF(OR(U11=AB11,V11=AB11,W11=AB11,X11=AB11,Y11=AB11,Z11=AB11,AA11=AB11),AB11+0.0007,AB11))</f>
        <v/>
      </c>
      <c r="P11" s="34" t="str">
        <f>IF(results!$W11&lt;&gt;"a","",AC11*2)</f>
        <v/>
      </c>
      <c r="Q11" s="46">
        <f t="shared" si="1"/>
        <v>0</v>
      </c>
      <c r="R11" s="4">
        <f t="shared" si="6"/>
        <v>1.1000000000000001E-6</v>
      </c>
      <c r="S11" s="4" t="str">
        <f>IF(results!$W11&lt;&gt;"a","",results!C11)</f>
        <v/>
      </c>
      <c r="T11" s="4">
        <f>IF(results!W11="A",1,IF(results!W11="B",2,IF(results!W11="C",3,99)))</f>
        <v>2</v>
      </c>
      <c r="U11" s="33">
        <f>results!D11+results!E11</f>
        <v>0</v>
      </c>
      <c r="V11" s="33">
        <f>results!F11+results!G11</f>
        <v>0</v>
      </c>
      <c r="W11" s="33">
        <f>results!H11+results!I11</f>
        <v>0</v>
      </c>
      <c r="X11" s="33">
        <f>results!J11+results!K11</f>
        <v>43</v>
      </c>
      <c r="Y11" s="33">
        <f>results!L11+results!M11</f>
        <v>47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 t="e">
        <f t="shared" si="2"/>
        <v>#NUM!</v>
      </c>
    </row>
    <row r="12" spans="1:30" x14ac:dyDescent="0.35">
      <c r="A12" s="18">
        <v>6</v>
      </c>
      <c r="B12" s="20">
        <f t="shared" si="3"/>
        <v>29</v>
      </c>
      <c r="C12" s="20">
        <f t="shared" si="4"/>
        <v>150</v>
      </c>
      <c r="D12" s="14">
        <f t="shared" si="0"/>
        <v>29</v>
      </c>
      <c r="E12" s="14">
        <f t="shared" si="5"/>
        <v>29</v>
      </c>
      <c r="F12" s="2" t="str">
        <f>IF(results!W12&lt;&gt;"a","",results!B12)</f>
        <v/>
      </c>
      <c r="G12" s="2" t="str">
        <f>IF(results!$W12&lt;&gt;"a","",results!V12)</f>
        <v/>
      </c>
      <c r="H12" s="34" t="str">
        <f>IF(results!$W12&lt;&gt;"a","",U12)</f>
        <v/>
      </c>
      <c r="I12" s="34" t="str">
        <f>IF(results!$W12&lt;&gt;"a","",IF(V12=U12,V12+0.0001,V12))</f>
        <v/>
      </c>
      <c r="J12" s="34" t="str">
        <f>IF(results!$W12&lt;&gt;"a","",IF(OR(U12=W12,V12=W12),W12+0.0002,W12))</f>
        <v/>
      </c>
      <c r="K12" s="34" t="str">
        <f>IF(results!$W12&lt;&gt;"a","",IF(OR(U12=X12,V12=X12,W12=X12),X12+0.0003,X12))</f>
        <v/>
      </c>
      <c r="L12" s="34" t="str">
        <f>IF(results!$W12&lt;&gt;"a","",IF(OR(U12=Y12,V12=Y12,W12=Y12,X12=Y12),Y12+0.0004,Y12))</f>
        <v/>
      </c>
      <c r="M12" s="34" t="str">
        <f>IF(results!$W12&lt;&gt;"a","",IF(OR(U12=Z12,V12=Z12,W12=Z12,X12=Z12,Y12=Z12),Z12+0.0005,Z12))</f>
        <v/>
      </c>
      <c r="N12" s="34" t="str">
        <f>IF(results!$W12&lt;&gt;"a","",IF(OR(U12=AA12,V12=AA12,W12=AA12,X12=AA12,Y12=AA12,Z12=AA12),AA12+0.0006,AA12))</f>
        <v/>
      </c>
      <c r="O12" s="34" t="str">
        <f>IF(results!$W12&lt;&gt;"a","",IF(OR(U12=AB12,V12=AB12,W12=AB12,X12=AB12,Y12=AB12,Z12=AB12,AA12=AB12),AB12+0.0007,AB12))</f>
        <v/>
      </c>
      <c r="P12" s="34" t="str">
        <f>IF(results!$W12&lt;&gt;"a","",AC12*2)</f>
        <v/>
      </c>
      <c r="Q12" s="46">
        <f t="shared" si="1"/>
        <v>0</v>
      </c>
      <c r="R12" s="4">
        <f t="shared" si="6"/>
        <v>1.1999999999999999E-6</v>
      </c>
      <c r="S12" s="4" t="str">
        <f>IF(results!$W12&lt;&gt;"a","",results!C12)</f>
        <v/>
      </c>
      <c r="T12" s="4">
        <f>IF(results!W12="A",1,IF(results!W12="B",2,IF(results!W12="C",3,99)))</f>
        <v>2</v>
      </c>
      <c r="U12" s="33">
        <f>results!D12+results!E12</f>
        <v>41</v>
      </c>
      <c r="V12" s="33">
        <f>results!F12+results!G12</f>
        <v>50</v>
      </c>
      <c r="W12" s="33">
        <f>results!H12+results!I12</f>
        <v>0</v>
      </c>
      <c r="X12" s="33">
        <f>results!J12+results!K12</f>
        <v>56</v>
      </c>
      <c r="Y12" s="33">
        <f>results!L12+results!M12</f>
        <v>56</v>
      </c>
      <c r="Z12" s="33">
        <f>results!N12+results!O12</f>
        <v>51</v>
      </c>
      <c r="AA12" s="33">
        <f>results!P12+results!Q12</f>
        <v>63</v>
      </c>
      <c r="AB12" s="33">
        <f>results!R12+results!S12</f>
        <v>44</v>
      </c>
      <c r="AC12" s="33">
        <f>results!T12+results!U12</f>
        <v>47</v>
      </c>
      <c r="AD12" s="10" t="e">
        <f t="shared" si="2"/>
        <v>#NUM!</v>
      </c>
    </row>
    <row r="13" spans="1:30" x14ac:dyDescent="0.35">
      <c r="A13" s="18">
        <v>7</v>
      </c>
      <c r="B13" s="20">
        <f t="shared" si="3"/>
        <v>29</v>
      </c>
      <c r="C13" s="20">
        <f t="shared" si="4"/>
        <v>149</v>
      </c>
      <c r="D13" s="14">
        <f t="shared" si="0"/>
        <v>29</v>
      </c>
      <c r="E13" s="14">
        <f t="shared" si="5"/>
        <v>29</v>
      </c>
      <c r="F13" s="2" t="str">
        <f>IF(results!W13&lt;&gt;"a","",results!B13)</f>
        <v/>
      </c>
      <c r="G13" s="2" t="str">
        <f>IF(results!$W13&lt;&gt;"a","",results!V13)</f>
        <v/>
      </c>
      <c r="H13" s="34" t="str">
        <f>IF(results!$W13&lt;&gt;"a","",U13)</f>
        <v/>
      </c>
      <c r="I13" s="34" t="str">
        <f>IF(results!$W13&lt;&gt;"a","",IF(V13=U13,V13+0.0001,V13))</f>
        <v/>
      </c>
      <c r="J13" s="34" t="str">
        <f>IF(results!$W13&lt;&gt;"a","",IF(OR(U13=W13,V13=W13),W13+0.0002,W13))</f>
        <v/>
      </c>
      <c r="K13" s="34" t="str">
        <f>IF(results!$W13&lt;&gt;"a","",IF(OR(U13=X13,V13=X13,W13=X13),X13+0.0003,X13))</f>
        <v/>
      </c>
      <c r="L13" s="34" t="str">
        <f>IF(results!$W13&lt;&gt;"a","",IF(OR(U13=Y13,V13=Y13,W13=Y13,X13=Y13),Y13+0.0004,Y13))</f>
        <v/>
      </c>
      <c r="M13" s="34" t="str">
        <f>IF(results!$W13&lt;&gt;"a","",IF(OR(U13=Z13,V13=Z13,W13=Z13,X13=Z13,Y13=Z13),Z13+0.0005,Z13))</f>
        <v/>
      </c>
      <c r="N13" s="34" t="str">
        <f>IF(results!$W13&lt;&gt;"a","",IF(OR(U13=AA13,V13=AA13,W13=AA13,X13=AA13,Y13=AA13,Z13=AA13),AA13+0.0006,AA13))</f>
        <v/>
      </c>
      <c r="O13" s="34" t="str">
        <f>IF(results!$W13&lt;&gt;"a","",IF(OR(U13=AB13,V13=AB13,W13=AB13,X13=AB13,Y13=AB13,Z13=AB13,AA13=AB13),AB13+0.0007,AB13))</f>
        <v/>
      </c>
      <c r="P13" s="34" t="str">
        <f>IF(results!$W13&lt;&gt;"a","",AC13*2)</f>
        <v/>
      </c>
      <c r="Q13" s="46">
        <f t="shared" si="1"/>
        <v>0</v>
      </c>
      <c r="R13" s="4">
        <f t="shared" si="6"/>
        <v>1.2999999999999998E-6</v>
      </c>
      <c r="S13" s="4" t="str">
        <f>IF(results!$W13&lt;&gt;"a","",results!C13)</f>
        <v/>
      </c>
      <c r="T13" s="4">
        <f>IF(results!W13="A",1,IF(results!W13="B",2,IF(results!W13="C",3,99)))</f>
        <v>2</v>
      </c>
      <c r="U13" s="33">
        <f>results!D13+results!E13</f>
        <v>0</v>
      </c>
      <c r="V13" s="33">
        <f>results!F13+results!G13</f>
        <v>0</v>
      </c>
      <c r="W13" s="33">
        <f>results!H13+results!I13</f>
        <v>0</v>
      </c>
      <c r="X13" s="33">
        <f>results!J13+results!K13</f>
        <v>0</v>
      </c>
      <c r="Y13" s="33">
        <f>results!L13+results!M13</f>
        <v>53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 t="e">
        <f t="shared" si="2"/>
        <v>#NUM!</v>
      </c>
    </row>
    <row r="14" spans="1:30" x14ac:dyDescent="0.35">
      <c r="A14" s="18">
        <v>8</v>
      </c>
      <c r="B14" s="20">
        <f t="shared" si="3"/>
        <v>29</v>
      </c>
      <c r="C14" s="20">
        <f t="shared" si="4"/>
        <v>148</v>
      </c>
      <c r="D14" s="14">
        <f t="shared" si="0"/>
        <v>29</v>
      </c>
      <c r="E14" s="14">
        <f t="shared" si="5"/>
        <v>29</v>
      </c>
      <c r="F14" s="2" t="str">
        <f>IF(results!W14&lt;&gt;"a","",results!B14)</f>
        <v/>
      </c>
      <c r="G14" s="2" t="str">
        <f>IF(results!$W14&lt;&gt;"a","",results!V14)</f>
        <v/>
      </c>
      <c r="H14" s="34" t="str">
        <f>IF(results!$W14&lt;&gt;"a","",U14)</f>
        <v/>
      </c>
      <c r="I14" s="34" t="str">
        <f>IF(results!$W14&lt;&gt;"a","",IF(V14=U14,V14+0.0001,V14))</f>
        <v/>
      </c>
      <c r="J14" s="34" t="str">
        <f>IF(results!$W14&lt;&gt;"a","",IF(OR(U14=W14,V14=W14),W14+0.0002,W14))</f>
        <v/>
      </c>
      <c r="K14" s="34" t="str">
        <f>IF(results!$W14&lt;&gt;"a","",IF(OR(U14=X14,V14=X14,W14=X14),X14+0.0003,X14))</f>
        <v/>
      </c>
      <c r="L14" s="34" t="str">
        <f>IF(results!$W14&lt;&gt;"a","",IF(OR(U14=Y14,V14=Y14,W14=Y14,X14=Y14),Y14+0.0004,Y14))</f>
        <v/>
      </c>
      <c r="M14" s="34" t="str">
        <f>IF(results!$W14&lt;&gt;"a","",IF(OR(U14=Z14,V14=Z14,W14=Z14,X14=Z14,Y14=Z14),Z14+0.0005,Z14))</f>
        <v/>
      </c>
      <c r="N14" s="34" t="str">
        <f>IF(results!$W14&lt;&gt;"a","",IF(OR(U14=AA14,V14=AA14,W14=AA14,X14=AA14,Y14=AA14,Z14=AA14),AA14+0.0006,AA14))</f>
        <v/>
      </c>
      <c r="O14" s="34" t="str">
        <f>IF(results!$W14&lt;&gt;"a","",IF(OR(U14=AB14,V14=AB14,W14=AB14,X14=AB14,Y14=AB14,Z14=AB14,AA14=AB14),AB14+0.0007,AB14))</f>
        <v/>
      </c>
      <c r="P14" s="34" t="str">
        <f>IF(results!$W14&lt;&gt;"a","",AC14*2)</f>
        <v/>
      </c>
      <c r="Q14" s="46">
        <f t="shared" si="1"/>
        <v>0</v>
      </c>
      <c r="R14" s="4">
        <f t="shared" si="6"/>
        <v>1.3999999999999999E-6</v>
      </c>
      <c r="S14" s="4" t="str">
        <f>IF(results!$W14&lt;&gt;"a","",results!C14)</f>
        <v/>
      </c>
      <c r="T14" s="4">
        <f>IF(results!W14="A",1,IF(results!W14="B",2,IF(results!W14="C",3,99)))</f>
        <v>2</v>
      </c>
      <c r="U14" s="33">
        <f>results!D14+results!E14</f>
        <v>0</v>
      </c>
      <c r="V14" s="33">
        <f>results!F14+results!G14</f>
        <v>0</v>
      </c>
      <c r="W14" s="33">
        <f>results!H14+results!I14</f>
        <v>0</v>
      </c>
      <c r="X14" s="33">
        <f>results!J14+results!K14</f>
        <v>46</v>
      </c>
      <c r="Y14" s="33">
        <f>results!L14+results!M14</f>
        <v>0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 t="e">
        <f t="shared" si="2"/>
        <v>#NUM!</v>
      </c>
    </row>
    <row r="15" spans="1:30" x14ac:dyDescent="0.35">
      <c r="A15" s="18">
        <v>9</v>
      </c>
      <c r="B15" s="20">
        <f t="shared" si="3"/>
        <v>1</v>
      </c>
      <c r="C15" s="20">
        <f t="shared" si="4"/>
        <v>12</v>
      </c>
      <c r="D15" s="14">
        <f t="shared" si="0"/>
        <v>12</v>
      </c>
      <c r="E15" s="14">
        <f t="shared" si="5"/>
        <v>12</v>
      </c>
      <c r="F15" s="2" t="str">
        <f>IF(results!W15&lt;&gt;"a","",results!B15)</f>
        <v>BRULC ALES</v>
      </c>
      <c r="G15" s="2">
        <f>IF(results!$W15&lt;&gt;"a","",results!V15)</f>
        <v>2</v>
      </c>
      <c r="H15" s="34">
        <f>IF(results!$W15&lt;&gt;"a","",U15)</f>
        <v>0</v>
      </c>
      <c r="I15" s="34">
        <f>IF(results!$W15&lt;&gt;"a","",IF(V15=U15,V15+0.0001,V15))</f>
        <v>1E-4</v>
      </c>
      <c r="J15" s="34">
        <f>IF(results!$W15&lt;&gt;"a","",IF(OR(U15=W15,V15=W15),W15+0.0002,W15))</f>
        <v>51</v>
      </c>
      <c r="K15" s="34">
        <f>IF(results!$W15&lt;&gt;"a","",IF(OR(U15=X15,V15=X15,W15=X15),X15+0.0003,X15))</f>
        <v>2.9999999999999997E-4</v>
      </c>
      <c r="L15" s="34">
        <f>IF(results!$W15&lt;&gt;"a","",IF(OR(U15=Y15,V15=Y15,W15=Y15,X15=Y15),Y15+0.0004,Y15))</f>
        <v>38</v>
      </c>
      <c r="M15" s="34">
        <f>IF(results!$W15&lt;&gt;"a","",IF(OR(U15=Z15,V15=Z15,W15=Z15,X15=Z15,Y15=Z15),Z15+0.0005,Z15))</f>
        <v>5.0000000000000001E-4</v>
      </c>
      <c r="N15" s="34">
        <f>IF(results!$W15&lt;&gt;"a","",IF(OR(U15=AA15,V15=AA15,W15=AA15,X15=AA15,Y15=AA15,Z15=AA15),AA15+0.0006,AA15))</f>
        <v>5.9999999999999995E-4</v>
      </c>
      <c r="O15" s="34">
        <f>IF(results!$W15&lt;&gt;"a","",IF(OR(U15=AB15,V15=AB15,W15=AB15,X15=AB15,Y15=AB15,Z15=AB15,AA15=AB15),AB15+0.0007,AB15))</f>
        <v>6.9999999999999999E-4</v>
      </c>
      <c r="P15" s="34">
        <f>IF(results!$W15&lt;&gt;"a","",AC15*2)</f>
        <v>0</v>
      </c>
      <c r="Q15" s="46">
        <f t="shared" si="1"/>
        <v>89.001300000000001</v>
      </c>
      <c r="R15" s="4">
        <f t="shared" si="6"/>
        <v>89.001301499999997</v>
      </c>
      <c r="S15" s="4">
        <f>IF(results!$W15&lt;&gt;"a","",results!C15)</f>
        <v>11.9</v>
      </c>
      <c r="T15" s="4">
        <f>IF(results!W15="A",1,IF(results!W15="B",2,IF(results!W15="C",3,99)))</f>
        <v>1</v>
      </c>
      <c r="U15" s="33">
        <f>results!D15+results!E15</f>
        <v>0</v>
      </c>
      <c r="V15" s="33">
        <f>results!F15+results!G15</f>
        <v>0</v>
      </c>
      <c r="W15" s="33">
        <f>results!H15+results!I15</f>
        <v>51</v>
      </c>
      <c r="X15" s="33">
        <f>results!J15+results!K15</f>
        <v>0</v>
      </c>
      <c r="Y15" s="33">
        <f>results!L15+results!M15</f>
        <v>38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>
        <f t="shared" si="2"/>
        <v>6.9999999999999999E-4</v>
      </c>
    </row>
    <row r="16" spans="1:30" x14ac:dyDescent="0.35">
      <c r="A16" s="18">
        <v>10</v>
      </c>
      <c r="B16" s="20">
        <f t="shared" si="3"/>
        <v>29</v>
      </c>
      <c r="C16" s="20">
        <f t="shared" si="4"/>
        <v>147</v>
      </c>
      <c r="D16" s="14">
        <f t="shared" si="0"/>
        <v>29</v>
      </c>
      <c r="E16" s="14">
        <f t="shared" si="5"/>
        <v>29</v>
      </c>
      <c r="F16" s="2" t="str">
        <f>IF(results!W16&lt;&gt;"a","",results!B16)</f>
        <v/>
      </c>
      <c r="G16" s="2" t="str">
        <f>IF(results!$W16&lt;&gt;"a","",results!V16)</f>
        <v/>
      </c>
      <c r="H16" s="34" t="str">
        <f>IF(results!$W16&lt;&gt;"a","",U16)</f>
        <v/>
      </c>
      <c r="I16" s="34" t="str">
        <f>IF(results!$W16&lt;&gt;"a","",IF(V16=U16,V16+0.0001,V16))</f>
        <v/>
      </c>
      <c r="J16" s="34" t="str">
        <f>IF(results!$W16&lt;&gt;"a","",IF(OR(U16=W16,V16=W16),W16+0.0002,W16))</f>
        <v/>
      </c>
      <c r="K16" s="34" t="str">
        <f>IF(results!$W16&lt;&gt;"a","",IF(OR(U16=X16,V16=X16,W16=X16),X16+0.0003,X16))</f>
        <v/>
      </c>
      <c r="L16" s="34" t="str">
        <f>IF(results!$W16&lt;&gt;"a","",IF(OR(U16=Y16,V16=Y16,W16=Y16,X16=Y16),Y16+0.0004,Y16))</f>
        <v/>
      </c>
      <c r="M16" s="34" t="str">
        <f>IF(results!$W16&lt;&gt;"a","",IF(OR(U16=Z16,V16=Z16,W16=Z16,X16=Z16,Y16=Z16),Z16+0.0005,Z16))</f>
        <v/>
      </c>
      <c r="N16" s="34" t="str">
        <f>IF(results!$W16&lt;&gt;"a","",IF(OR(U16=AA16,V16=AA16,W16=AA16,X16=AA16,Y16=AA16,Z16=AA16),AA16+0.0006,AA16))</f>
        <v/>
      </c>
      <c r="O16" s="34" t="str">
        <f>IF(results!$W16&lt;&gt;"a","",IF(OR(U16=AB16,V16=AB16,W16=AB16,X16=AB16,Y16=AB16,Z16=AB16,AA16=AB16),AB16+0.0007,AB16))</f>
        <v/>
      </c>
      <c r="P16" s="34" t="str">
        <f>IF(results!$W16&lt;&gt;"a","",AC16*2)</f>
        <v/>
      </c>
      <c r="Q16" s="46">
        <f t="shared" si="1"/>
        <v>0</v>
      </c>
      <c r="R16" s="4">
        <f t="shared" si="6"/>
        <v>1.5999999999999999E-6</v>
      </c>
      <c r="S16" s="4" t="str">
        <f>IF(results!$W16&lt;&gt;"a","",results!C16)</f>
        <v/>
      </c>
      <c r="T16" s="4">
        <f>IF(results!W16="A",1,IF(results!W16="B",2,IF(results!W16="C",3,99)))</f>
        <v>2</v>
      </c>
      <c r="U16" s="33">
        <f>results!D16+results!E16</f>
        <v>0</v>
      </c>
      <c r="V16" s="33">
        <f>results!F16+results!G16</f>
        <v>0</v>
      </c>
      <c r="W16" s="33">
        <f>results!H16+results!I16</f>
        <v>0</v>
      </c>
      <c r="X16" s="33">
        <f>results!J16+results!K16</f>
        <v>0</v>
      </c>
      <c r="Y16" s="33">
        <f>results!L16+results!M16</f>
        <v>62</v>
      </c>
      <c r="Z16" s="33">
        <f>results!N16+results!O16</f>
        <v>0</v>
      </c>
      <c r="AA16" s="33">
        <f>results!P16+results!Q16</f>
        <v>65</v>
      </c>
      <c r="AB16" s="33">
        <f>results!R16+results!S16</f>
        <v>55</v>
      </c>
      <c r="AC16" s="33">
        <f>results!T16+results!U16</f>
        <v>0</v>
      </c>
      <c r="AD16" s="10" t="e">
        <f t="shared" si="2"/>
        <v>#NUM!</v>
      </c>
    </row>
    <row r="17" spans="1:30" x14ac:dyDescent="0.35">
      <c r="A17" s="18">
        <v>11</v>
      </c>
      <c r="B17" s="20">
        <f t="shared" si="3"/>
        <v>1</v>
      </c>
      <c r="C17" s="20">
        <f t="shared" si="4"/>
        <v>11</v>
      </c>
      <c r="D17" s="14">
        <f t="shared" si="0"/>
        <v>11</v>
      </c>
      <c r="E17" s="14">
        <f t="shared" si="5"/>
        <v>11</v>
      </c>
      <c r="F17" s="2" t="str">
        <f>IF(results!W17&lt;&gt;"a","",results!B17)</f>
        <v>CAMPANA MAURIZIO</v>
      </c>
      <c r="G17" s="2">
        <f>IF(results!$W17&lt;&gt;"a","",results!V17)</f>
        <v>2</v>
      </c>
      <c r="H17" s="34">
        <f>IF(results!$W17&lt;&gt;"a","",U17)</f>
        <v>0</v>
      </c>
      <c r="I17" s="34">
        <f>IF(results!$W17&lt;&gt;"a","",IF(V17=U17,V17+0.0001,V17))</f>
        <v>1E-4</v>
      </c>
      <c r="J17" s="34">
        <f>IF(results!$W17&lt;&gt;"a","",IF(OR(U17=W17,V17=W17),W17+0.0002,W17))</f>
        <v>2.0000000000000001E-4</v>
      </c>
      <c r="K17" s="34">
        <f>IF(results!$W17&lt;&gt;"a","",IF(OR(U17=X17,V17=X17,W17=X17),X17+0.0003,X17))</f>
        <v>63</v>
      </c>
      <c r="L17" s="34">
        <f>IF(results!$W17&lt;&gt;"a","",IF(OR(U17=Y17,V17=Y17,W17=Y17,X17=Y17),Y17+0.0004,Y17))</f>
        <v>61</v>
      </c>
      <c r="M17" s="34">
        <f>IF(results!$W17&lt;&gt;"a","",IF(OR(U17=Z17,V17=Z17,W17=Z17,X17=Z17,Y17=Z17),Z17+0.0005,Z17))</f>
        <v>5.0000000000000001E-4</v>
      </c>
      <c r="N17" s="34">
        <f>IF(results!$W17&lt;&gt;"a","",IF(OR(U17=AA17,V17=AA17,W17=AA17,X17=AA17,Y17=AA17,Z17=AA17),AA17+0.0006,AA17))</f>
        <v>5.9999999999999995E-4</v>
      </c>
      <c r="O17" s="34">
        <f>IF(results!$W17&lt;&gt;"a","",IF(OR(U17=AB17,V17=AB17,W17=AB17,X17=AB17,Y17=AB17,Z17=AB17,AA17=AB17),AB17+0.0007,AB17))</f>
        <v>6.9999999999999999E-4</v>
      </c>
      <c r="P17" s="34">
        <f>IF(results!$W17&lt;&gt;"a","",AC17*2)</f>
        <v>0</v>
      </c>
      <c r="Q17" s="46">
        <f t="shared" si="1"/>
        <v>124.0013</v>
      </c>
      <c r="R17" s="4">
        <f t="shared" si="6"/>
        <v>124.0013017</v>
      </c>
      <c r="S17" s="4">
        <f>IF(results!$W17&lt;&gt;"a","",results!C17)</f>
        <v>10</v>
      </c>
      <c r="T17" s="4">
        <f>IF(results!W17="A",1,IF(results!W17="B",2,IF(results!W17="C",3,99)))</f>
        <v>1</v>
      </c>
      <c r="U17" s="33">
        <f>results!D17+results!E17</f>
        <v>0</v>
      </c>
      <c r="V17" s="33">
        <f>results!F17+results!G17</f>
        <v>0</v>
      </c>
      <c r="W17" s="33">
        <f>results!H17+results!I17</f>
        <v>0</v>
      </c>
      <c r="X17" s="33">
        <f>results!J17+results!K17</f>
        <v>63</v>
      </c>
      <c r="Y17" s="33">
        <f>results!L17+results!M17</f>
        <v>61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>
        <f t="shared" si="2"/>
        <v>6.9999999999999999E-4</v>
      </c>
    </row>
    <row r="18" spans="1:30" x14ac:dyDescent="0.35">
      <c r="A18" s="18">
        <v>12</v>
      </c>
      <c r="B18" s="20">
        <f t="shared" si="3"/>
        <v>29</v>
      </c>
      <c r="C18" s="20">
        <f t="shared" si="4"/>
        <v>146</v>
      </c>
      <c r="D18" s="14">
        <f t="shared" si="0"/>
        <v>29</v>
      </c>
      <c r="E18" s="14">
        <f t="shared" si="5"/>
        <v>29</v>
      </c>
      <c r="F18" s="2" t="str">
        <f>IF(results!W18&lt;&gt;"a","",results!B18)</f>
        <v/>
      </c>
      <c r="G18" s="2" t="str">
        <f>IF(results!$W18&lt;&gt;"a","",results!V18)</f>
        <v/>
      </c>
      <c r="H18" s="34" t="str">
        <f>IF(results!$W18&lt;&gt;"a","",U18)</f>
        <v/>
      </c>
      <c r="I18" s="34" t="str">
        <f>IF(results!$W18&lt;&gt;"a","",IF(V18=U18,V18+0.0001,V18))</f>
        <v/>
      </c>
      <c r="J18" s="34" t="str">
        <f>IF(results!$W18&lt;&gt;"a","",IF(OR(U18=W18,V18=W18),W18+0.0002,W18))</f>
        <v/>
      </c>
      <c r="K18" s="34" t="str">
        <f>IF(results!$W18&lt;&gt;"a","",IF(OR(U18=X18,V18=X18,W18=X18),X18+0.0003,X18))</f>
        <v/>
      </c>
      <c r="L18" s="34" t="str">
        <f>IF(results!$W18&lt;&gt;"a","",IF(OR(U18=Y18,V18=Y18,W18=Y18,X18=Y18),Y18+0.0004,Y18))</f>
        <v/>
      </c>
      <c r="M18" s="34" t="str">
        <f>IF(results!$W18&lt;&gt;"a","",IF(OR(U18=Z18,V18=Z18,W18=Z18,X18=Z18,Y18=Z18),Z18+0.0005,Z18))</f>
        <v/>
      </c>
      <c r="N18" s="34" t="str">
        <f>IF(results!$W18&lt;&gt;"a","",IF(OR(U18=AA18,V18=AA18,W18=AA18,X18=AA18,Y18=AA18,Z18=AA18),AA18+0.0006,AA18))</f>
        <v/>
      </c>
      <c r="O18" s="34" t="str">
        <f>IF(results!$W18&lt;&gt;"a","",IF(OR(U18=AB18,V18=AB18,W18=AB18,X18=AB18,Y18=AB18,Z18=AB18,AA18=AB18),AB18+0.0007,AB18))</f>
        <v/>
      </c>
      <c r="P18" s="34" t="str">
        <f>IF(results!$W18&lt;&gt;"a","",AC18*2)</f>
        <v/>
      </c>
      <c r="Q18" s="46">
        <f t="shared" si="1"/>
        <v>0</v>
      </c>
      <c r="R18" s="4">
        <f t="shared" si="6"/>
        <v>1.7999999999999999E-6</v>
      </c>
      <c r="S18" s="4" t="str">
        <f>IF(results!$W18&lt;&gt;"a","",results!C18)</f>
        <v/>
      </c>
      <c r="T18" s="4">
        <f>IF(results!W18="A",1,IF(results!W18="B",2,IF(results!W18="C",3,99)))</f>
        <v>2</v>
      </c>
      <c r="U18" s="33">
        <f>results!D18+results!E18</f>
        <v>0</v>
      </c>
      <c r="V18" s="33">
        <f>results!F18+results!G18</f>
        <v>0</v>
      </c>
      <c r="W18" s="33">
        <f>results!H18+results!I18</f>
        <v>0</v>
      </c>
      <c r="X18" s="33">
        <f>results!J18+results!K18</f>
        <v>58</v>
      </c>
      <c r="Y18" s="33">
        <f>results!L18+results!M18</f>
        <v>0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 t="e">
        <f t="shared" si="2"/>
        <v>#NUM!</v>
      </c>
    </row>
    <row r="19" spans="1:30" x14ac:dyDescent="0.35">
      <c r="A19" s="18">
        <v>13</v>
      </c>
      <c r="B19" s="20">
        <f t="shared" si="3"/>
        <v>1</v>
      </c>
      <c r="C19" s="20">
        <f t="shared" si="4"/>
        <v>8</v>
      </c>
      <c r="D19" s="14">
        <f t="shared" si="0"/>
        <v>8</v>
      </c>
      <c r="E19" s="14">
        <f t="shared" si="5"/>
        <v>8</v>
      </c>
      <c r="F19" s="2" t="str">
        <f>IF(results!W19&lt;&gt;"a","",results!B19)</f>
        <v>CIZMAN MIHA</v>
      </c>
      <c r="G19" s="2">
        <f>IF(results!$W19&lt;&gt;"a","",results!V19)</f>
        <v>3</v>
      </c>
      <c r="H19" s="34">
        <f>IF(results!$W19&lt;&gt;"a","",U19)</f>
        <v>0</v>
      </c>
      <c r="I19" s="34">
        <f>IF(results!$W19&lt;&gt;"a","",IF(V19=U19,V19+0.0001,V19))</f>
        <v>1E-4</v>
      </c>
      <c r="J19" s="34">
        <f>IF(results!$W19&lt;&gt;"a","",IF(OR(U19=W19,V19=W19),W19+0.0002,W19))</f>
        <v>48</v>
      </c>
      <c r="K19" s="34">
        <f>IF(results!$W19&lt;&gt;"a","",IF(OR(U19=X19,V19=X19,W19=X19),X19+0.0003,X19))</f>
        <v>2.9999999999999997E-4</v>
      </c>
      <c r="L19" s="34">
        <f>IF(results!$W19&lt;&gt;"a","",IF(OR(U19=Y19,V19=Y19,W19=Y19,X19=Y19),Y19+0.0004,Y19))</f>
        <v>52</v>
      </c>
      <c r="M19" s="34">
        <f>IF(results!$W19&lt;&gt;"a","",IF(OR(U19=Z19,V19=Z19,W19=Z19,X19=Z19,Y19=Z19),Z19+0.0005,Z19))</f>
        <v>49</v>
      </c>
      <c r="N19" s="34">
        <f>IF(results!$W19&lt;&gt;"a","",IF(OR(U19=AA19,V19=AA19,W19=AA19,X19=AA19,Y19=AA19,Z19=AA19),AA19+0.0006,AA19))</f>
        <v>5.9999999999999995E-4</v>
      </c>
      <c r="O19" s="34">
        <f>IF(results!$W19&lt;&gt;"a","",IF(OR(U19=AB19,V19=AB19,W19=AB19,X19=AB19,Y19=AB19,Z19=AB19,AA19=AB19),AB19+0.0007,AB19))</f>
        <v>6.9999999999999999E-4</v>
      </c>
      <c r="P19" s="34">
        <f>IF(results!$W19&lt;&gt;"a","",AC19*2)</f>
        <v>0</v>
      </c>
      <c r="Q19" s="46">
        <f t="shared" si="1"/>
        <v>149.00069999999999</v>
      </c>
      <c r="R19" s="4">
        <f t="shared" si="6"/>
        <v>149.0007019</v>
      </c>
      <c r="S19" s="4">
        <f>IF(results!$W19&lt;&gt;"a","",results!C19)</f>
        <v>13.1</v>
      </c>
      <c r="T19" s="4">
        <f>IF(results!W19="A",1,IF(results!W19="B",2,IF(results!W19="C",3,99)))</f>
        <v>1</v>
      </c>
      <c r="U19" s="33">
        <f>results!D19+results!E19</f>
        <v>0</v>
      </c>
      <c r="V19" s="33">
        <f>results!F19+results!G19</f>
        <v>0</v>
      </c>
      <c r="W19" s="33">
        <f>results!H19+results!I19</f>
        <v>48</v>
      </c>
      <c r="X19" s="33">
        <f>results!J19+results!K19</f>
        <v>0</v>
      </c>
      <c r="Y19" s="33">
        <f>results!L19+results!M19</f>
        <v>52</v>
      </c>
      <c r="Z19" s="33">
        <f>results!N19+results!O19</f>
        <v>49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>
        <f t="shared" si="2"/>
        <v>48</v>
      </c>
    </row>
    <row r="20" spans="1:30" x14ac:dyDescent="0.35">
      <c r="A20" s="18">
        <v>14</v>
      </c>
      <c r="B20" s="20">
        <f t="shared" si="3"/>
        <v>29</v>
      </c>
      <c r="C20" s="20">
        <f t="shared" si="4"/>
        <v>145</v>
      </c>
      <c r="D20" s="14">
        <f t="shared" si="0"/>
        <v>29</v>
      </c>
      <c r="E20" s="14">
        <f t="shared" si="5"/>
        <v>29</v>
      </c>
      <c r="F20" s="2" t="str">
        <f>IF(results!W20&lt;&gt;"a","",results!B20)</f>
        <v/>
      </c>
      <c r="G20" s="2" t="str">
        <f>IF(results!$W20&lt;&gt;"a","",results!V20)</f>
        <v/>
      </c>
      <c r="H20" s="34" t="str">
        <f>IF(results!$W20&lt;&gt;"a","",U20)</f>
        <v/>
      </c>
      <c r="I20" s="34" t="str">
        <f>IF(results!$W20&lt;&gt;"a","",IF(V20=U20,V20+0.0001,V20))</f>
        <v/>
      </c>
      <c r="J20" s="34" t="str">
        <f>IF(results!$W20&lt;&gt;"a","",IF(OR(U20=W20,V20=W20),W20+0.0002,W20))</f>
        <v/>
      </c>
      <c r="K20" s="34" t="str">
        <f>IF(results!$W20&lt;&gt;"a","",IF(OR(U20=X20,V20=X20,W20=X20),X20+0.0003,X20))</f>
        <v/>
      </c>
      <c r="L20" s="34" t="str">
        <f>IF(results!$W20&lt;&gt;"a","",IF(OR(U20=Y20,V20=Y20,W20=Y20,X20=Y20),Y20+0.0004,Y20))</f>
        <v/>
      </c>
      <c r="M20" s="34" t="str">
        <f>IF(results!$W20&lt;&gt;"a","",IF(OR(U20=Z20,V20=Z20,W20=Z20,X20=Z20,Y20=Z20),Z20+0.0005,Z20))</f>
        <v/>
      </c>
      <c r="N20" s="34" t="str">
        <f>IF(results!$W20&lt;&gt;"a","",IF(OR(U20=AA20,V20=AA20,W20=AA20,X20=AA20,Y20=AA20,Z20=AA20),AA20+0.0006,AA20))</f>
        <v/>
      </c>
      <c r="O20" s="34" t="str">
        <f>IF(results!$W20&lt;&gt;"a","",IF(OR(U20=AB20,V20=AB20,W20=AB20,X20=AB20,Y20=AB20,Z20=AB20,AA20=AB20),AB20+0.0007,AB20))</f>
        <v/>
      </c>
      <c r="P20" s="34" t="str">
        <f>IF(results!$W20&lt;&gt;"a","",AC20*2)</f>
        <v/>
      </c>
      <c r="Q20" s="46">
        <f t="shared" si="1"/>
        <v>0</v>
      </c>
      <c r="R20" s="4">
        <f t="shared" si="6"/>
        <v>1.9999999999999999E-6</v>
      </c>
      <c r="S20" s="4" t="str">
        <f>IF(results!$W20&lt;&gt;"a","",results!C20)</f>
        <v/>
      </c>
      <c r="T20" s="4">
        <f>IF(results!W20="A",1,IF(results!W20="B",2,IF(results!W20="C",3,99)))</f>
        <v>2</v>
      </c>
      <c r="U20" s="33">
        <f>results!D20+results!E20</f>
        <v>0</v>
      </c>
      <c r="V20" s="33">
        <f>results!F20+results!G20</f>
        <v>0</v>
      </c>
      <c r="W20" s="33">
        <f>results!H20+results!I20</f>
        <v>0</v>
      </c>
      <c r="X20" s="33">
        <f>results!J20+results!K20</f>
        <v>61</v>
      </c>
      <c r="Y20" s="33">
        <f>results!L20+results!M20</f>
        <v>0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 t="e">
        <f t="shared" si="2"/>
        <v>#NUM!</v>
      </c>
    </row>
    <row r="21" spans="1:30" x14ac:dyDescent="0.35">
      <c r="A21" s="18">
        <v>15</v>
      </c>
      <c r="B21" s="20">
        <f t="shared" si="3"/>
        <v>29</v>
      </c>
      <c r="C21" s="20">
        <f t="shared" si="4"/>
        <v>144</v>
      </c>
      <c r="D21" s="14">
        <f t="shared" si="0"/>
        <v>29</v>
      </c>
      <c r="E21" s="14">
        <f t="shared" si="5"/>
        <v>29</v>
      </c>
      <c r="F21" s="2" t="str">
        <f>IF(results!W21&lt;&gt;"a","",results!B21)</f>
        <v/>
      </c>
      <c r="G21" s="2" t="str">
        <f>IF(results!$W21&lt;&gt;"a","",results!V21)</f>
        <v/>
      </c>
      <c r="H21" s="34" t="str">
        <f>IF(results!$W21&lt;&gt;"a","",U21)</f>
        <v/>
      </c>
      <c r="I21" s="34" t="str">
        <f>IF(results!$W21&lt;&gt;"a","",IF(V21=U21,V21+0.0001,V21))</f>
        <v/>
      </c>
      <c r="J21" s="34" t="str">
        <f>IF(results!$W21&lt;&gt;"a","",IF(OR(U21=W21,V21=W21),W21+0.0002,W21))</f>
        <v/>
      </c>
      <c r="K21" s="34" t="str">
        <f>IF(results!$W21&lt;&gt;"a","",IF(OR(U21=X21,V21=X21,W21=X21),X21+0.0003,X21))</f>
        <v/>
      </c>
      <c r="L21" s="34" t="str">
        <f>IF(results!$W21&lt;&gt;"a","",IF(OR(U21=Y21,V21=Y21,W21=Y21,X21=Y21),Y21+0.0004,Y21))</f>
        <v/>
      </c>
      <c r="M21" s="34" t="str">
        <f>IF(results!$W21&lt;&gt;"a","",IF(OR(U21=Z21,V21=Z21,W21=Z21,X21=Z21,Y21=Z21),Z21+0.0005,Z21))</f>
        <v/>
      </c>
      <c r="N21" s="34" t="str">
        <f>IF(results!$W21&lt;&gt;"a","",IF(OR(U21=AA21,V21=AA21,W21=AA21,X21=AA21,Y21=AA21,Z21=AA21),AA21+0.0006,AA21))</f>
        <v/>
      </c>
      <c r="O21" s="34" t="str">
        <f>IF(results!$W21&lt;&gt;"a","",IF(OR(U21=AB21,V21=AB21,W21=AB21,X21=AB21,Y21=AB21,Z21=AB21,AA21=AB21),AB21+0.0007,AB21))</f>
        <v/>
      </c>
      <c r="P21" s="34" t="str">
        <f>IF(results!$W21&lt;&gt;"a","",AC21*2)</f>
        <v/>
      </c>
      <c r="Q21" s="46">
        <f t="shared" si="1"/>
        <v>0</v>
      </c>
      <c r="R21" s="4">
        <f t="shared" si="6"/>
        <v>2.0999999999999998E-6</v>
      </c>
      <c r="S21" s="4" t="str">
        <f>IF(results!$W21&lt;&gt;"a","",results!C21)</f>
        <v/>
      </c>
      <c r="T21" s="4">
        <f>IF(results!W21="A",1,IF(results!W21="B",2,IF(results!W21="C",3,99)))</f>
        <v>2</v>
      </c>
      <c r="U21" s="33">
        <f>results!D21+results!E21</f>
        <v>0</v>
      </c>
      <c r="V21" s="33">
        <f>results!F21+results!G21</f>
        <v>44</v>
      </c>
      <c r="W21" s="33">
        <f>results!H21+results!I21</f>
        <v>44</v>
      </c>
      <c r="X21" s="33">
        <f>results!J21+results!K21</f>
        <v>0</v>
      </c>
      <c r="Y21" s="33">
        <f>results!L21+results!M21</f>
        <v>47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 t="e">
        <f t="shared" si="2"/>
        <v>#NUM!</v>
      </c>
    </row>
    <row r="22" spans="1:30" x14ac:dyDescent="0.35">
      <c r="A22" s="18">
        <v>16</v>
      </c>
      <c r="B22" s="20">
        <f t="shared" si="3"/>
        <v>1</v>
      </c>
      <c r="C22" s="20">
        <f t="shared" si="4"/>
        <v>13</v>
      </c>
      <c r="D22" s="14">
        <f t="shared" si="0"/>
        <v>13</v>
      </c>
      <c r="E22" s="14">
        <f t="shared" si="5"/>
        <v>13</v>
      </c>
      <c r="F22" s="2" t="str">
        <f>IF(results!W22&lt;&gt;"a","",results!B22)</f>
        <v>DJURAGIC DRAGO</v>
      </c>
      <c r="G22" s="2">
        <f>IF(results!$W22&lt;&gt;"a","",results!V22)</f>
        <v>1</v>
      </c>
      <c r="H22" s="34">
        <f>IF(results!$W22&lt;&gt;"a","",U22)</f>
        <v>0</v>
      </c>
      <c r="I22" s="34">
        <f>IF(results!$W22&lt;&gt;"a","",IF(V22=U22,V22+0.0001,V22))</f>
        <v>1E-4</v>
      </c>
      <c r="J22" s="34">
        <f>IF(results!$W22&lt;&gt;"a","",IF(OR(U22=W22,V22=W22),W22+0.0002,W22))</f>
        <v>2.0000000000000001E-4</v>
      </c>
      <c r="K22" s="34">
        <f>IF(results!$W22&lt;&gt;"a","",IF(OR(U22=X22,V22=X22,W22=X22),X22+0.0003,X22))</f>
        <v>2.9999999999999997E-4</v>
      </c>
      <c r="L22" s="34">
        <f>IF(results!$W22&lt;&gt;"a","",IF(OR(U22=Y22,V22=Y22,W22=Y22,X22=Y22),Y22+0.0004,Y22))</f>
        <v>4.0000000000000002E-4</v>
      </c>
      <c r="M22" s="34">
        <f>IF(results!$W22&lt;&gt;"a","",IF(OR(U22=Z22,V22=Z22,W22=Z22,X22=Z22,Y22=Z22),Z22+0.0005,Z22))</f>
        <v>68</v>
      </c>
      <c r="N22" s="34">
        <f>IF(results!$W22&lt;&gt;"a","",IF(OR(U22=AA22,V22=AA22,W22=AA22,X22=AA22,Y22=AA22,Z22=AA22),AA22+0.0006,AA22))</f>
        <v>5.9999999999999995E-4</v>
      </c>
      <c r="O22" s="34">
        <f>IF(results!$W22&lt;&gt;"a","",IF(OR(U22=AB22,V22=AB22,W22=AB22,X22=AB22,Y22=AB22,Z22=AB22,AA22=AB22),AB22+0.0007,AB22))</f>
        <v>6.9999999999999999E-4</v>
      </c>
      <c r="P22" s="34">
        <f>IF(results!$W22&lt;&gt;"a","",AC22*2)</f>
        <v>0</v>
      </c>
      <c r="Q22" s="46">
        <f t="shared" si="1"/>
        <v>68.0017</v>
      </c>
      <c r="R22" s="4">
        <f t="shared" si="6"/>
        <v>68.001702199999997</v>
      </c>
      <c r="S22" s="4">
        <f>IF(results!$W22&lt;&gt;"a","",results!C22)</f>
        <v>9</v>
      </c>
      <c r="T22" s="4">
        <f>IF(results!W22="A",1,IF(results!W22="B",2,IF(results!W22="C",3,99)))</f>
        <v>1</v>
      </c>
      <c r="U22" s="33">
        <f>results!D22+results!E22</f>
        <v>0</v>
      </c>
      <c r="V22" s="33">
        <f>results!F22+results!G22</f>
        <v>0</v>
      </c>
      <c r="W22" s="33">
        <f>results!H22+results!I22</f>
        <v>0</v>
      </c>
      <c r="X22" s="33">
        <f>results!J22+results!K22</f>
        <v>0</v>
      </c>
      <c r="Y22" s="33">
        <f>results!L22+results!M22</f>
        <v>0</v>
      </c>
      <c r="Z22" s="33">
        <f>results!N22+results!O22</f>
        <v>68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>
        <f t="shared" si="2"/>
        <v>5.9999999999999995E-4</v>
      </c>
    </row>
    <row r="23" spans="1:30" x14ac:dyDescent="0.35">
      <c r="A23" s="18">
        <v>17</v>
      </c>
      <c r="B23" s="20">
        <f t="shared" si="3"/>
        <v>1</v>
      </c>
      <c r="C23" s="20">
        <f t="shared" si="4"/>
        <v>6</v>
      </c>
      <c r="D23" s="14">
        <f t="shared" si="0"/>
        <v>6</v>
      </c>
      <c r="E23" s="14">
        <f t="shared" si="5"/>
        <v>6</v>
      </c>
      <c r="F23" s="2" t="str">
        <f>IF(results!W23&lt;&gt;"a","",results!B23)</f>
        <v>FURLAN SIMON</v>
      </c>
      <c r="G23" s="2">
        <f>IF(results!$W23&lt;&gt;"a","",results!V23)</f>
        <v>5</v>
      </c>
      <c r="H23" s="34">
        <f>IF(results!$W23&lt;&gt;"a","",U23)</f>
        <v>68</v>
      </c>
      <c r="I23" s="34">
        <f>IF(results!$W23&lt;&gt;"a","",IF(V23=U23,V23+0.0001,V23))</f>
        <v>46</v>
      </c>
      <c r="J23" s="34">
        <f>IF(results!$W23&lt;&gt;"a","",IF(OR(U23=W23,V23=W23),W23+0.0002,W23))</f>
        <v>45</v>
      </c>
      <c r="K23" s="34">
        <f>IF(results!$W23&lt;&gt;"a","",IF(OR(U23=X23,V23=X23,W23=X23),X23+0.0003,X23))</f>
        <v>50</v>
      </c>
      <c r="L23" s="34">
        <f>IF(results!$W23&lt;&gt;"a","",IF(OR(U23=Y23,V23=Y23,W23=Y23,X23=Y23),Y23+0.0004,Y23))</f>
        <v>0</v>
      </c>
      <c r="M23" s="34">
        <f>IF(results!$W23&lt;&gt;"a","",IF(OR(U23=Z23,V23=Z23,W23=Z23,X23=Z23,Y23=Z23),Z23+0.0005,Z23))</f>
        <v>5.0000000000000001E-4</v>
      </c>
      <c r="N23" s="34">
        <f>IF(results!$W23&lt;&gt;"a","",IF(OR(U23=AA23,V23=AA23,W23=AA23,X23=AA23,Y23=AA23,Z23=AA23),AA23+0.0006,AA23))</f>
        <v>57</v>
      </c>
      <c r="O23" s="34">
        <f>IF(results!$W23&lt;&gt;"a","",IF(OR(U23=AB23,V23=AB23,W23=AB23,X23=AB23,Y23=AB23,Z23=AB23,AA23=AB23),AB23+0.0007,AB23))</f>
        <v>6.9999999999999999E-4</v>
      </c>
      <c r="P23" s="34">
        <f>IF(results!$W23&lt;&gt;"a","",AC23*2)</f>
        <v>0</v>
      </c>
      <c r="Q23" s="46">
        <f t="shared" si="1"/>
        <v>221</v>
      </c>
      <c r="R23" s="4">
        <f t="shared" si="6"/>
        <v>221.00000230000001</v>
      </c>
      <c r="S23" s="4">
        <f>IF(results!$W23&lt;&gt;"a","",results!C23)</f>
        <v>12.8</v>
      </c>
      <c r="T23" s="4">
        <f>IF(results!W23="A",1,IF(results!W23="B",2,IF(results!W23="C",3,99)))</f>
        <v>1</v>
      </c>
      <c r="U23" s="33">
        <f>results!D23+results!E23</f>
        <v>68</v>
      </c>
      <c r="V23" s="33">
        <f>results!F23+results!G23</f>
        <v>46</v>
      </c>
      <c r="W23" s="33">
        <f>results!H23+results!I23</f>
        <v>45</v>
      </c>
      <c r="X23" s="33">
        <f>results!J23+results!K23</f>
        <v>50</v>
      </c>
      <c r="Y23" s="33">
        <f>results!L23+results!M23</f>
        <v>0</v>
      </c>
      <c r="Z23" s="33">
        <f>results!N23+results!O23</f>
        <v>0</v>
      </c>
      <c r="AA23" s="33">
        <f>results!P23+results!Q23</f>
        <v>57</v>
      </c>
      <c r="AB23" s="33">
        <f>results!R23+results!S23</f>
        <v>0</v>
      </c>
      <c r="AC23" s="33">
        <f>results!T23+results!U23</f>
        <v>0</v>
      </c>
      <c r="AD23" s="10">
        <f t="shared" si="2"/>
        <v>50</v>
      </c>
    </row>
    <row r="24" spans="1:30" x14ac:dyDescent="0.35">
      <c r="A24" s="18">
        <v>18</v>
      </c>
      <c r="B24" s="20">
        <f t="shared" si="3"/>
        <v>29</v>
      </c>
      <c r="C24" s="20">
        <f t="shared" si="4"/>
        <v>143</v>
      </c>
      <c r="D24" s="14">
        <f t="shared" si="0"/>
        <v>29</v>
      </c>
      <c r="E24" s="14">
        <f t="shared" si="5"/>
        <v>29</v>
      </c>
      <c r="F24" s="2" t="str">
        <f>IF(results!W24&lt;&gt;"a","",results!B24)</f>
        <v/>
      </c>
      <c r="G24" s="2" t="str">
        <f>IF(results!$W24&lt;&gt;"a","",results!V24)</f>
        <v/>
      </c>
      <c r="H24" s="34" t="str">
        <f>IF(results!$W24&lt;&gt;"a","",U24)</f>
        <v/>
      </c>
      <c r="I24" s="34" t="str">
        <f>IF(results!$W24&lt;&gt;"a","",IF(V24=U24,V24+0.0001,V24))</f>
        <v/>
      </c>
      <c r="J24" s="34" t="str">
        <f>IF(results!$W24&lt;&gt;"a","",IF(OR(U24=W24,V24=W24),W24+0.0002,W24))</f>
        <v/>
      </c>
      <c r="K24" s="34" t="str">
        <f>IF(results!$W24&lt;&gt;"a","",IF(OR(U24=X24,V24=X24,W24=X24),X24+0.0003,X24))</f>
        <v/>
      </c>
      <c r="L24" s="34" t="str">
        <f>IF(results!$W24&lt;&gt;"a","",IF(OR(U24=Y24,V24=Y24,W24=Y24,X24=Y24),Y24+0.0004,Y24))</f>
        <v/>
      </c>
      <c r="M24" s="34" t="str">
        <f>IF(results!$W24&lt;&gt;"a","",IF(OR(U24=Z24,V24=Z24,W24=Z24,X24=Z24,Y24=Z24),Z24+0.0005,Z24))</f>
        <v/>
      </c>
      <c r="N24" s="34" t="str">
        <f>IF(results!$W24&lt;&gt;"a","",IF(OR(U24=AA24,V24=AA24,W24=AA24,X24=AA24,Y24=AA24,Z24=AA24),AA24+0.0006,AA24))</f>
        <v/>
      </c>
      <c r="O24" s="34" t="str">
        <f>IF(results!$W24&lt;&gt;"a","",IF(OR(U24=AB24,V24=AB24,W24=AB24,X24=AB24,Y24=AB24,Z24=AB24,AA24=AB24),AB24+0.0007,AB24))</f>
        <v/>
      </c>
      <c r="P24" s="34" t="str">
        <f>IF(results!$W24&lt;&gt;"a","",AC24*2)</f>
        <v/>
      </c>
      <c r="Q24" s="46">
        <f t="shared" si="1"/>
        <v>0</v>
      </c>
      <c r="R24" s="4">
        <f t="shared" si="6"/>
        <v>2.3999999999999999E-6</v>
      </c>
      <c r="S24" s="4" t="str">
        <f>IF(results!$W24&lt;&gt;"a","",results!C24)</f>
        <v/>
      </c>
      <c r="T24" s="4">
        <f>IF(results!W24="A",1,IF(results!W24="B",2,IF(results!W24="C",3,99)))</f>
        <v>2</v>
      </c>
      <c r="U24" s="33">
        <f>results!D24+results!E24</f>
        <v>0</v>
      </c>
      <c r="V24" s="33">
        <f>results!F24+results!G24</f>
        <v>0</v>
      </c>
      <c r="W24" s="33">
        <f>results!H24+results!I24</f>
        <v>0</v>
      </c>
      <c r="X24" s="33">
        <f>results!J24+results!K24</f>
        <v>55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32</v>
      </c>
      <c r="AC24" s="33">
        <f>results!T24+results!U24</f>
        <v>0</v>
      </c>
      <c r="AD24" s="10" t="e">
        <f t="shared" si="2"/>
        <v>#NUM!</v>
      </c>
    </row>
    <row r="25" spans="1:30" x14ac:dyDescent="0.35">
      <c r="A25" s="18">
        <v>19</v>
      </c>
      <c r="B25" s="20">
        <f t="shared" si="3"/>
        <v>84</v>
      </c>
      <c r="C25" s="20">
        <f t="shared" si="4"/>
        <v>142</v>
      </c>
      <c r="D25" s="14">
        <f t="shared" si="0"/>
        <v>29</v>
      </c>
      <c r="E25" s="14">
        <f t="shared" si="5"/>
        <v>29</v>
      </c>
      <c r="F25" s="2" t="str">
        <f>IF(results!W25&lt;&gt;"a","",results!B25)</f>
        <v/>
      </c>
      <c r="G25" s="2" t="str">
        <f>IF(results!$W25&lt;&gt;"a","",results!V25)</f>
        <v/>
      </c>
      <c r="H25" s="34" t="str">
        <f>IF(results!$W25&lt;&gt;"a","",U25)</f>
        <v/>
      </c>
      <c r="I25" s="34" t="str">
        <f>IF(results!$W25&lt;&gt;"a","",IF(V25=U25,V25+0.0001,V25))</f>
        <v/>
      </c>
      <c r="J25" s="34" t="str">
        <f>IF(results!$W25&lt;&gt;"a","",IF(OR(U25=W25,V25=W25),W25+0.0002,W25))</f>
        <v/>
      </c>
      <c r="K25" s="34" t="str">
        <f>IF(results!$W25&lt;&gt;"a","",IF(OR(U25=X25,V25=X25,W25=X25),X25+0.0003,X25))</f>
        <v/>
      </c>
      <c r="L25" s="34" t="str">
        <f>IF(results!$W25&lt;&gt;"a","",IF(OR(U25=Y25,V25=Y25,W25=Y25,X25=Y25),Y25+0.0004,Y25))</f>
        <v/>
      </c>
      <c r="M25" s="34" t="str">
        <f>IF(results!$W25&lt;&gt;"a","",IF(OR(U25=Z25,V25=Z25,W25=Z25,X25=Z25,Y25=Z25),Z25+0.0005,Z25))</f>
        <v/>
      </c>
      <c r="N25" s="34" t="str">
        <f>IF(results!$W25&lt;&gt;"a","",IF(OR(U25=AA25,V25=AA25,W25=AA25,X25=AA25,Y25=AA25,Z25=AA25),AA25+0.0006,AA25))</f>
        <v/>
      </c>
      <c r="O25" s="34" t="str">
        <f>IF(results!$W25&lt;&gt;"a","",IF(OR(U25=AB25,V25=AB25,W25=AB25,X25=AB25,Y25=AB25,Z25=AB25,AA25=AB25),AB25+0.0007,AB25))</f>
        <v/>
      </c>
      <c r="P25" s="34" t="str">
        <f>IF(results!$W25&lt;&gt;"a","",AC25*2)</f>
        <v/>
      </c>
      <c r="Q25" s="46">
        <f t="shared" si="1"/>
        <v>0</v>
      </c>
      <c r="R25" s="4">
        <f t="shared" si="6"/>
        <v>2.4999999999999998E-6</v>
      </c>
      <c r="S25" s="4" t="str">
        <f>IF(results!$W25&lt;&gt;"a","",results!C25)</f>
        <v/>
      </c>
      <c r="T25" s="4">
        <f>IF(results!W25="A",1,IF(results!W25="B",2,IF(results!W25="C",3,99)))</f>
        <v>3</v>
      </c>
      <c r="U25" s="33">
        <f>results!D25+results!E25</f>
        <v>0</v>
      </c>
      <c r="V25" s="33">
        <f>results!F25+results!G25</f>
        <v>0</v>
      </c>
      <c r="W25" s="33">
        <f>results!H25+results!I25</f>
        <v>0</v>
      </c>
      <c r="X25" s="33">
        <f>results!J25+results!K25</f>
        <v>48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49</v>
      </c>
      <c r="AC25" s="33">
        <f>results!T25+results!U25</f>
        <v>0</v>
      </c>
      <c r="AD25" s="10" t="e">
        <f t="shared" si="2"/>
        <v>#NUM!</v>
      </c>
    </row>
    <row r="26" spans="1:30" x14ac:dyDescent="0.35">
      <c r="A26" s="18">
        <v>20</v>
      </c>
      <c r="B26" s="20">
        <f t="shared" si="3"/>
        <v>84</v>
      </c>
      <c r="C26" s="20">
        <f t="shared" si="4"/>
        <v>141</v>
      </c>
      <c r="D26" s="14">
        <f t="shared" si="0"/>
        <v>29</v>
      </c>
      <c r="E26" s="14">
        <f t="shared" si="5"/>
        <v>29</v>
      </c>
      <c r="F26" s="2" t="str">
        <f>IF(results!W26&lt;&gt;"a","",results!B26)</f>
        <v/>
      </c>
      <c r="G26" s="2" t="str">
        <f>IF(results!$W26&lt;&gt;"a","",results!V26)</f>
        <v/>
      </c>
      <c r="H26" s="34" t="str">
        <f>IF(results!$W26&lt;&gt;"a","",U26)</f>
        <v/>
      </c>
      <c r="I26" s="34" t="str">
        <f>IF(results!$W26&lt;&gt;"a","",IF(V26=U26,V26+0.0001,V26))</f>
        <v/>
      </c>
      <c r="J26" s="34" t="str">
        <f>IF(results!$W26&lt;&gt;"a","",IF(OR(U26=W26,V26=W26),W26+0.0002,W26))</f>
        <v/>
      </c>
      <c r="K26" s="34" t="str">
        <f>IF(results!$W26&lt;&gt;"a","",IF(OR(U26=X26,V26=X26,W26=X26),X26+0.0003,X26))</f>
        <v/>
      </c>
      <c r="L26" s="34" t="str">
        <f>IF(results!$W26&lt;&gt;"a","",IF(OR(U26=Y26,V26=Y26,W26=Y26,X26=Y26),Y26+0.0004,Y26))</f>
        <v/>
      </c>
      <c r="M26" s="34" t="str">
        <f>IF(results!$W26&lt;&gt;"a","",IF(OR(U26=Z26,V26=Z26,W26=Z26,X26=Z26,Y26=Z26),Z26+0.0005,Z26))</f>
        <v/>
      </c>
      <c r="N26" s="34" t="str">
        <f>IF(results!$W26&lt;&gt;"a","",IF(OR(U26=AA26,V26=AA26,W26=AA26,X26=AA26,Y26=AA26,Z26=AA26),AA26+0.0006,AA26))</f>
        <v/>
      </c>
      <c r="O26" s="34" t="str">
        <f>IF(results!$W26&lt;&gt;"a","",IF(OR(U26=AB26,V26=AB26,W26=AB26,X26=AB26,Y26=AB26,Z26=AB26,AA26=AB26),AB26+0.0007,AB26))</f>
        <v/>
      </c>
      <c r="P26" s="34" t="str">
        <f>IF(results!$W26&lt;&gt;"a","",AC26*2)</f>
        <v/>
      </c>
      <c r="Q26" s="46">
        <f t="shared" si="1"/>
        <v>0</v>
      </c>
      <c r="R26" s="4">
        <f t="shared" si="6"/>
        <v>2.5999999999999997E-6</v>
      </c>
      <c r="S26" s="4" t="str">
        <f>IF(results!$W26&lt;&gt;"a","",results!C26)</f>
        <v/>
      </c>
      <c r="T26" s="4">
        <f>IF(results!W26="A",1,IF(results!W26="B",2,IF(results!W26="C",3,99)))</f>
        <v>3</v>
      </c>
      <c r="U26" s="33">
        <f>results!D26+results!E26</f>
        <v>0</v>
      </c>
      <c r="V26" s="33">
        <f>results!F26+results!G26</f>
        <v>0</v>
      </c>
      <c r="W26" s="33">
        <f>results!H26+results!I26</f>
        <v>0</v>
      </c>
      <c r="X26" s="33">
        <f>results!J26+results!K26</f>
        <v>41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 t="e">
        <f t="shared" si="2"/>
        <v>#NUM!</v>
      </c>
    </row>
    <row r="27" spans="1:30" x14ac:dyDescent="0.35">
      <c r="A27" s="18">
        <v>21</v>
      </c>
      <c r="B27" s="20">
        <f t="shared" si="3"/>
        <v>84</v>
      </c>
      <c r="C27" s="20">
        <f t="shared" si="4"/>
        <v>140</v>
      </c>
      <c r="D27" s="14">
        <f t="shared" si="0"/>
        <v>29</v>
      </c>
      <c r="E27" s="14">
        <f t="shared" si="5"/>
        <v>29</v>
      </c>
      <c r="F27" s="2" t="str">
        <f>IF(results!W27&lt;&gt;"a","",results!B27)</f>
        <v/>
      </c>
      <c r="G27" s="2" t="str">
        <f>IF(results!$W27&lt;&gt;"a","",results!V27)</f>
        <v/>
      </c>
      <c r="H27" s="34" t="str">
        <f>IF(results!$W27&lt;&gt;"a","",U27)</f>
        <v/>
      </c>
      <c r="I27" s="34" t="str">
        <f>IF(results!$W27&lt;&gt;"a","",IF(V27=U27,V27+0.0001,V27))</f>
        <v/>
      </c>
      <c r="J27" s="34" t="str">
        <f>IF(results!$W27&lt;&gt;"a","",IF(OR(U27=W27,V27=W27),W27+0.0002,W27))</f>
        <v/>
      </c>
      <c r="K27" s="34" t="str">
        <f>IF(results!$W27&lt;&gt;"a","",IF(OR(U27=X27,V27=X27,W27=X27),X27+0.0003,X27))</f>
        <v/>
      </c>
      <c r="L27" s="34" t="str">
        <f>IF(results!$W27&lt;&gt;"a","",IF(OR(U27=Y27,V27=Y27,W27=Y27,X27=Y27),Y27+0.0004,Y27))</f>
        <v/>
      </c>
      <c r="M27" s="34" t="str">
        <f>IF(results!$W27&lt;&gt;"a","",IF(OR(U27=Z27,V27=Z27,W27=Z27,X27=Z27,Y27=Z27),Z27+0.0005,Z27))</f>
        <v/>
      </c>
      <c r="N27" s="34" t="str">
        <f>IF(results!$W27&lt;&gt;"a","",IF(OR(U27=AA27,V27=AA27,W27=AA27,X27=AA27,Y27=AA27,Z27=AA27),AA27+0.0006,AA27))</f>
        <v/>
      </c>
      <c r="O27" s="34" t="str">
        <f>IF(results!$W27&lt;&gt;"a","",IF(OR(U27=AB27,V27=AB27,W27=AB27,X27=AB27,Y27=AB27,Z27=AB27,AA27=AB27),AB27+0.0007,AB27))</f>
        <v/>
      </c>
      <c r="P27" s="34" t="str">
        <f>IF(results!$W27&lt;&gt;"a","",AC27*2)</f>
        <v/>
      </c>
      <c r="Q27" s="46">
        <f t="shared" si="1"/>
        <v>0</v>
      </c>
      <c r="R27" s="4">
        <f t="shared" si="6"/>
        <v>2.7E-6</v>
      </c>
      <c r="S27" s="4" t="str">
        <f>IF(results!$W27&lt;&gt;"a","",results!C27)</f>
        <v/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34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 t="e">
        <f t="shared" si="2"/>
        <v>#NUM!</v>
      </c>
    </row>
    <row r="28" spans="1:30" x14ac:dyDescent="0.35">
      <c r="A28" s="18">
        <v>22</v>
      </c>
      <c r="B28" s="20">
        <f t="shared" si="3"/>
        <v>29</v>
      </c>
      <c r="C28" s="20">
        <f t="shared" si="4"/>
        <v>139</v>
      </c>
      <c r="D28" s="14">
        <f t="shared" si="0"/>
        <v>29</v>
      </c>
      <c r="E28" s="14">
        <f t="shared" si="5"/>
        <v>29</v>
      </c>
      <c r="F28" s="2" t="str">
        <f>IF(results!W28&lt;&gt;"a","",results!B28)</f>
        <v/>
      </c>
      <c r="G28" s="2" t="str">
        <f>IF(results!$W28&lt;&gt;"a","",results!V28)</f>
        <v/>
      </c>
      <c r="H28" s="34" t="str">
        <f>IF(results!$W28&lt;&gt;"a","",U28)</f>
        <v/>
      </c>
      <c r="I28" s="34" t="str">
        <f>IF(results!$W28&lt;&gt;"a","",IF(V28=U28,V28+0.0001,V28))</f>
        <v/>
      </c>
      <c r="J28" s="34" t="str">
        <f>IF(results!$W28&lt;&gt;"a","",IF(OR(U28=W28,V28=W28),W28+0.0002,W28))</f>
        <v/>
      </c>
      <c r="K28" s="34" t="str">
        <f>IF(results!$W28&lt;&gt;"a","",IF(OR(U28=X28,V28=X28,W28=X28),X28+0.0003,X28))</f>
        <v/>
      </c>
      <c r="L28" s="34" t="str">
        <f>IF(results!$W28&lt;&gt;"a","",IF(OR(U28=Y28,V28=Y28,W28=Y28,X28=Y28),Y28+0.0004,Y28))</f>
        <v/>
      </c>
      <c r="M28" s="34" t="str">
        <f>IF(results!$W28&lt;&gt;"a","",IF(OR(U28=Z28,V28=Z28,W28=Z28,X28=Z28,Y28=Z28),Z28+0.0005,Z28))</f>
        <v/>
      </c>
      <c r="N28" s="34" t="str">
        <f>IF(results!$W28&lt;&gt;"a","",IF(OR(U28=AA28,V28=AA28,W28=AA28,X28=AA28,Y28=AA28,Z28=AA28),AA28+0.0006,AA28))</f>
        <v/>
      </c>
      <c r="O28" s="34" t="str">
        <f>IF(results!$W28&lt;&gt;"a","",IF(OR(U28=AB28,V28=AB28,W28=AB28,X28=AB28,Y28=AB28,Z28=AB28,AA28=AB28),AB28+0.0007,AB28))</f>
        <v/>
      </c>
      <c r="P28" s="34" t="str">
        <f>IF(results!$W28&lt;&gt;"a","",AC28*2)</f>
        <v/>
      </c>
      <c r="Q28" s="46">
        <f t="shared" si="1"/>
        <v>0</v>
      </c>
      <c r="R28" s="4">
        <f t="shared" si="6"/>
        <v>2.7999999999999999E-6</v>
      </c>
      <c r="S28" s="4" t="str">
        <f>IF(results!$W28&lt;&gt;"a","",results!C28)</f>
        <v/>
      </c>
      <c r="T28" s="4">
        <f>IF(results!W28="A",1,IF(results!W28="B",2,IF(results!W28="C",3,99)))</f>
        <v>2</v>
      </c>
      <c r="U28" s="33">
        <f>results!D28+results!E28</f>
        <v>0</v>
      </c>
      <c r="V28" s="33">
        <f>results!F28+results!G28</f>
        <v>0</v>
      </c>
      <c r="W28" s="33">
        <f>results!H28+results!I28</f>
        <v>53</v>
      </c>
      <c r="X28" s="33">
        <f>results!J28+results!K28</f>
        <v>48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 t="e">
        <f t="shared" si="2"/>
        <v>#NUM!</v>
      </c>
    </row>
    <row r="29" spans="1:30" x14ac:dyDescent="0.35">
      <c r="A29" s="18">
        <v>23</v>
      </c>
      <c r="B29" s="20">
        <f t="shared" si="3"/>
        <v>84</v>
      </c>
      <c r="C29" s="20">
        <f t="shared" si="4"/>
        <v>138</v>
      </c>
      <c r="D29" s="14">
        <f t="shared" si="0"/>
        <v>29</v>
      </c>
      <c r="E29" s="14">
        <f t="shared" si="5"/>
        <v>29</v>
      </c>
      <c r="F29" s="2" t="str">
        <f>IF(results!W29&lt;&gt;"a","",results!B29)</f>
        <v/>
      </c>
      <c r="G29" s="2" t="str">
        <f>IF(results!$W29&lt;&gt;"a","",results!V29)</f>
        <v/>
      </c>
      <c r="H29" s="34" t="str">
        <f>IF(results!$W29&lt;&gt;"a","",U29)</f>
        <v/>
      </c>
      <c r="I29" s="34" t="str">
        <f>IF(results!$W29&lt;&gt;"a","",IF(V29=U29,V29+0.0001,V29))</f>
        <v/>
      </c>
      <c r="J29" s="34" t="str">
        <f>IF(results!$W29&lt;&gt;"a","",IF(OR(U29=W29,V29=W29),W29+0.0002,W29))</f>
        <v/>
      </c>
      <c r="K29" s="34" t="str">
        <f>IF(results!$W29&lt;&gt;"a","",IF(OR(U29=X29,V29=X29,W29=X29),X29+0.0003,X29))</f>
        <v/>
      </c>
      <c r="L29" s="34" t="str">
        <f>IF(results!$W29&lt;&gt;"a","",IF(OR(U29=Y29,V29=Y29,W29=Y29,X29=Y29),Y29+0.0004,Y29))</f>
        <v/>
      </c>
      <c r="M29" s="34" t="str">
        <f>IF(results!$W29&lt;&gt;"a","",IF(OR(U29=Z29,V29=Z29,W29=Z29,X29=Z29,Y29=Z29),Z29+0.0005,Z29))</f>
        <v/>
      </c>
      <c r="N29" s="34" t="str">
        <f>IF(results!$W29&lt;&gt;"a","",IF(OR(U29=AA29,V29=AA29,W29=AA29,X29=AA29,Y29=AA29,Z29=AA29),AA29+0.0006,AA29))</f>
        <v/>
      </c>
      <c r="O29" s="34" t="str">
        <f>IF(results!$W29&lt;&gt;"a","",IF(OR(U29=AB29,V29=AB29,W29=AB29,X29=AB29,Y29=AB29,Z29=AB29,AA29=AB29),AB29+0.0007,AB29))</f>
        <v/>
      </c>
      <c r="P29" s="34" t="str">
        <f>IF(results!$W29&lt;&gt;"a","",AC29*2)</f>
        <v/>
      </c>
      <c r="Q29" s="46">
        <f t="shared" si="1"/>
        <v>0</v>
      </c>
      <c r="R29" s="4">
        <f t="shared" si="6"/>
        <v>2.8999999999999998E-6</v>
      </c>
      <c r="S29" s="4" t="str">
        <f>IF(results!$W29&lt;&gt;"a","",results!C29)</f>
        <v/>
      </c>
      <c r="T29" s="4">
        <f>IF(results!W29="A",1,IF(results!W29="B",2,IF(results!W29="C",3,99)))</f>
        <v>3</v>
      </c>
      <c r="U29" s="33">
        <f>results!D29+results!E29</f>
        <v>0</v>
      </c>
      <c r="V29" s="33">
        <f>results!F29+results!G29</f>
        <v>0</v>
      </c>
      <c r="W29" s="33">
        <f>results!H29+results!I29</f>
        <v>0</v>
      </c>
      <c r="X29" s="33">
        <f>results!J29+results!K29</f>
        <v>40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 t="e">
        <f t="shared" si="2"/>
        <v>#NUM!</v>
      </c>
    </row>
    <row r="30" spans="1:30" x14ac:dyDescent="0.35">
      <c r="A30" s="18">
        <v>24</v>
      </c>
      <c r="B30" s="20">
        <f t="shared" si="3"/>
        <v>29</v>
      </c>
      <c r="C30" s="20">
        <f t="shared" si="4"/>
        <v>137</v>
      </c>
      <c r="D30" s="14">
        <f t="shared" si="0"/>
        <v>29</v>
      </c>
      <c r="E30" s="14">
        <f t="shared" si="5"/>
        <v>29</v>
      </c>
      <c r="F30" s="2" t="str">
        <f>IF(results!W30&lt;&gt;"a","",results!B30)</f>
        <v/>
      </c>
      <c r="G30" s="2" t="str">
        <f>IF(results!$W30&lt;&gt;"a","",results!V30)</f>
        <v/>
      </c>
      <c r="H30" s="34" t="str">
        <f>IF(results!$W30&lt;&gt;"a","",U30)</f>
        <v/>
      </c>
      <c r="I30" s="34" t="str">
        <f>IF(results!$W30&lt;&gt;"a","",IF(V30=U30,V30+0.0001,V30))</f>
        <v/>
      </c>
      <c r="J30" s="34" t="str">
        <f>IF(results!$W30&lt;&gt;"a","",IF(OR(U30=W30,V30=W30),W30+0.0002,W30))</f>
        <v/>
      </c>
      <c r="K30" s="34" t="str">
        <f>IF(results!$W30&lt;&gt;"a","",IF(OR(U30=X30,V30=X30,W30=X30),X30+0.0003,X30))</f>
        <v/>
      </c>
      <c r="L30" s="34" t="str">
        <f>IF(results!$W30&lt;&gt;"a","",IF(OR(U30=Y30,V30=Y30,W30=Y30,X30=Y30),Y30+0.0004,Y30))</f>
        <v/>
      </c>
      <c r="M30" s="34" t="str">
        <f>IF(results!$W30&lt;&gt;"a","",IF(OR(U30=Z30,V30=Z30,W30=Z30,X30=Z30,Y30=Z30),Z30+0.0005,Z30))</f>
        <v/>
      </c>
      <c r="N30" s="34" t="str">
        <f>IF(results!$W30&lt;&gt;"a","",IF(OR(U30=AA30,V30=AA30,W30=AA30,X30=AA30,Y30=AA30,Z30=AA30),AA30+0.0006,AA30))</f>
        <v/>
      </c>
      <c r="O30" s="34" t="str">
        <f>IF(results!$W30&lt;&gt;"a","",IF(OR(U30=AB30,V30=AB30,W30=AB30,X30=AB30,Y30=AB30,Z30=AB30,AA30=AB30),AB30+0.0007,AB30))</f>
        <v/>
      </c>
      <c r="P30" s="34" t="str">
        <f>IF(results!$W30&lt;&gt;"a","",AC30*2)</f>
        <v/>
      </c>
      <c r="Q30" s="46">
        <f t="shared" si="1"/>
        <v>0</v>
      </c>
      <c r="R30" s="4">
        <f t="shared" si="6"/>
        <v>3.0000000000000001E-6</v>
      </c>
      <c r="S30" s="4" t="str">
        <f>IF(results!$W30&lt;&gt;"a","",results!C30)</f>
        <v/>
      </c>
      <c r="T30" s="4">
        <f>IF(results!W30="A",1,IF(results!W30="B",2,IF(results!W30="C",3,99)))</f>
        <v>2</v>
      </c>
      <c r="U30" s="33">
        <f>results!D30+results!E30</f>
        <v>0</v>
      </c>
      <c r="V30" s="33">
        <f>results!F30+results!G30</f>
        <v>0</v>
      </c>
      <c r="W30" s="33">
        <f>results!H30+results!I30</f>
        <v>0</v>
      </c>
      <c r="X30" s="33">
        <f>results!J30+results!K30</f>
        <v>50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 t="e">
        <f t="shared" si="2"/>
        <v>#NUM!</v>
      </c>
    </row>
    <row r="31" spans="1:30" x14ac:dyDescent="0.35">
      <c r="A31" s="18">
        <v>25</v>
      </c>
      <c r="B31" s="20">
        <f t="shared" si="3"/>
        <v>29</v>
      </c>
      <c r="C31" s="20">
        <f t="shared" si="4"/>
        <v>136</v>
      </c>
      <c r="D31" s="14">
        <f t="shared" si="0"/>
        <v>29</v>
      </c>
      <c r="E31" s="14">
        <f t="shared" si="5"/>
        <v>29</v>
      </c>
      <c r="F31" s="2" t="str">
        <f>IF(results!W31&lt;&gt;"a","",results!B31)</f>
        <v/>
      </c>
      <c r="G31" s="2" t="str">
        <f>IF(results!$W31&lt;&gt;"a","",results!V31)</f>
        <v/>
      </c>
      <c r="H31" s="34" t="str">
        <f>IF(results!$W31&lt;&gt;"a","",U31)</f>
        <v/>
      </c>
      <c r="I31" s="34" t="str">
        <f>IF(results!$W31&lt;&gt;"a","",IF(V31=U31,V31+0.0001,V31))</f>
        <v/>
      </c>
      <c r="J31" s="34" t="str">
        <f>IF(results!$W31&lt;&gt;"a","",IF(OR(U31=W31,V31=W31),W31+0.0002,W31))</f>
        <v/>
      </c>
      <c r="K31" s="34" t="str">
        <f>IF(results!$W31&lt;&gt;"a","",IF(OR(U31=X31,V31=X31,W31=X31),X31+0.0003,X31))</f>
        <v/>
      </c>
      <c r="L31" s="34" t="str">
        <f>IF(results!$W31&lt;&gt;"a","",IF(OR(U31=Y31,V31=Y31,W31=Y31,X31=Y31),Y31+0.0004,Y31))</f>
        <v/>
      </c>
      <c r="M31" s="34" t="str">
        <f>IF(results!$W31&lt;&gt;"a","",IF(OR(U31=Z31,V31=Z31,W31=Z31,X31=Z31,Y31=Z31),Z31+0.0005,Z31))</f>
        <v/>
      </c>
      <c r="N31" s="34" t="str">
        <f>IF(results!$W31&lt;&gt;"a","",IF(OR(U31=AA31,V31=AA31,W31=AA31,X31=AA31,Y31=AA31,Z31=AA31),AA31+0.0006,AA31))</f>
        <v/>
      </c>
      <c r="O31" s="34" t="str">
        <f>IF(results!$W31&lt;&gt;"a","",IF(OR(U31=AB31,V31=AB31,W31=AB31,X31=AB31,Y31=AB31,Z31=AB31,AA31=AB31),AB31+0.0007,AB31))</f>
        <v/>
      </c>
      <c r="P31" s="34" t="str">
        <f>IF(results!$W31&lt;&gt;"a","",AC31*2)</f>
        <v/>
      </c>
      <c r="Q31" s="46">
        <f t="shared" si="1"/>
        <v>0</v>
      </c>
      <c r="R31" s="4">
        <f t="shared" si="6"/>
        <v>3.1E-6</v>
      </c>
      <c r="S31" s="4" t="str">
        <f>IF(results!$W31&lt;&gt;"a","",results!C31)</f>
        <v/>
      </c>
      <c r="T31" s="4">
        <f>IF(results!W31="A",1,IF(results!W31="B",2,IF(results!W31="C",3,99)))</f>
        <v>2</v>
      </c>
      <c r="U31" s="33">
        <f>results!D31+results!E31</f>
        <v>0</v>
      </c>
      <c r="V31" s="33">
        <f>results!F31+results!G31</f>
        <v>0</v>
      </c>
      <c r="W31" s="33">
        <f>results!H31+results!I31</f>
        <v>0</v>
      </c>
      <c r="X31" s="33">
        <f>results!J31+results!K31</f>
        <v>44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 t="e">
        <f t="shared" si="2"/>
        <v>#NUM!</v>
      </c>
    </row>
    <row r="32" spans="1:30" x14ac:dyDescent="0.35">
      <c r="A32" s="18">
        <v>26</v>
      </c>
      <c r="B32" s="20">
        <f t="shared" si="3"/>
        <v>29</v>
      </c>
      <c r="C32" s="20">
        <f t="shared" si="4"/>
        <v>135</v>
      </c>
      <c r="D32" s="14">
        <f t="shared" si="0"/>
        <v>29</v>
      </c>
      <c r="E32" s="14">
        <f t="shared" si="5"/>
        <v>29</v>
      </c>
      <c r="F32" s="2" t="str">
        <f>IF(results!W32&lt;&gt;"a","",results!B32)</f>
        <v/>
      </c>
      <c r="G32" s="2" t="str">
        <f>IF(results!$W32&lt;&gt;"a","",results!V32)</f>
        <v/>
      </c>
      <c r="H32" s="34" t="str">
        <f>IF(results!$W32&lt;&gt;"a","",U32)</f>
        <v/>
      </c>
      <c r="I32" s="34" t="str">
        <f>IF(results!$W32&lt;&gt;"a","",IF(V32=U32,V32+0.0001,V32))</f>
        <v/>
      </c>
      <c r="J32" s="34" t="str">
        <f>IF(results!$W32&lt;&gt;"a","",IF(OR(U32=W32,V32=W32),W32+0.0002,W32))</f>
        <v/>
      </c>
      <c r="K32" s="34" t="str">
        <f>IF(results!$W32&lt;&gt;"a","",IF(OR(U32=X32,V32=X32,W32=X32),X32+0.0003,X32))</f>
        <v/>
      </c>
      <c r="L32" s="34" t="str">
        <f>IF(results!$W32&lt;&gt;"a","",IF(OR(U32=Y32,V32=Y32,W32=Y32,X32=Y32),Y32+0.0004,Y32))</f>
        <v/>
      </c>
      <c r="M32" s="34" t="str">
        <f>IF(results!$W32&lt;&gt;"a","",IF(OR(U32=Z32,V32=Z32,W32=Z32,X32=Z32,Y32=Z32),Z32+0.0005,Z32))</f>
        <v/>
      </c>
      <c r="N32" s="34" t="str">
        <f>IF(results!$W32&lt;&gt;"a","",IF(OR(U32=AA32,V32=AA32,W32=AA32,X32=AA32,Y32=AA32,Z32=AA32),AA32+0.0006,AA32))</f>
        <v/>
      </c>
      <c r="O32" s="34" t="str">
        <f>IF(results!$W32&lt;&gt;"a","",IF(OR(U32=AB32,V32=AB32,W32=AB32,X32=AB32,Y32=AB32,Z32=AB32,AA32=AB32),AB32+0.0007,AB32))</f>
        <v/>
      </c>
      <c r="P32" s="34" t="str">
        <f>IF(results!$W32&lt;&gt;"a","",AC32*2)</f>
        <v/>
      </c>
      <c r="Q32" s="46">
        <f t="shared" si="1"/>
        <v>0</v>
      </c>
      <c r="R32" s="4">
        <f t="shared" si="6"/>
        <v>3.1999999999999999E-6</v>
      </c>
      <c r="S32" s="4" t="str">
        <f>IF(results!$W32&lt;&gt;"a","",results!C32)</f>
        <v/>
      </c>
      <c r="T32" s="4">
        <f>IF(results!W32="A",1,IF(results!W32="B",2,IF(results!W32="C",3,99)))</f>
        <v>2</v>
      </c>
      <c r="U32" s="33">
        <f>results!D32+results!E32</f>
        <v>0</v>
      </c>
      <c r="V32" s="33">
        <f>results!F32+results!G32</f>
        <v>0</v>
      </c>
      <c r="W32" s="33">
        <f>results!H32+results!I32</f>
        <v>42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 t="e">
        <f t="shared" si="2"/>
        <v>#NUM!</v>
      </c>
    </row>
    <row r="33" spans="1:30" x14ac:dyDescent="0.35">
      <c r="A33" s="18">
        <v>27</v>
      </c>
      <c r="B33" s="20">
        <f t="shared" si="3"/>
        <v>29</v>
      </c>
      <c r="C33" s="20">
        <f t="shared" si="4"/>
        <v>134</v>
      </c>
      <c r="D33" s="14">
        <f t="shared" si="0"/>
        <v>29</v>
      </c>
      <c r="E33" s="14">
        <f t="shared" si="5"/>
        <v>29</v>
      </c>
      <c r="F33" s="2" t="str">
        <f>IF(results!W33&lt;&gt;"a","",results!B33)</f>
        <v/>
      </c>
      <c r="G33" s="2" t="str">
        <f>IF(results!$W33&lt;&gt;"a","",results!V33)</f>
        <v/>
      </c>
      <c r="H33" s="34" t="str">
        <f>IF(results!$W33&lt;&gt;"a","",U33)</f>
        <v/>
      </c>
      <c r="I33" s="34" t="str">
        <f>IF(results!$W33&lt;&gt;"a","",IF(V33=U33,V33+0.0001,V33))</f>
        <v/>
      </c>
      <c r="J33" s="34" t="str">
        <f>IF(results!$W33&lt;&gt;"a","",IF(OR(U33=W33,V33=W33),W33+0.0002,W33))</f>
        <v/>
      </c>
      <c r="K33" s="34" t="str">
        <f>IF(results!$W33&lt;&gt;"a","",IF(OR(U33=X33,V33=X33,W33=X33),X33+0.0003,X33))</f>
        <v/>
      </c>
      <c r="L33" s="34" t="str">
        <f>IF(results!$W33&lt;&gt;"a","",IF(OR(U33=Y33,V33=Y33,W33=Y33,X33=Y33),Y33+0.0004,Y33))</f>
        <v/>
      </c>
      <c r="M33" s="34" t="str">
        <f>IF(results!$W33&lt;&gt;"a","",IF(OR(U33=Z33,V33=Z33,W33=Z33,X33=Z33,Y33=Z33),Z33+0.0005,Z33))</f>
        <v/>
      </c>
      <c r="N33" s="34" t="str">
        <f>IF(results!$W33&lt;&gt;"a","",IF(OR(U33=AA33,V33=AA33,W33=AA33,X33=AA33,Y33=AA33,Z33=AA33),AA33+0.0006,AA33))</f>
        <v/>
      </c>
      <c r="O33" s="34" t="str">
        <f>IF(results!$W33&lt;&gt;"a","",IF(OR(U33=AB33,V33=AB33,W33=AB33,X33=AB33,Y33=AB33,Z33=AB33,AA33=AB33),AB33+0.0007,AB33))</f>
        <v/>
      </c>
      <c r="P33" s="34" t="str">
        <f>IF(results!$W33&lt;&gt;"a","",AC33*2)</f>
        <v/>
      </c>
      <c r="Q33" s="46">
        <f t="shared" si="1"/>
        <v>0</v>
      </c>
      <c r="R33" s="4">
        <f t="shared" si="6"/>
        <v>3.2999999999999997E-6</v>
      </c>
      <c r="S33" s="4" t="str">
        <f>IF(results!$W33&lt;&gt;"a","",results!C33)</f>
        <v/>
      </c>
      <c r="T33" s="4">
        <f>IF(results!W33="A",1,IF(results!W33="B",2,IF(results!W33="C",3,99)))</f>
        <v>2</v>
      </c>
      <c r="U33" s="33">
        <f>results!D33+results!E33</f>
        <v>46</v>
      </c>
      <c r="V33" s="33">
        <f>results!F33+results!G33</f>
        <v>0</v>
      </c>
      <c r="W33" s="33">
        <f>results!H33+results!I33</f>
        <v>54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49</v>
      </c>
      <c r="AD33" s="10" t="e">
        <f t="shared" si="2"/>
        <v>#NUM!</v>
      </c>
    </row>
    <row r="34" spans="1:30" x14ac:dyDescent="0.35">
      <c r="A34" s="18">
        <v>28</v>
      </c>
      <c r="B34" s="20">
        <f t="shared" si="3"/>
        <v>84</v>
      </c>
      <c r="C34" s="20">
        <f t="shared" si="4"/>
        <v>133</v>
      </c>
      <c r="D34" s="14">
        <f t="shared" si="0"/>
        <v>29</v>
      </c>
      <c r="E34" s="14">
        <f t="shared" si="5"/>
        <v>29</v>
      </c>
      <c r="F34" s="2" t="str">
        <f>IF(results!W34&lt;&gt;"a","",results!B34)</f>
        <v/>
      </c>
      <c r="G34" s="2" t="str">
        <f>IF(results!$W34&lt;&gt;"a","",results!V34)</f>
        <v/>
      </c>
      <c r="H34" s="34" t="str">
        <f>IF(results!$W34&lt;&gt;"a","",U34)</f>
        <v/>
      </c>
      <c r="I34" s="34" t="str">
        <f>IF(results!$W34&lt;&gt;"a","",IF(V34=U34,V34+0.0001,V34))</f>
        <v/>
      </c>
      <c r="J34" s="34" t="str">
        <f>IF(results!$W34&lt;&gt;"a","",IF(OR(U34=W34,V34=W34),W34+0.0002,W34))</f>
        <v/>
      </c>
      <c r="K34" s="34" t="str">
        <f>IF(results!$W34&lt;&gt;"a","",IF(OR(U34=X34,V34=X34,W34=X34),X34+0.0003,X34))</f>
        <v/>
      </c>
      <c r="L34" s="34" t="str">
        <f>IF(results!$W34&lt;&gt;"a","",IF(OR(U34=Y34,V34=Y34,W34=Y34,X34=Y34),Y34+0.0004,Y34))</f>
        <v/>
      </c>
      <c r="M34" s="34" t="str">
        <f>IF(results!$W34&lt;&gt;"a","",IF(OR(U34=Z34,V34=Z34,W34=Z34,X34=Z34,Y34=Z34),Z34+0.0005,Z34))</f>
        <v/>
      </c>
      <c r="N34" s="34" t="str">
        <f>IF(results!$W34&lt;&gt;"a","",IF(OR(U34=AA34,V34=AA34,W34=AA34,X34=AA34,Y34=AA34,Z34=AA34),AA34+0.0006,AA34))</f>
        <v/>
      </c>
      <c r="O34" s="34" t="str">
        <f>IF(results!$W34&lt;&gt;"a","",IF(OR(U34=AB34,V34=AB34,W34=AB34,X34=AB34,Y34=AB34,Z34=AB34,AA34=AB34),AB34+0.0007,AB34))</f>
        <v/>
      </c>
      <c r="P34" s="34" t="str">
        <f>IF(results!$W34&lt;&gt;"a","",AC34*2)</f>
        <v/>
      </c>
      <c r="Q34" s="46">
        <f t="shared" si="1"/>
        <v>0</v>
      </c>
      <c r="R34" s="4">
        <f t="shared" si="6"/>
        <v>3.3999999999999996E-6</v>
      </c>
      <c r="S34" s="4" t="str">
        <f>IF(results!$W34&lt;&gt;"a","",results!C34)</f>
        <v/>
      </c>
      <c r="T34" s="4">
        <f>IF(results!W34="A",1,IF(results!W34="B",2,IF(results!W34="C",3,99)))</f>
        <v>3</v>
      </c>
      <c r="U34" s="33">
        <f>results!D34+results!E34</f>
        <v>30</v>
      </c>
      <c r="V34" s="33">
        <f>results!F34+results!G34</f>
        <v>0</v>
      </c>
      <c r="W34" s="33">
        <f>results!H34+results!I34</f>
        <v>0</v>
      </c>
      <c r="X34" s="33">
        <f>results!J34+results!K34</f>
        <v>0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 t="e">
        <f t="shared" si="2"/>
        <v>#NUM!</v>
      </c>
    </row>
    <row r="35" spans="1:30" x14ac:dyDescent="0.35">
      <c r="A35" s="18">
        <v>29</v>
      </c>
      <c r="B35" s="20">
        <f t="shared" si="3"/>
        <v>1</v>
      </c>
      <c r="C35" s="20">
        <f t="shared" si="4"/>
        <v>22</v>
      </c>
      <c r="D35" s="14">
        <f t="shared" si="0"/>
        <v>22</v>
      </c>
      <c r="E35" s="14">
        <f t="shared" si="5"/>
        <v>22</v>
      </c>
      <c r="F35" s="2" t="str">
        <f>IF(results!W35&lt;&gt;"a","",results!B35)</f>
        <v>INTRIAGO RAUL</v>
      </c>
      <c r="G35" s="2">
        <f>IF(results!$W35&lt;&gt;"a","",results!V35)</f>
        <v>1</v>
      </c>
      <c r="H35" s="34">
        <f>IF(results!$W35&lt;&gt;"a","",U35)</f>
        <v>0</v>
      </c>
      <c r="I35" s="34">
        <f>IF(results!$W35&lt;&gt;"a","",IF(V35=U35,V35+0.0001,V35))</f>
        <v>1E-4</v>
      </c>
      <c r="J35" s="34">
        <f>IF(results!$W35&lt;&gt;"a","",IF(OR(U35=W35,V35=W35),W35+0.0002,W35))</f>
        <v>47</v>
      </c>
      <c r="K35" s="34">
        <f>IF(results!$W35&lt;&gt;"a","",IF(OR(U35=X35,V35=X35,W35=X35),X35+0.0003,X35))</f>
        <v>2.9999999999999997E-4</v>
      </c>
      <c r="L35" s="34">
        <f>IF(results!$W35&lt;&gt;"a","",IF(OR(U35=Y35,V35=Y35,W35=Y35,X35=Y35),Y35+0.0004,Y35))</f>
        <v>4.0000000000000002E-4</v>
      </c>
      <c r="M35" s="34">
        <f>IF(results!$W35&lt;&gt;"a","",IF(OR(U35=Z35,V35=Z35,W35=Z35,X35=Z35,Y35=Z35),Z35+0.0005,Z35))</f>
        <v>5.0000000000000001E-4</v>
      </c>
      <c r="N35" s="34">
        <f>IF(results!$W35&lt;&gt;"a","",IF(OR(U35=AA35,V35=AA35,W35=AA35,X35=AA35,Y35=AA35,Z35=AA35),AA35+0.0006,AA35))</f>
        <v>5.9999999999999995E-4</v>
      </c>
      <c r="O35" s="34">
        <f>IF(results!$W35&lt;&gt;"a","",IF(OR(U35=AB35,V35=AB35,W35=AB35,X35=AB35,Y35=AB35,Z35=AB35,AA35=AB35),AB35+0.0007,AB35))</f>
        <v>6.9999999999999999E-4</v>
      </c>
      <c r="P35" s="34">
        <f>IF(results!$W35&lt;&gt;"a","",AC35*2)</f>
        <v>0</v>
      </c>
      <c r="Q35" s="46">
        <f t="shared" si="1"/>
        <v>47.001800000000003</v>
      </c>
      <c r="R35" s="4">
        <f t="shared" si="6"/>
        <v>47.001803500000001</v>
      </c>
      <c r="S35" s="4">
        <f>IF(results!$W35&lt;&gt;"a","",results!C35)</f>
        <v>14.6</v>
      </c>
      <c r="T35" s="4">
        <f>IF(results!W35="A",1,IF(results!W35="B",2,IF(results!W35="C",3,99)))</f>
        <v>1</v>
      </c>
      <c r="U35" s="33">
        <f>results!D35+results!E35</f>
        <v>0</v>
      </c>
      <c r="V35" s="33">
        <f>results!F35+results!G35</f>
        <v>0</v>
      </c>
      <c r="W35" s="33">
        <f>results!H35+results!I35</f>
        <v>47</v>
      </c>
      <c r="X35" s="33">
        <f>results!J35+results!K35</f>
        <v>0</v>
      </c>
      <c r="Y35" s="33">
        <f>results!L35+results!M35</f>
        <v>0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>
        <f t="shared" si="2"/>
        <v>5.9999999999999995E-4</v>
      </c>
    </row>
    <row r="36" spans="1:30" x14ac:dyDescent="0.35">
      <c r="A36" s="18">
        <v>30</v>
      </c>
      <c r="B36" s="20">
        <f t="shared" si="3"/>
        <v>29</v>
      </c>
      <c r="C36" s="20">
        <f t="shared" si="4"/>
        <v>132</v>
      </c>
      <c r="D36" s="14">
        <f t="shared" si="0"/>
        <v>29</v>
      </c>
      <c r="E36" s="14">
        <f t="shared" si="5"/>
        <v>29</v>
      </c>
      <c r="F36" s="2" t="str">
        <f>IF(results!W36&lt;&gt;"a","",results!B36)</f>
        <v/>
      </c>
      <c r="G36" s="2" t="str">
        <f>IF(results!$W36&lt;&gt;"a","",results!V36)</f>
        <v/>
      </c>
      <c r="H36" s="34" t="str">
        <f>IF(results!$W36&lt;&gt;"a","",U36)</f>
        <v/>
      </c>
      <c r="I36" s="34" t="str">
        <f>IF(results!$W36&lt;&gt;"a","",IF(V36=U36,V36+0.0001,V36))</f>
        <v/>
      </c>
      <c r="J36" s="34" t="str">
        <f>IF(results!$W36&lt;&gt;"a","",IF(OR(U36=W36,V36=W36),W36+0.0002,W36))</f>
        <v/>
      </c>
      <c r="K36" s="34" t="str">
        <f>IF(results!$W36&lt;&gt;"a","",IF(OR(U36=X36,V36=X36,W36=X36),X36+0.0003,X36))</f>
        <v/>
      </c>
      <c r="L36" s="34" t="str">
        <f>IF(results!$W36&lt;&gt;"a","",IF(OR(U36=Y36,V36=Y36,W36=Y36,X36=Y36),Y36+0.0004,Y36))</f>
        <v/>
      </c>
      <c r="M36" s="34" t="str">
        <f>IF(results!$W36&lt;&gt;"a","",IF(OR(U36=Z36,V36=Z36,W36=Z36,X36=Z36,Y36=Z36),Z36+0.0005,Z36))</f>
        <v/>
      </c>
      <c r="N36" s="34" t="str">
        <f>IF(results!$W36&lt;&gt;"a","",IF(OR(U36=AA36,V36=AA36,W36=AA36,X36=AA36,Y36=AA36,Z36=AA36),AA36+0.0006,AA36))</f>
        <v/>
      </c>
      <c r="O36" s="34" t="str">
        <f>IF(results!$W36&lt;&gt;"a","",IF(OR(U36=AB36,V36=AB36,W36=AB36,X36=AB36,Y36=AB36,Z36=AB36,AA36=AB36),AB36+0.0007,AB36))</f>
        <v/>
      </c>
      <c r="P36" s="34" t="str">
        <f>IF(results!$W36&lt;&gt;"a","",AC36*2)</f>
        <v/>
      </c>
      <c r="Q36" s="46">
        <f t="shared" si="1"/>
        <v>0</v>
      </c>
      <c r="R36" s="4">
        <f t="shared" si="6"/>
        <v>3.5999999999999998E-6</v>
      </c>
      <c r="S36" s="4" t="str">
        <f>IF(results!$W36&lt;&gt;"a","",results!C36)</f>
        <v/>
      </c>
      <c r="T36" s="4">
        <f>IF(results!W36="A",1,IF(results!W36="B",2,IF(results!W36="C",3,99)))</f>
        <v>2</v>
      </c>
      <c r="U36" s="33">
        <f>results!D36+results!E36</f>
        <v>0</v>
      </c>
      <c r="V36" s="33">
        <f>results!F36+results!G36</f>
        <v>0</v>
      </c>
      <c r="W36" s="33">
        <f>results!H36+results!I36</f>
        <v>0</v>
      </c>
      <c r="X36" s="33">
        <f>results!J36+results!K36</f>
        <v>47</v>
      </c>
      <c r="Y36" s="33">
        <f>results!L36+results!M36</f>
        <v>0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 t="e">
        <f t="shared" si="2"/>
        <v>#NUM!</v>
      </c>
    </row>
    <row r="37" spans="1:30" x14ac:dyDescent="0.35">
      <c r="A37" s="18">
        <v>31</v>
      </c>
      <c r="B37" s="20">
        <f t="shared" si="3"/>
        <v>29</v>
      </c>
      <c r="C37" s="20">
        <f t="shared" si="4"/>
        <v>131</v>
      </c>
      <c r="D37" s="14">
        <f t="shared" si="0"/>
        <v>29</v>
      </c>
      <c r="E37" s="14">
        <f t="shared" si="5"/>
        <v>29</v>
      </c>
      <c r="F37" s="2" t="str">
        <f>IF(results!W37&lt;&gt;"a","",results!B37)</f>
        <v/>
      </c>
      <c r="G37" s="2" t="str">
        <f>IF(results!$W37&lt;&gt;"a","",results!V37)</f>
        <v/>
      </c>
      <c r="H37" s="34" t="str">
        <f>IF(results!$W37&lt;&gt;"a","",U37)</f>
        <v/>
      </c>
      <c r="I37" s="34" t="str">
        <f>IF(results!$W37&lt;&gt;"a","",IF(V37=U37,V37+0.0001,V37))</f>
        <v/>
      </c>
      <c r="J37" s="34" t="str">
        <f>IF(results!$W37&lt;&gt;"a","",IF(OR(U37=W37,V37=W37),W37+0.0002,W37))</f>
        <v/>
      </c>
      <c r="K37" s="34" t="str">
        <f>IF(results!$W37&lt;&gt;"a","",IF(OR(U37=X37,V37=X37,W37=X37),X37+0.0003,X37))</f>
        <v/>
      </c>
      <c r="L37" s="34" t="str">
        <f>IF(results!$W37&lt;&gt;"a","",IF(OR(U37=Y37,V37=Y37,W37=Y37,X37=Y37),Y37+0.0004,Y37))</f>
        <v/>
      </c>
      <c r="M37" s="34" t="str">
        <f>IF(results!$W37&lt;&gt;"a","",IF(OR(U37=Z37,V37=Z37,W37=Z37,X37=Z37,Y37=Z37),Z37+0.0005,Z37))</f>
        <v/>
      </c>
      <c r="N37" s="34" t="str">
        <f>IF(results!$W37&lt;&gt;"a","",IF(OR(U37=AA37,V37=AA37,W37=AA37,X37=AA37,Y37=AA37,Z37=AA37),AA37+0.0006,AA37))</f>
        <v/>
      </c>
      <c r="O37" s="34" t="str">
        <f>IF(results!$W37&lt;&gt;"a","",IF(OR(U37=AB37,V37=AB37,W37=AB37,X37=AB37,Y37=AB37,Z37=AB37,AA37=AB37),AB37+0.0007,AB37))</f>
        <v/>
      </c>
      <c r="P37" s="34" t="str">
        <f>IF(results!$W37&lt;&gt;"a","",AC37*2)</f>
        <v/>
      </c>
      <c r="Q37" s="46">
        <f t="shared" si="1"/>
        <v>0</v>
      </c>
      <c r="R37" s="4">
        <f t="shared" si="6"/>
        <v>3.6999999999999997E-6</v>
      </c>
      <c r="S37" s="4" t="str">
        <f>IF(results!$W37&lt;&gt;"a","",results!C37)</f>
        <v/>
      </c>
      <c r="T37" s="4">
        <f>IF(results!W37="A",1,IF(results!W37="B",2,IF(results!W37="C",3,99)))</f>
        <v>2</v>
      </c>
      <c r="U37" s="33">
        <f>results!D37+results!E37</f>
        <v>0</v>
      </c>
      <c r="V37" s="33">
        <f>results!F37+results!G37</f>
        <v>0</v>
      </c>
      <c r="W37" s="33">
        <f>results!H37+results!I37</f>
        <v>63</v>
      </c>
      <c r="X37" s="33">
        <f>results!J37+results!K37</f>
        <v>0</v>
      </c>
      <c r="Y37" s="33">
        <f>results!L37+results!M37</f>
        <v>57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 t="e">
        <f t="shared" si="2"/>
        <v>#NUM!</v>
      </c>
    </row>
    <row r="38" spans="1:30" x14ac:dyDescent="0.35">
      <c r="A38" s="18">
        <v>32</v>
      </c>
      <c r="B38" s="20">
        <f t="shared" si="3"/>
        <v>29</v>
      </c>
      <c r="C38" s="20">
        <f t="shared" si="4"/>
        <v>130</v>
      </c>
      <c r="D38" s="14">
        <f t="shared" si="0"/>
        <v>29</v>
      </c>
      <c r="E38" s="14">
        <f t="shared" si="5"/>
        <v>29</v>
      </c>
      <c r="F38" s="2" t="str">
        <f>IF(results!W38&lt;&gt;"a","",results!B38)</f>
        <v/>
      </c>
      <c r="G38" s="2" t="str">
        <f>IF(results!$W38&lt;&gt;"a","",results!V38)</f>
        <v/>
      </c>
      <c r="H38" s="34" t="str">
        <f>IF(results!$W38&lt;&gt;"a","",U38)</f>
        <v/>
      </c>
      <c r="I38" s="34" t="str">
        <f>IF(results!$W38&lt;&gt;"a","",IF(V38=U38,V38+0.0001,V38))</f>
        <v/>
      </c>
      <c r="J38" s="34" t="str">
        <f>IF(results!$W38&lt;&gt;"a","",IF(OR(U38=W38,V38=W38),W38+0.0002,W38))</f>
        <v/>
      </c>
      <c r="K38" s="34" t="str">
        <f>IF(results!$W38&lt;&gt;"a","",IF(OR(U38=X38,V38=X38,W38=X38),X38+0.0003,X38))</f>
        <v/>
      </c>
      <c r="L38" s="34" t="str">
        <f>IF(results!$W38&lt;&gt;"a","",IF(OR(U38=Y38,V38=Y38,W38=Y38,X38=Y38),Y38+0.0004,Y38))</f>
        <v/>
      </c>
      <c r="M38" s="34" t="str">
        <f>IF(results!$W38&lt;&gt;"a","",IF(OR(U38=Z38,V38=Z38,W38=Z38,X38=Z38,Y38=Z38),Z38+0.0005,Z38))</f>
        <v/>
      </c>
      <c r="N38" s="34" t="str">
        <f>IF(results!$W38&lt;&gt;"a","",IF(OR(U38=AA38,V38=AA38,W38=AA38,X38=AA38,Y38=AA38,Z38=AA38),AA38+0.0006,AA38))</f>
        <v/>
      </c>
      <c r="O38" s="34" t="str">
        <f>IF(results!$W38&lt;&gt;"a","",IF(OR(U38=AB38,V38=AB38,W38=AB38,X38=AB38,Y38=AB38,Z38=AB38,AA38=AB38),AB38+0.0007,AB38))</f>
        <v/>
      </c>
      <c r="P38" s="34" t="str">
        <f>IF(results!$W38&lt;&gt;"a","",AC38*2)</f>
        <v/>
      </c>
      <c r="Q38" s="46">
        <f t="shared" si="1"/>
        <v>0</v>
      </c>
      <c r="R38" s="4">
        <f t="shared" si="6"/>
        <v>3.8E-6</v>
      </c>
      <c r="S38" s="4" t="str">
        <f>IF(results!$W38&lt;&gt;"a","",results!C38)</f>
        <v/>
      </c>
      <c r="T38" s="4">
        <f>IF(results!W38="A",1,IF(results!W38="B",2,IF(results!W38="C",3,99)))</f>
        <v>2</v>
      </c>
      <c r="U38" s="33">
        <f>results!D38+results!E38</f>
        <v>30</v>
      </c>
      <c r="V38" s="33">
        <f>results!F38+results!G38</f>
        <v>48</v>
      </c>
      <c r="W38" s="33">
        <f>results!H38+results!I38</f>
        <v>54</v>
      </c>
      <c r="X38" s="33">
        <f>results!J38+results!K38</f>
        <v>52</v>
      </c>
      <c r="Y38" s="33">
        <f>results!L38+results!M38</f>
        <v>47</v>
      </c>
      <c r="Z38" s="33">
        <f>results!N38+results!O38</f>
        <v>56</v>
      </c>
      <c r="AA38" s="33">
        <f>results!P38+results!Q38</f>
        <v>0</v>
      </c>
      <c r="AB38" s="33">
        <f>results!R38+results!S38</f>
        <v>44</v>
      </c>
      <c r="AC38" s="33">
        <f>results!T38+results!U38</f>
        <v>48</v>
      </c>
      <c r="AD38" s="10" t="e">
        <f t="shared" si="2"/>
        <v>#NUM!</v>
      </c>
    </row>
    <row r="39" spans="1:30" x14ac:dyDescent="0.35">
      <c r="A39" s="18">
        <v>33</v>
      </c>
      <c r="B39" s="20">
        <f t="shared" si="3"/>
        <v>29</v>
      </c>
      <c r="C39" s="20">
        <f t="shared" si="4"/>
        <v>129</v>
      </c>
      <c r="D39" s="14">
        <f t="shared" si="0"/>
        <v>29</v>
      </c>
      <c r="E39" s="14">
        <f t="shared" si="5"/>
        <v>29</v>
      </c>
      <c r="F39" s="2" t="str">
        <f>IF(results!W39&lt;&gt;"a","",results!B39)</f>
        <v/>
      </c>
      <c r="G39" s="2" t="str">
        <f>IF(results!$W39&lt;&gt;"a","",results!V39)</f>
        <v/>
      </c>
      <c r="H39" s="34" t="str">
        <f>IF(results!$W39&lt;&gt;"a","",U39)</f>
        <v/>
      </c>
      <c r="I39" s="34" t="str">
        <f>IF(results!$W39&lt;&gt;"a","",IF(V39=U39,V39+0.0001,V39))</f>
        <v/>
      </c>
      <c r="J39" s="34" t="str">
        <f>IF(results!$W39&lt;&gt;"a","",IF(OR(U39=W39,V39=W39),W39+0.0002,W39))</f>
        <v/>
      </c>
      <c r="K39" s="34" t="str">
        <f>IF(results!$W39&lt;&gt;"a","",IF(OR(U39=X39,V39=X39,W39=X39),X39+0.0003,X39))</f>
        <v/>
      </c>
      <c r="L39" s="34" t="str">
        <f>IF(results!$W39&lt;&gt;"a","",IF(OR(U39=Y39,V39=Y39,W39=Y39,X39=Y39),Y39+0.0004,Y39))</f>
        <v/>
      </c>
      <c r="M39" s="34" t="str">
        <f>IF(results!$W39&lt;&gt;"a","",IF(OR(U39=Z39,V39=Z39,W39=Z39,X39=Z39,Y39=Z39),Z39+0.0005,Z39))</f>
        <v/>
      </c>
      <c r="N39" s="34" t="str">
        <f>IF(results!$W39&lt;&gt;"a","",IF(OR(U39=AA39,V39=AA39,W39=AA39,X39=AA39,Y39=AA39,Z39=AA39),AA39+0.0006,AA39))</f>
        <v/>
      </c>
      <c r="O39" s="34" t="str">
        <f>IF(results!$W39&lt;&gt;"a","",IF(OR(U39=AB39,V39=AB39,W39=AB39,X39=AB39,Y39=AB39,Z39=AB39,AA39=AB39),AB39+0.0007,AB39))</f>
        <v/>
      </c>
      <c r="P39" s="34" t="str">
        <f>IF(results!$W39&lt;&gt;"a","",AC39*2)</f>
        <v/>
      </c>
      <c r="Q39" s="46">
        <f t="shared" ref="Q39:Q70" si="7">IF(F39&lt;&gt;"",(MAX(H39:P39)+LARGE(H39:P39,2)+LARGE(H39:P39,3)+LARGE(H39:P39,4)),0)</f>
        <v>0</v>
      </c>
      <c r="R39" s="4">
        <f t="shared" si="6"/>
        <v>3.8999999999999999E-6</v>
      </c>
      <c r="S39" s="4" t="str">
        <f>IF(results!$W39&lt;&gt;"a","",results!C39)</f>
        <v/>
      </c>
      <c r="T39" s="4">
        <f>IF(results!W39="A",1,IF(results!W39="B",2,IF(results!W39="C",3,99)))</f>
        <v>2</v>
      </c>
      <c r="U39" s="33">
        <f>results!D39+results!E39</f>
        <v>45</v>
      </c>
      <c r="V39" s="33">
        <f>results!F39+results!G39</f>
        <v>40</v>
      </c>
      <c r="W39" s="33">
        <f>results!H39+results!I39</f>
        <v>50</v>
      </c>
      <c r="X39" s="33">
        <f>results!J39+results!K39</f>
        <v>52</v>
      </c>
      <c r="Y39" s="33">
        <f>results!L39+results!M39</f>
        <v>0</v>
      </c>
      <c r="Z39" s="33">
        <f>results!N39+results!O39</f>
        <v>66</v>
      </c>
      <c r="AA39" s="33">
        <f>results!P39+results!Q39</f>
        <v>39</v>
      </c>
      <c r="AB39" s="33">
        <f>results!R39+results!S39</f>
        <v>0</v>
      </c>
      <c r="AC39" s="33">
        <f>results!T39+results!U39</f>
        <v>58</v>
      </c>
      <c r="AD39" s="10" t="e">
        <f t="shared" ref="AD39:AD70" si="8">LARGE(H39:P39,3)</f>
        <v>#NUM!</v>
      </c>
    </row>
    <row r="40" spans="1:30" x14ac:dyDescent="0.35">
      <c r="A40" s="18">
        <v>34</v>
      </c>
      <c r="B40" s="20">
        <f t="shared" si="3"/>
        <v>1</v>
      </c>
      <c r="C40" s="20">
        <f t="shared" si="4"/>
        <v>25</v>
      </c>
      <c r="D40" s="14">
        <f t="shared" si="0"/>
        <v>25</v>
      </c>
      <c r="E40" s="14">
        <f t="shared" ref="E40:E71" si="9">_xlfn.RANK.EQ($Q40,$Q$7:$Q$160,0)</f>
        <v>25</v>
      </c>
      <c r="F40" s="2" t="str">
        <f>IF(results!W40&lt;&gt;"a","",results!B40)</f>
        <v>KOLENC MITJA</v>
      </c>
      <c r="G40" s="2">
        <f>IF(results!$W40&lt;&gt;"a","",results!V40)</f>
        <v>1</v>
      </c>
      <c r="H40" s="34">
        <f>IF(results!$W40&lt;&gt;"a","",U40)</f>
        <v>0</v>
      </c>
      <c r="I40" s="34">
        <f>IF(results!$W40&lt;&gt;"a","",IF(V40=U40,V40+0.0001,V40))</f>
        <v>1E-4</v>
      </c>
      <c r="J40" s="34">
        <f>IF(results!$W40&lt;&gt;"a","",IF(OR(U40=W40,V40=W40),W40+0.0002,W40))</f>
        <v>2.0000000000000001E-4</v>
      </c>
      <c r="K40" s="34">
        <f>IF(results!$W40&lt;&gt;"a","",IF(OR(U40=X40,V40=X40,W40=X40),X40+0.0003,X40))</f>
        <v>40</v>
      </c>
      <c r="L40" s="34">
        <f>IF(results!$W40&lt;&gt;"a","",IF(OR(U40=Y40,V40=Y40,W40=Y40,X40=Y40),Y40+0.0004,Y40))</f>
        <v>4.0000000000000002E-4</v>
      </c>
      <c r="M40" s="34">
        <f>IF(results!$W40&lt;&gt;"a","",IF(OR(U40=Z40,V40=Z40,W40=Z40,X40=Z40,Y40=Z40),Z40+0.0005,Z40))</f>
        <v>5.0000000000000001E-4</v>
      </c>
      <c r="N40" s="34">
        <f>IF(results!$W40&lt;&gt;"a","",IF(OR(U40=AA40,V40=AA40,W40=AA40,X40=AA40,Y40=AA40,Z40=AA40),AA40+0.0006,AA40))</f>
        <v>5.9999999999999995E-4</v>
      </c>
      <c r="O40" s="34">
        <f>IF(results!$W40&lt;&gt;"a","",IF(OR(U40=AB40,V40=AB40,W40=AB40,X40=AB40,Y40=AB40,Z40=AB40,AA40=AB40),AB40+0.0007,AB40))</f>
        <v>6.9999999999999999E-4</v>
      </c>
      <c r="P40" s="34">
        <f>IF(results!$W40&lt;&gt;"a","",AC40*2)</f>
        <v>0</v>
      </c>
      <c r="Q40" s="46">
        <f t="shared" si="7"/>
        <v>40.001800000000003</v>
      </c>
      <c r="R40" s="4">
        <f t="shared" si="6"/>
        <v>40.001804</v>
      </c>
      <c r="S40" s="4">
        <f>IF(results!$W40&lt;&gt;"a","",results!C40)</f>
        <v>12.6</v>
      </c>
      <c r="T40" s="4">
        <f>IF(results!W40="A",1,IF(results!W40="B",2,IF(results!W40="C",3,99)))</f>
        <v>1</v>
      </c>
      <c r="U40" s="33">
        <f>results!D40+results!E40</f>
        <v>0</v>
      </c>
      <c r="V40" s="33">
        <f>results!F40+results!G40</f>
        <v>0</v>
      </c>
      <c r="W40" s="33">
        <f>results!H40+results!I40</f>
        <v>0</v>
      </c>
      <c r="X40" s="33">
        <f>results!J40+results!K40</f>
        <v>40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>
        <f t="shared" si="8"/>
        <v>5.9999999999999995E-4</v>
      </c>
    </row>
    <row r="41" spans="1:30" x14ac:dyDescent="0.35">
      <c r="A41" s="18">
        <v>35</v>
      </c>
      <c r="B41" s="20">
        <f t="shared" si="3"/>
        <v>29</v>
      </c>
      <c r="C41" s="20">
        <f t="shared" si="4"/>
        <v>128</v>
      </c>
      <c r="D41" s="14">
        <f t="shared" si="0"/>
        <v>29</v>
      </c>
      <c r="E41" s="14">
        <f t="shared" si="9"/>
        <v>29</v>
      </c>
      <c r="F41" s="2" t="str">
        <f>IF(results!W41&lt;&gt;"a","",results!B41)</f>
        <v/>
      </c>
      <c r="G41" s="2" t="str">
        <f>IF(results!$W41&lt;&gt;"a","",results!V41)</f>
        <v/>
      </c>
      <c r="H41" s="34" t="str">
        <f>IF(results!$W41&lt;&gt;"a","",U41)</f>
        <v/>
      </c>
      <c r="I41" s="34" t="str">
        <f>IF(results!$W41&lt;&gt;"a","",IF(V41=U41,V41+0.0001,V41))</f>
        <v/>
      </c>
      <c r="J41" s="34" t="str">
        <f>IF(results!$W41&lt;&gt;"a","",IF(OR(U41=W41,V41=W41),W41+0.0002,W41))</f>
        <v/>
      </c>
      <c r="K41" s="34" t="str">
        <f>IF(results!$W41&lt;&gt;"a","",IF(OR(U41=X41,V41=X41,W41=X41),X41+0.0003,X41))</f>
        <v/>
      </c>
      <c r="L41" s="34" t="str">
        <f>IF(results!$W41&lt;&gt;"a","",IF(OR(U41=Y41,V41=Y41,W41=Y41,X41=Y41),Y41+0.0004,Y41))</f>
        <v/>
      </c>
      <c r="M41" s="34" t="str">
        <f>IF(results!$W41&lt;&gt;"a","",IF(OR(U41=Z41,V41=Z41,W41=Z41,X41=Z41,Y41=Z41),Z41+0.0005,Z41))</f>
        <v/>
      </c>
      <c r="N41" s="34" t="str">
        <f>IF(results!$W41&lt;&gt;"a","",IF(OR(U41=AA41,V41=AA41,W41=AA41,X41=AA41,Y41=AA41,Z41=AA41),AA41+0.0006,AA41))</f>
        <v/>
      </c>
      <c r="O41" s="34" t="str">
        <f>IF(results!$W41&lt;&gt;"a","",IF(OR(U41=AB41,V41=AB41,W41=AB41,X41=AB41,Y41=AB41,Z41=AB41,AA41=AB41),AB41+0.0007,AB41))</f>
        <v/>
      </c>
      <c r="P41" s="34" t="str">
        <f>IF(results!$W41&lt;&gt;"a","",AC41*2)</f>
        <v/>
      </c>
      <c r="Q41" s="46">
        <f t="shared" si="7"/>
        <v>0</v>
      </c>
      <c r="R41" s="4">
        <f t="shared" si="6"/>
        <v>4.0999999999999997E-6</v>
      </c>
      <c r="S41" s="4" t="str">
        <f>IF(results!$W41&lt;&gt;"a","",results!C41)</f>
        <v/>
      </c>
      <c r="T41" s="4">
        <f>IF(results!W41="A",1,IF(results!W41="B",2,IF(results!W41="C",3,99)))</f>
        <v>2</v>
      </c>
      <c r="U41" s="33">
        <f>results!D41+results!E41</f>
        <v>0</v>
      </c>
      <c r="V41" s="33">
        <f>results!F41+results!G41</f>
        <v>0</v>
      </c>
      <c r="W41" s="33">
        <f>results!H41+results!I41</f>
        <v>0</v>
      </c>
      <c r="X41" s="33">
        <f>results!J41+results!K41</f>
        <v>0</v>
      </c>
      <c r="Y41" s="33">
        <f>results!L41+results!M41</f>
        <v>0</v>
      </c>
      <c r="Z41" s="33">
        <f>results!N41+results!O41</f>
        <v>0</v>
      </c>
      <c r="AA41" s="33">
        <f>results!P41+results!Q41</f>
        <v>41</v>
      </c>
      <c r="AB41" s="33">
        <f>results!R41+results!S41</f>
        <v>0</v>
      </c>
      <c r="AC41" s="33">
        <f>results!T41+results!U41</f>
        <v>35</v>
      </c>
      <c r="AD41" s="10" t="e">
        <f t="shared" si="8"/>
        <v>#NUM!</v>
      </c>
    </row>
    <row r="42" spans="1:30" x14ac:dyDescent="0.35">
      <c r="A42" s="18">
        <v>36</v>
      </c>
      <c r="B42" s="20">
        <f t="shared" si="3"/>
        <v>84</v>
      </c>
      <c r="C42" s="20">
        <f t="shared" si="4"/>
        <v>127</v>
      </c>
      <c r="D42" s="14">
        <f t="shared" si="0"/>
        <v>29</v>
      </c>
      <c r="E42" s="14">
        <f t="shared" si="9"/>
        <v>29</v>
      </c>
      <c r="F42" s="2" t="str">
        <f>IF(results!W42&lt;&gt;"a","",results!B42)</f>
        <v/>
      </c>
      <c r="G42" s="2" t="str">
        <f>IF(results!$W42&lt;&gt;"a","",results!V42)</f>
        <v/>
      </c>
      <c r="H42" s="34" t="str">
        <f>IF(results!$W42&lt;&gt;"a","",U42)</f>
        <v/>
      </c>
      <c r="I42" s="34" t="str">
        <f>IF(results!$W42&lt;&gt;"a","",IF(V42=U42,V42+0.0001,V42))</f>
        <v/>
      </c>
      <c r="J42" s="34" t="str">
        <f>IF(results!$W42&lt;&gt;"a","",IF(OR(U42=W42,V42=W42),W42+0.0002,W42))</f>
        <v/>
      </c>
      <c r="K42" s="34" t="str">
        <f>IF(results!$W42&lt;&gt;"a","",IF(OR(U42=X42,V42=X42,W42=X42),X42+0.0003,X42))</f>
        <v/>
      </c>
      <c r="L42" s="34" t="str">
        <f>IF(results!$W42&lt;&gt;"a","",IF(OR(U42=Y42,V42=Y42,W42=Y42,X42=Y42),Y42+0.0004,Y42))</f>
        <v/>
      </c>
      <c r="M42" s="34" t="str">
        <f>IF(results!$W42&lt;&gt;"a","",IF(OR(U42=Z42,V42=Z42,W42=Z42,X42=Z42,Y42=Z42),Z42+0.0005,Z42))</f>
        <v/>
      </c>
      <c r="N42" s="34" t="str">
        <f>IF(results!$W42&lt;&gt;"a","",IF(OR(U42=AA42,V42=AA42,W42=AA42,X42=AA42,Y42=AA42,Z42=AA42),AA42+0.0006,AA42))</f>
        <v/>
      </c>
      <c r="O42" s="34" t="str">
        <f>IF(results!$W42&lt;&gt;"a","",IF(OR(U42=AB42,V42=AB42,W42=AB42,X42=AB42,Y42=AB42,Z42=AB42,AA42=AB42),AB42+0.0007,AB42))</f>
        <v/>
      </c>
      <c r="P42" s="34" t="str">
        <f>IF(results!$W42&lt;&gt;"a","",AC42*2)</f>
        <v/>
      </c>
      <c r="Q42" s="46">
        <f t="shared" si="7"/>
        <v>0</v>
      </c>
      <c r="R42" s="4">
        <f t="shared" si="6"/>
        <v>4.1999999999999996E-6</v>
      </c>
      <c r="S42" s="4" t="str">
        <f>IF(results!$W42&lt;&gt;"a","",results!C42)</f>
        <v/>
      </c>
      <c r="T42" s="4">
        <f>IF(results!W42="A",1,IF(results!W42="B",2,IF(results!W42="C",3,99)))</f>
        <v>3</v>
      </c>
      <c r="U42" s="33">
        <f>results!D42+results!E42</f>
        <v>0</v>
      </c>
      <c r="V42" s="33">
        <f>results!F42+results!G42</f>
        <v>0</v>
      </c>
      <c r="W42" s="33">
        <f>results!H42+results!I42</f>
        <v>0</v>
      </c>
      <c r="X42" s="33">
        <f>results!J42+results!K42</f>
        <v>0</v>
      </c>
      <c r="Y42" s="33">
        <f>results!L42+results!M42</f>
        <v>0</v>
      </c>
      <c r="Z42" s="33">
        <f>results!N42+results!O42</f>
        <v>0</v>
      </c>
      <c r="AA42" s="33">
        <f>results!P42+results!Q42</f>
        <v>47</v>
      </c>
      <c r="AB42" s="33">
        <f>results!R42+results!S42</f>
        <v>0</v>
      </c>
      <c r="AC42" s="33">
        <f>results!T42+results!U42</f>
        <v>42</v>
      </c>
      <c r="AD42" s="10" t="e">
        <f t="shared" si="8"/>
        <v>#NUM!</v>
      </c>
    </row>
    <row r="43" spans="1:30" x14ac:dyDescent="0.35">
      <c r="A43" s="18">
        <v>37</v>
      </c>
      <c r="B43" s="20">
        <f t="shared" si="3"/>
        <v>84</v>
      </c>
      <c r="C43" s="20">
        <f t="shared" si="4"/>
        <v>126</v>
      </c>
      <c r="D43" s="14">
        <f t="shared" si="0"/>
        <v>29</v>
      </c>
      <c r="E43" s="14">
        <f t="shared" si="9"/>
        <v>29</v>
      </c>
      <c r="F43" s="2" t="str">
        <f>IF(results!W43&lt;&gt;"a","",results!B43)</f>
        <v/>
      </c>
      <c r="G43" s="2" t="str">
        <f>IF(results!$W43&lt;&gt;"a","",results!V43)</f>
        <v/>
      </c>
      <c r="H43" s="34" t="str">
        <f>IF(results!$W43&lt;&gt;"a","",U43)</f>
        <v/>
      </c>
      <c r="I43" s="34" t="str">
        <f>IF(results!$W43&lt;&gt;"a","",IF(V43=U43,V43+0.0001,V43))</f>
        <v/>
      </c>
      <c r="J43" s="34" t="str">
        <f>IF(results!$W43&lt;&gt;"a","",IF(OR(U43=W43,V43=W43),W43+0.0002,W43))</f>
        <v/>
      </c>
      <c r="K43" s="34" t="str">
        <f>IF(results!$W43&lt;&gt;"a","",IF(OR(U43=X43,V43=X43,W43=X43),X43+0.0003,X43))</f>
        <v/>
      </c>
      <c r="L43" s="34" t="str">
        <f>IF(results!$W43&lt;&gt;"a","",IF(OR(U43=Y43,V43=Y43,W43=Y43,X43=Y43),Y43+0.0004,Y43))</f>
        <v/>
      </c>
      <c r="M43" s="34" t="str">
        <f>IF(results!$W43&lt;&gt;"a","",IF(OR(U43=Z43,V43=Z43,W43=Z43,X43=Z43,Y43=Z43),Z43+0.0005,Z43))</f>
        <v/>
      </c>
      <c r="N43" s="34" t="str">
        <f>IF(results!$W43&lt;&gt;"a","",IF(OR(U43=AA43,V43=AA43,W43=AA43,X43=AA43,Y43=AA43,Z43=AA43),AA43+0.0006,AA43))</f>
        <v/>
      </c>
      <c r="O43" s="34" t="str">
        <f>IF(results!$W43&lt;&gt;"a","",IF(OR(U43=AB43,V43=AB43,W43=AB43,X43=AB43,Y43=AB43,Z43=AB43,AA43=AB43),AB43+0.0007,AB43))</f>
        <v/>
      </c>
      <c r="P43" s="34" t="str">
        <f>IF(results!$W43&lt;&gt;"a","",AC43*2)</f>
        <v/>
      </c>
      <c r="Q43" s="46">
        <f t="shared" si="7"/>
        <v>0</v>
      </c>
      <c r="R43" s="4">
        <f t="shared" si="6"/>
        <v>4.2999999999999995E-6</v>
      </c>
      <c r="S43" s="4" t="str">
        <f>IF(results!$W43&lt;&gt;"a","",results!C43)</f>
        <v/>
      </c>
      <c r="T43" s="4">
        <f>IF(results!W43="A",1,IF(results!W43="B",2,IF(results!W43="C",3,99)))</f>
        <v>3</v>
      </c>
      <c r="U43" s="33">
        <f>results!D43+results!E43</f>
        <v>0</v>
      </c>
      <c r="V43" s="33">
        <f>results!F43+results!G43</f>
        <v>0</v>
      </c>
      <c r="W43" s="33">
        <f>results!H43+results!I43</f>
        <v>0</v>
      </c>
      <c r="X43" s="33">
        <f>results!J43+results!K43</f>
        <v>38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 t="e">
        <f t="shared" si="8"/>
        <v>#NUM!</v>
      </c>
    </row>
    <row r="44" spans="1:30" x14ac:dyDescent="0.35">
      <c r="A44" s="18">
        <v>38</v>
      </c>
      <c r="B44" s="20">
        <f t="shared" si="3"/>
        <v>1</v>
      </c>
      <c r="C44" s="20">
        <f t="shared" si="4"/>
        <v>16</v>
      </c>
      <c r="D44" s="14">
        <f t="shared" si="0"/>
        <v>16</v>
      </c>
      <c r="E44" s="14">
        <f t="shared" si="9"/>
        <v>16</v>
      </c>
      <c r="F44" s="2" t="str">
        <f>IF(results!W44&lt;&gt;"a","",results!B44)</f>
        <v>KRAEMMER PETRA MARIA</v>
      </c>
      <c r="G44" s="2">
        <f>IF(results!$W44&lt;&gt;"a","",results!V44)</f>
        <v>1</v>
      </c>
      <c r="H44" s="34">
        <f>IF(results!$W44&lt;&gt;"a","",U44)</f>
        <v>0</v>
      </c>
      <c r="I44" s="34">
        <f>IF(results!$W44&lt;&gt;"a","",IF(V44=U44,V44+0.0001,V44))</f>
        <v>1E-4</v>
      </c>
      <c r="J44" s="34">
        <f>IF(results!$W44&lt;&gt;"a","",IF(OR(U44=W44,V44=W44),W44+0.0002,W44))</f>
        <v>54</v>
      </c>
      <c r="K44" s="34">
        <f>IF(results!$W44&lt;&gt;"a","",IF(OR(U44=X44,V44=X44,W44=X44),X44+0.0003,X44))</f>
        <v>2.9999999999999997E-4</v>
      </c>
      <c r="L44" s="34">
        <f>IF(results!$W44&lt;&gt;"a","",IF(OR(U44=Y44,V44=Y44,W44=Y44,X44=Y44),Y44+0.0004,Y44))</f>
        <v>4.0000000000000002E-4</v>
      </c>
      <c r="M44" s="34">
        <f>IF(results!$W44&lt;&gt;"a","",IF(OR(U44=Z44,V44=Z44,W44=Z44,X44=Z44,Y44=Z44),Z44+0.0005,Z44))</f>
        <v>5.0000000000000001E-4</v>
      </c>
      <c r="N44" s="34">
        <f>IF(results!$W44&lt;&gt;"a","",IF(OR(U44=AA44,V44=AA44,W44=AA44,X44=AA44,Y44=AA44,Z44=AA44),AA44+0.0006,AA44))</f>
        <v>5.9999999999999995E-4</v>
      </c>
      <c r="O44" s="34">
        <f>IF(results!$W44&lt;&gt;"a","",IF(OR(U44=AB44,V44=AB44,W44=AB44,X44=AB44,Y44=AB44,Z44=AB44,AA44=AB44),AB44+0.0007,AB44))</f>
        <v>6.9999999999999999E-4</v>
      </c>
      <c r="P44" s="34">
        <f>IF(results!$W44&lt;&gt;"a","",AC44*2)</f>
        <v>0</v>
      </c>
      <c r="Q44" s="46">
        <f t="shared" si="7"/>
        <v>54.001800000000003</v>
      </c>
      <c r="R44" s="4">
        <f t="shared" si="6"/>
        <v>54.001804400000005</v>
      </c>
      <c r="S44" s="4">
        <f>IF(results!$W44&lt;&gt;"a","",results!C44)</f>
        <v>6.9</v>
      </c>
      <c r="T44" s="4">
        <f>IF(results!W44="A",1,IF(results!W44="B",2,IF(results!W44="C",3,99)))</f>
        <v>1</v>
      </c>
      <c r="U44" s="33">
        <f>results!D44+results!E44</f>
        <v>0</v>
      </c>
      <c r="V44" s="33">
        <f>results!F44+results!G44</f>
        <v>0</v>
      </c>
      <c r="W44" s="33">
        <f>results!H44+results!I44</f>
        <v>54</v>
      </c>
      <c r="X44" s="33">
        <f>results!J44+results!K44</f>
        <v>0</v>
      </c>
      <c r="Y44" s="33">
        <f>results!L44+results!M44</f>
        <v>0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>
        <f t="shared" si="8"/>
        <v>5.9999999999999995E-4</v>
      </c>
    </row>
    <row r="45" spans="1:30" x14ac:dyDescent="0.35">
      <c r="A45" s="18">
        <v>39</v>
      </c>
      <c r="B45" s="20">
        <f t="shared" si="3"/>
        <v>84</v>
      </c>
      <c r="C45" s="20">
        <f t="shared" si="4"/>
        <v>125</v>
      </c>
      <c r="D45" s="14">
        <f t="shared" si="0"/>
        <v>29</v>
      </c>
      <c r="E45" s="14">
        <f t="shared" si="9"/>
        <v>29</v>
      </c>
      <c r="F45" s="2" t="str">
        <f>IF(results!W45&lt;&gt;"a","",results!B45)</f>
        <v/>
      </c>
      <c r="G45" s="2" t="str">
        <f>IF(results!$W45&lt;&gt;"a","",results!V45)</f>
        <v/>
      </c>
      <c r="H45" s="34" t="str">
        <f>IF(results!$W45&lt;&gt;"a","",U45)</f>
        <v/>
      </c>
      <c r="I45" s="34" t="str">
        <f>IF(results!$W45&lt;&gt;"a","",IF(V45=U45,V45+0.0001,V45))</f>
        <v/>
      </c>
      <c r="J45" s="34" t="str">
        <f>IF(results!$W45&lt;&gt;"a","",IF(OR(U45=W45,V45=W45),W45+0.0002,W45))</f>
        <v/>
      </c>
      <c r="K45" s="34" t="str">
        <f>IF(results!$W45&lt;&gt;"a","",IF(OR(U45=X45,V45=X45,W45=X45),X45+0.0003,X45))</f>
        <v/>
      </c>
      <c r="L45" s="34" t="str">
        <f>IF(results!$W45&lt;&gt;"a","",IF(OR(U45=Y45,V45=Y45,W45=Y45,X45=Y45),Y45+0.0004,Y45))</f>
        <v/>
      </c>
      <c r="M45" s="34" t="str">
        <f>IF(results!$W45&lt;&gt;"a","",IF(OR(U45=Z45,V45=Z45,W45=Z45,X45=Z45,Y45=Z45),Z45+0.0005,Z45))</f>
        <v/>
      </c>
      <c r="N45" s="34" t="str">
        <f>IF(results!$W45&lt;&gt;"a","",IF(OR(U45=AA45,V45=AA45,W45=AA45,X45=AA45,Y45=AA45,Z45=AA45),AA45+0.0006,AA45))</f>
        <v/>
      </c>
      <c r="O45" s="34" t="str">
        <f>IF(results!$W45&lt;&gt;"a","",IF(OR(U45=AB45,V45=AB45,W45=AB45,X45=AB45,Y45=AB45,Z45=AB45,AA45=AB45),AB45+0.0007,AB45))</f>
        <v/>
      </c>
      <c r="P45" s="34" t="str">
        <f>IF(results!$W45&lt;&gt;"a","",AC45*2)</f>
        <v/>
      </c>
      <c r="Q45" s="46">
        <f t="shared" si="7"/>
        <v>0</v>
      </c>
      <c r="R45" s="4">
        <f t="shared" si="6"/>
        <v>4.5000000000000001E-6</v>
      </c>
      <c r="S45" s="4" t="str">
        <f>IF(results!$W45&lt;&gt;"a","",results!C45)</f>
        <v/>
      </c>
      <c r="T45" s="4">
        <f>IF(results!W45="A",1,IF(results!W45="B",2,IF(results!W45="C",3,99)))</f>
        <v>3</v>
      </c>
      <c r="U45" s="33">
        <f>results!D45+results!E45</f>
        <v>0</v>
      </c>
      <c r="V45" s="33">
        <f>results!F45+results!G45</f>
        <v>0</v>
      </c>
      <c r="W45" s="33">
        <f>results!H45+results!I45</f>
        <v>0</v>
      </c>
      <c r="X45" s="33">
        <f>results!J45+results!K45</f>
        <v>46</v>
      </c>
      <c r="Y45" s="33">
        <f>results!L45+results!M45</f>
        <v>0</v>
      </c>
      <c r="Z45" s="33">
        <f>results!N45+results!O45</f>
        <v>32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 t="e">
        <f t="shared" si="8"/>
        <v>#NUM!</v>
      </c>
    </row>
    <row r="46" spans="1:30" x14ac:dyDescent="0.35">
      <c r="A46" s="18">
        <v>40</v>
      </c>
      <c r="B46" s="20">
        <f t="shared" si="3"/>
        <v>1</v>
      </c>
      <c r="C46" s="20">
        <f t="shared" si="4"/>
        <v>21</v>
      </c>
      <c r="D46" s="14">
        <f t="shared" si="0"/>
        <v>21</v>
      </c>
      <c r="E46" s="14">
        <f t="shared" si="9"/>
        <v>21</v>
      </c>
      <c r="F46" s="2" t="str">
        <f>IF(results!W46&lt;&gt;"a","",results!B46)</f>
        <v>KRANJC ANDREJ</v>
      </c>
      <c r="G46" s="2">
        <f>IF(results!$W46&lt;&gt;"a","",results!V46)</f>
        <v>1</v>
      </c>
      <c r="H46" s="34">
        <f>IF(results!$W46&lt;&gt;"a","",U46)</f>
        <v>0</v>
      </c>
      <c r="I46" s="34">
        <f>IF(results!$W46&lt;&gt;"a","",IF(V46=U46,V46+0.0001,V46))</f>
        <v>1E-4</v>
      </c>
      <c r="J46" s="34">
        <f>IF(results!$W46&lt;&gt;"a","",IF(OR(U46=W46,V46=W46),W46+0.0002,W46))</f>
        <v>2.0000000000000001E-4</v>
      </c>
      <c r="K46" s="34">
        <f>IF(results!$W46&lt;&gt;"a","",IF(OR(U46=X46,V46=X46,W46=X46),X46+0.0003,X46))</f>
        <v>2.9999999999999997E-4</v>
      </c>
      <c r="L46" s="34">
        <f>IF(results!$W46&lt;&gt;"a","",IF(OR(U46=Y46,V46=Y46,W46=Y46,X46=Y46),Y46+0.0004,Y46))</f>
        <v>4.0000000000000002E-4</v>
      </c>
      <c r="M46" s="34">
        <f>IF(results!$W46&lt;&gt;"a","",IF(OR(U46=Z46,V46=Z46,W46=Z46,X46=Z46,Y46=Z46),Z46+0.0005,Z46))</f>
        <v>48</v>
      </c>
      <c r="N46" s="34">
        <f>IF(results!$W46&lt;&gt;"a","",IF(OR(U46=AA46,V46=AA46,W46=AA46,X46=AA46,Y46=AA46,Z46=AA46),AA46+0.0006,AA46))</f>
        <v>5.9999999999999995E-4</v>
      </c>
      <c r="O46" s="34">
        <f>IF(results!$W46&lt;&gt;"a","",IF(OR(U46=AB46,V46=AB46,W46=AB46,X46=AB46,Y46=AB46,Z46=AB46,AA46=AB46),AB46+0.0007,AB46))</f>
        <v>6.9999999999999999E-4</v>
      </c>
      <c r="P46" s="34">
        <f>IF(results!$W46&lt;&gt;"a","",AC46*2)</f>
        <v>0</v>
      </c>
      <c r="Q46" s="46">
        <f t="shared" si="7"/>
        <v>48.0017</v>
      </c>
      <c r="R46" s="4">
        <f t="shared" si="6"/>
        <v>48.001704599999997</v>
      </c>
      <c r="S46" s="4">
        <f>IF(results!$W46&lt;&gt;"a","",results!C46)</f>
        <v>11</v>
      </c>
      <c r="T46" s="4">
        <f>IF(results!W46="A",1,IF(results!W46="B",2,IF(results!W46="C",3,99)))</f>
        <v>1</v>
      </c>
      <c r="U46" s="33">
        <f>results!D46+results!E46</f>
        <v>0</v>
      </c>
      <c r="V46" s="33">
        <f>results!F46+results!G46</f>
        <v>0</v>
      </c>
      <c r="W46" s="33">
        <f>results!H46+results!I46</f>
        <v>0</v>
      </c>
      <c r="X46" s="33">
        <f>results!J46+results!K46</f>
        <v>0</v>
      </c>
      <c r="Y46" s="33">
        <f>results!L46+results!M46</f>
        <v>0</v>
      </c>
      <c r="Z46" s="33">
        <f>results!N46+results!O46</f>
        <v>48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>
        <f t="shared" si="8"/>
        <v>5.9999999999999995E-4</v>
      </c>
    </row>
    <row r="47" spans="1:30" x14ac:dyDescent="0.35">
      <c r="A47" s="18">
        <v>41</v>
      </c>
      <c r="B47" s="20">
        <f t="shared" si="3"/>
        <v>84</v>
      </c>
      <c r="C47" s="20">
        <f t="shared" si="4"/>
        <v>124</v>
      </c>
      <c r="D47" s="14">
        <f t="shared" si="0"/>
        <v>29</v>
      </c>
      <c r="E47" s="14">
        <f t="shared" si="9"/>
        <v>29</v>
      </c>
      <c r="F47" s="2" t="str">
        <f>IF(results!W47&lt;&gt;"a","",results!B47)</f>
        <v/>
      </c>
      <c r="G47" s="2" t="str">
        <f>IF(results!$W47&lt;&gt;"a","",results!V47)</f>
        <v/>
      </c>
      <c r="H47" s="34" t="str">
        <f>IF(results!$W47&lt;&gt;"a","",U47)</f>
        <v/>
      </c>
      <c r="I47" s="34" t="str">
        <f>IF(results!$W47&lt;&gt;"a","",IF(V47=U47,V47+0.0001,V47))</f>
        <v/>
      </c>
      <c r="J47" s="34" t="str">
        <f>IF(results!$W47&lt;&gt;"a","",IF(OR(U47=W47,V47=W47),W47+0.0002,W47))</f>
        <v/>
      </c>
      <c r="K47" s="34" t="str">
        <f>IF(results!$W47&lt;&gt;"a","",IF(OR(U47=X47,V47=X47,W47=X47),X47+0.0003,X47))</f>
        <v/>
      </c>
      <c r="L47" s="34" t="str">
        <f>IF(results!$W47&lt;&gt;"a","",IF(OR(U47=Y47,V47=Y47,W47=Y47,X47=Y47),Y47+0.0004,Y47))</f>
        <v/>
      </c>
      <c r="M47" s="34" t="str">
        <f>IF(results!$W47&lt;&gt;"a","",IF(OR(U47=Z47,V47=Z47,W47=Z47,X47=Z47,Y47=Z47),Z47+0.0005,Z47))</f>
        <v/>
      </c>
      <c r="N47" s="34" t="str">
        <f>IF(results!$W47&lt;&gt;"a","",IF(OR(U47=AA47,V47=AA47,W47=AA47,X47=AA47,Y47=AA47,Z47=AA47),AA47+0.0006,AA47))</f>
        <v/>
      </c>
      <c r="O47" s="34" t="str">
        <f>IF(results!$W47&lt;&gt;"a","",IF(OR(U47=AB47,V47=AB47,W47=AB47,X47=AB47,Y47=AB47,Z47=AB47,AA47=AB47),AB47+0.0007,AB47))</f>
        <v/>
      </c>
      <c r="P47" s="34" t="str">
        <f>IF(results!$W47&lt;&gt;"a","",AC47*2)</f>
        <v/>
      </c>
      <c r="Q47" s="46">
        <f t="shared" si="7"/>
        <v>0</v>
      </c>
      <c r="R47" s="4">
        <f t="shared" si="6"/>
        <v>4.6999999999999999E-6</v>
      </c>
      <c r="S47" s="4" t="str">
        <f>IF(results!$W47&lt;&gt;"a","",results!C47)</f>
        <v/>
      </c>
      <c r="T47" s="4">
        <f>IF(results!W47="A",1,IF(results!W47="B",2,IF(results!W47="C",3,99)))</f>
        <v>3</v>
      </c>
      <c r="U47" s="33">
        <f>results!D47+results!E47</f>
        <v>0</v>
      </c>
      <c r="V47" s="33">
        <f>results!F47+results!G47</f>
        <v>0</v>
      </c>
      <c r="W47" s="33">
        <f>results!H47+results!I47</f>
        <v>44</v>
      </c>
      <c r="X47" s="33">
        <f>results!J47+results!K47</f>
        <v>51</v>
      </c>
      <c r="Y47" s="33">
        <f>results!L47+results!M47</f>
        <v>0</v>
      </c>
      <c r="Z47" s="33">
        <f>results!N47+results!O47</f>
        <v>0</v>
      </c>
      <c r="AA47" s="33">
        <f>results!P47+results!Q47</f>
        <v>0</v>
      </c>
      <c r="AB47" s="33">
        <f>results!R47+results!S47</f>
        <v>44</v>
      </c>
      <c r="AC47" s="33">
        <f>results!T47+results!U47</f>
        <v>0</v>
      </c>
      <c r="AD47" s="10" t="e">
        <f t="shared" si="8"/>
        <v>#NUM!</v>
      </c>
    </row>
    <row r="48" spans="1:30" x14ac:dyDescent="0.35">
      <c r="A48" s="18">
        <v>42</v>
      </c>
      <c r="B48" s="20">
        <f t="shared" si="3"/>
        <v>1</v>
      </c>
      <c r="C48" s="20">
        <f t="shared" si="4"/>
        <v>7</v>
      </c>
      <c r="D48" s="14">
        <f t="shared" si="0"/>
        <v>7</v>
      </c>
      <c r="E48" s="14">
        <f t="shared" si="9"/>
        <v>7</v>
      </c>
      <c r="F48" s="2" t="str">
        <f>IF(results!W48&lt;&gt;"a","",results!B48)</f>
        <v>KRANJC SASO</v>
      </c>
      <c r="G48" s="2">
        <f>IF(results!$W48&lt;&gt;"a","",results!V48)</f>
        <v>4</v>
      </c>
      <c r="H48" s="34">
        <f>IF(results!$W48&lt;&gt;"a","",U48)</f>
        <v>65</v>
      </c>
      <c r="I48" s="34">
        <f>IF(results!$W48&lt;&gt;"a","",IF(V48=U48,V48+0.0001,V48))</f>
        <v>0</v>
      </c>
      <c r="J48" s="34">
        <f>IF(results!$W48&lt;&gt;"a","",IF(OR(U48=W48,V48=W48),W48+0.0002,W48))</f>
        <v>54</v>
      </c>
      <c r="K48" s="34">
        <f>IF(results!$W48&lt;&gt;"a","",IF(OR(U48=X48,V48=X48,W48=X48),X48+0.0003,X48))</f>
        <v>53</v>
      </c>
      <c r="L48" s="34">
        <f>IF(results!$W48&lt;&gt;"a","",IF(OR(U48=Y48,V48=Y48,W48=Y48,X48=Y48),Y48+0.0004,Y48))</f>
        <v>4.0000000000000002E-4</v>
      </c>
      <c r="M48" s="34">
        <f>IF(results!$W48&lt;&gt;"a","",IF(OR(U48=Z48,V48=Z48,W48=Z48,X48=Z48,Y48=Z48),Z48+0.0005,Z48))</f>
        <v>5.0000000000000001E-4</v>
      </c>
      <c r="N48" s="34">
        <f>IF(results!$W48&lt;&gt;"a","",IF(OR(U48=AA48,V48=AA48,W48=AA48,X48=AA48,Y48=AA48,Z48=AA48),AA48+0.0006,AA48))</f>
        <v>41</v>
      </c>
      <c r="O48" s="34">
        <f>IF(results!$W48&lt;&gt;"a","",IF(OR(U48=AB48,V48=AB48,W48=AB48,X48=AB48,Y48=AB48,Z48=AB48,AA48=AB48),AB48+0.0007,AB48))</f>
        <v>6.9999999999999999E-4</v>
      </c>
      <c r="P48" s="34">
        <f>IF(results!$W48&lt;&gt;"a","",AC48*2)</f>
        <v>0</v>
      </c>
      <c r="Q48" s="46">
        <f t="shared" si="7"/>
        <v>213</v>
      </c>
      <c r="R48" s="4">
        <f t="shared" si="6"/>
        <v>213.0000048</v>
      </c>
      <c r="S48" s="4">
        <f>IF(results!$W48&lt;&gt;"a","",results!C48)</f>
        <v>14.4</v>
      </c>
      <c r="T48" s="4">
        <f>IF(results!W48="A",1,IF(results!W48="B",2,IF(results!W48="C",3,99)))</f>
        <v>1</v>
      </c>
      <c r="U48" s="33">
        <f>results!D48+results!E48</f>
        <v>65</v>
      </c>
      <c r="V48" s="33">
        <f>results!F48+results!G48</f>
        <v>0</v>
      </c>
      <c r="W48" s="33">
        <f>results!H48+results!I48</f>
        <v>54</v>
      </c>
      <c r="X48" s="33">
        <f>results!J48+results!K48</f>
        <v>53</v>
      </c>
      <c r="Y48" s="33">
        <f>results!L48+results!M48</f>
        <v>0</v>
      </c>
      <c r="Z48" s="33">
        <f>results!N48+results!O48</f>
        <v>0</v>
      </c>
      <c r="AA48" s="33">
        <f>results!P48+results!Q48</f>
        <v>41</v>
      </c>
      <c r="AB48" s="33">
        <f>results!R48+results!S48</f>
        <v>0</v>
      </c>
      <c r="AC48" s="33">
        <f>results!T48+results!U48</f>
        <v>0</v>
      </c>
      <c r="AD48" s="10">
        <f t="shared" si="8"/>
        <v>53</v>
      </c>
    </row>
    <row r="49" spans="1:30" x14ac:dyDescent="0.35">
      <c r="A49" s="18">
        <v>43</v>
      </c>
      <c r="B49" s="20">
        <f t="shared" si="3"/>
        <v>29</v>
      </c>
      <c r="C49" s="20">
        <f t="shared" si="4"/>
        <v>123</v>
      </c>
      <c r="D49" s="14">
        <f t="shared" si="0"/>
        <v>29</v>
      </c>
      <c r="E49" s="14">
        <f t="shared" si="9"/>
        <v>29</v>
      </c>
      <c r="F49" s="2" t="str">
        <f>IF(results!W49&lt;&gt;"a","",results!B49)</f>
        <v/>
      </c>
      <c r="G49" s="2" t="str">
        <f>IF(results!$W49&lt;&gt;"a","",results!V49)</f>
        <v/>
      </c>
      <c r="H49" s="34" t="str">
        <f>IF(results!$W49&lt;&gt;"a","",U49)</f>
        <v/>
      </c>
      <c r="I49" s="34" t="str">
        <f>IF(results!$W49&lt;&gt;"a","",IF(V49=U49,V49+0.0001,V49))</f>
        <v/>
      </c>
      <c r="J49" s="34" t="str">
        <f>IF(results!$W49&lt;&gt;"a","",IF(OR(U49=W49,V49=W49),W49+0.0002,W49))</f>
        <v/>
      </c>
      <c r="K49" s="34" t="str">
        <f>IF(results!$W49&lt;&gt;"a","",IF(OR(U49=X49,V49=X49,W49=X49),X49+0.0003,X49))</f>
        <v/>
      </c>
      <c r="L49" s="34" t="str">
        <f>IF(results!$W49&lt;&gt;"a","",IF(OR(U49=Y49,V49=Y49,W49=Y49,X49=Y49),Y49+0.0004,Y49))</f>
        <v/>
      </c>
      <c r="M49" s="34" t="str">
        <f>IF(results!$W49&lt;&gt;"a","",IF(OR(U49=Z49,V49=Z49,W49=Z49,X49=Z49,Y49=Z49),Z49+0.0005,Z49))</f>
        <v/>
      </c>
      <c r="N49" s="34" t="str">
        <f>IF(results!$W49&lt;&gt;"a","",IF(OR(U49=AA49,V49=AA49,W49=AA49,X49=AA49,Y49=AA49,Z49=AA49),AA49+0.0006,AA49))</f>
        <v/>
      </c>
      <c r="O49" s="34" t="str">
        <f>IF(results!$W49&lt;&gt;"a","",IF(OR(U49=AB49,V49=AB49,W49=AB49,X49=AB49,Y49=AB49,Z49=AB49,AA49=AB49),AB49+0.0007,AB49))</f>
        <v/>
      </c>
      <c r="P49" s="34" t="str">
        <f>IF(results!$W49&lt;&gt;"a","",AC49*2)</f>
        <v/>
      </c>
      <c r="Q49" s="46">
        <f t="shared" si="7"/>
        <v>0</v>
      </c>
      <c r="R49" s="4">
        <f t="shared" si="6"/>
        <v>4.8999999999999997E-6</v>
      </c>
      <c r="S49" s="4" t="str">
        <f>IF(results!$W49&lt;&gt;"a","",results!C49)</f>
        <v/>
      </c>
      <c r="T49" s="4">
        <f>IF(results!W49="A",1,IF(results!W49="B",2,IF(results!W49="C",3,99)))</f>
        <v>2</v>
      </c>
      <c r="U49" s="33">
        <f>results!D49+results!E49</f>
        <v>0</v>
      </c>
      <c r="V49" s="33">
        <f>results!F49+results!G49</f>
        <v>0</v>
      </c>
      <c r="W49" s="33">
        <f>results!H49+results!I49</f>
        <v>0</v>
      </c>
      <c r="X49" s="33">
        <f>results!J49+results!K49</f>
        <v>0</v>
      </c>
      <c r="Y49" s="33">
        <f>results!L49+results!M49</f>
        <v>47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 t="e">
        <f t="shared" si="8"/>
        <v>#NUM!</v>
      </c>
    </row>
    <row r="50" spans="1:30" x14ac:dyDescent="0.35">
      <c r="A50" s="18">
        <v>44</v>
      </c>
      <c r="B50" s="20">
        <f t="shared" si="3"/>
        <v>29</v>
      </c>
      <c r="C50" s="20">
        <f t="shared" si="4"/>
        <v>122</v>
      </c>
      <c r="D50" s="14">
        <f t="shared" si="0"/>
        <v>29</v>
      </c>
      <c r="E50" s="14">
        <f t="shared" si="9"/>
        <v>29</v>
      </c>
      <c r="F50" s="2" t="str">
        <f>IF(results!W50&lt;&gt;"a","",results!B50)</f>
        <v/>
      </c>
      <c r="G50" s="2" t="str">
        <f>IF(results!$W50&lt;&gt;"a","",results!V50)</f>
        <v/>
      </c>
      <c r="H50" s="34" t="str">
        <f>IF(results!$W50&lt;&gt;"a","",U50)</f>
        <v/>
      </c>
      <c r="I50" s="34" t="str">
        <f>IF(results!$W50&lt;&gt;"a","",IF(V50=U50,V50+0.0001,V50))</f>
        <v/>
      </c>
      <c r="J50" s="34" t="str">
        <f>IF(results!$W50&lt;&gt;"a","",IF(OR(U50=W50,V50=W50),W50+0.0002,W50))</f>
        <v/>
      </c>
      <c r="K50" s="34" t="str">
        <f>IF(results!$W50&lt;&gt;"a","",IF(OR(U50=X50,V50=X50,W50=X50),X50+0.0003,X50))</f>
        <v/>
      </c>
      <c r="L50" s="34" t="str">
        <f>IF(results!$W50&lt;&gt;"a","",IF(OR(U50=Y50,V50=Y50,W50=Y50,X50=Y50),Y50+0.0004,Y50))</f>
        <v/>
      </c>
      <c r="M50" s="34" t="str">
        <f>IF(results!$W50&lt;&gt;"a","",IF(OR(U50=Z50,V50=Z50,W50=Z50,X50=Z50,Y50=Z50),Z50+0.0005,Z50))</f>
        <v/>
      </c>
      <c r="N50" s="34" t="str">
        <f>IF(results!$W50&lt;&gt;"a","",IF(OR(U50=AA50,V50=AA50,W50=AA50,X50=AA50,Y50=AA50,Z50=AA50),AA50+0.0006,AA50))</f>
        <v/>
      </c>
      <c r="O50" s="34" t="str">
        <f>IF(results!$W50&lt;&gt;"a","",IF(OR(U50=AB50,V50=AB50,W50=AB50,X50=AB50,Y50=AB50,Z50=AB50,AA50=AB50),AB50+0.0007,AB50))</f>
        <v/>
      </c>
      <c r="P50" s="34" t="str">
        <f>IF(results!$W50&lt;&gt;"a","",AC50*2)</f>
        <v/>
      </c>
      <c r="Q50" s="46">
        <f t="shared" si="7"/>
        <v>0</v>
      </c>
      <c r="R50" s="4">
        <f t="shared" si="6"/>
        <v>4.9999999999999996E-6</v>
      </c>
      <c r="S50" s="4" t="str">
        <f>IF(results!$W50&lt;&gt;"a","",results!C50)</f>
        <v/>
      </c>
      <c r="T50" s="4">
        <f>IF(results!W50="A",1,IF(results!W50="B",2,IF(results!W50="C",3,99)))</f>
        <v>2</v>
      </c>
      <c r="U50" s="33">
        <f>results!D50+results!E50</f>
        <v>0</v>
      </c>
      <c r="V50" s="33">
        <f>results!F50+results!G50</f>
        <v>0</v>
      </c>
      <c r="W50" s="33">
        <f>results!H50+results!I50</f>
        <v>0</v>
      </c>
      <c r="X50" s="33">
        <f>results!J50+results!K50</f>
        <v>67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 t="e">
        <f t="shared" si="8"/>
        <v>#NUM!</v>
      </c>
    </row>
    <row r="51" spans="1:30" x14ac:dyDescent="0.35">
      <c r="A51" s="18">
        <v>45</v>
      </c>
      <c r="B51" s="20">
        <f t="shared" si="3"/>
        <v>29</v>
      </c>
      <c r="C51" s="20">
        <f t="shared" si="4"/>
        <v>121</v>
      </c>
      <c r="D51" s="14">
        <f t="shared" si="0"/>
        <v>29</v>
      </c>
      <c r="E51" s="14">
        <f t="shared" si="9"/>
        <v>29</v>
      </c>
      <c r="F51" s="2" t="str">
        <f>IF(results!W51&lt;&gt;"a","",results!B51)</f>
        <v/>
      </c>
      <c r="G51" s="2" t="str">
        <f>IF(results!$W51&lt;&gt;"a","",results!V51)</f>
        <v/>
      </c>
      <c r="H51" s="34" t="str">
        <f>IF(results!$W51&lt;&gt;"a","",U51)</f>
        <v/>
      </c>
      <c r="I51" s="34" t="str">
        <f>IF(results!$W51&lt;&gt;"a","",IF(V51=U51,V51+0.0001,V51))</f>
        <v/>
      </c>
      <c r="J51" s="34" t="str">
        <f>IF(results!$W51&lt;&gt;"a","",IF(OR(U51=W51,V51=W51),W51+0.0002,W51))</f>
        <v/>
      </c>
      <c r="K51" s="34" t="str">
        <f>IF(results!$W51&lt;&gt;"a","",IF(OR(U51=X51,V51=X51,W51=X51),X51+0.0003,X51))</f>
        <v/>
      </c>
      <c r="L51" s="34" t="str">
        <f>IF(results!$W51&lt;&gt;"a","",IF(OR(U51=Y51,V51=Y51,W51=Y51,X51=Y51),Y51+0.0004,Y51))</f>
        <v/>
      </c>
      <c r="M51" s="34" t="str">
        <f>IF(results!$W51&lt;&gt;"a","",IF(OR(U51=Z51,V51=Z51,W51=Z51,X51=Z51,Y51=Z51),Z51+0.0005,Z51))</f>
        <v/>
      </c>
      <c r="N51" s="34" t="str">
        <f>IF(results!$W51&lt;&gt;"a","",IF(OR(U51=AA51,V51=AA51,W51=AA51,X51=AA51,Y51=AA51,Z51=AA51),AA51+0.0006,AA51))</f>
        <v/>
      </c>
      <c r="O51" s="34" t="str">
        <f>IF(results!$W51&lt;&gt;"a","",IF(OR(U51=AB51,V51=AB51,W51=AB51,X51=AB51,Y51=AB51,Z51=AB51,AA51=AB51),AB51+0.0007,AB51))</f>
        <v/>
      </c>
      <c r="P51" s="34" t="str">
        <f>IF(results!$W51&lt;&gt;"a","",AC51*2)</f>
        <v/>
      </c>
      <c r="Q51" s="46">
        <f t="shared" si="7"/>
        <v>0</v>
      </c>
      <c r="R51" s="4">
        <f t="shared" si="6"/>
        <v>5.0999999999999995E-6</v>
      </c>
      <c r="S51" s="4" t="str">
        <f>IF(results!$W51&lt;&gt;"a","",results!C51)</f>
        <v/>
      </c>
      <c r="T51" s="4">
        <f>IF(results!W51="A",1,IF(results!W51="B",2,IF(results!W51="C",3,99)))</f>
        <v>2</v>
      </c>
      <c r="U51" s="33">
        <f>results!D51+results!E51</f>
        <v>0</v>
      </c>
      <c r="V51" s="33">
        <f>results!F51+results!G51</f>
        <v>0</v>
      </c>
      <c r="W51" s="33">
        <f>results!H51+results!I51</f>
        <v>0</v>
      </c>
      <c r="X51" s="33">
        <f>results!J51+results!K51</f>
        <v>0</v>
      </c>
      <c r="Y51" s="33">
        <f>results!L51+results!M51</f>
        <v>37</v>
      </c>
      <c r="Z51" s="33">
        <f>results!N51+results!O51</f>
        <v>0</v>
      </c>
      <c r="AA51" s="33">
        <f>results!P51+results!Q51</f>
        <v>0</v>
      </c>
      <c r="AB51" s="33">
        <f>results!R51+results!S51</f>
        <v>55</v>
      </c>
      <c r="AC51" s="33">
        <f>results!T51+results!U51</f>
        <v>0</v>
      </c>
      <c r="AD51" s="10" t="e">
        <f t="shared" si="8"/>
        <v>#NUM!</v>
      </c>
    </row>
    <row r="52" spans="1:30" x14ac:dyDescent="0.35">
      <c r="A52" s="18">
        <v>46</v>
      </c>
      <c r="B52" s="20">
        <f t="shared" si="3"/>
        <v>1</v>
      </c>
      <c r="C52" s="20">
        <f t="shared" si="4"/>
        <v>5</v>
      </c>
      <c r="D52" s="14">
        <f t="shared" si="0"/>
        <v>5</v>
      </c>
      <c r="E52" s="14">
        <f t="shared" si="9"/>
        <v>5</v>
      </c>
      <c r="F52" s="2" t="str">
        <f>IF(results!W52&lt;&gt;"a","",results!B52)</f>
        <v>KUSAR BOSTJAN</v>
      </c>
      <c r="G52" s="2">
        <f>IF(results!$W52&lt;&gt;"a","",results!V52)</f>
        <v>5</v>
      </c>
      <c r="H52" s="34">
        <f>IF(results!$W52&lt;&gt;"a","",U52)</f>
        <v>60</v>
      </c>
      <c r="I52" s="34">
        <f>IF(results!$W52&lt;&gt;"a","",IF(V52=U52,V52+0.0001,V52))</f>
        <v>0</v>
      </c>
      <c r="J52" s="34">
        <f>IF(results!$W52&lt;&gt;"a","",IF(OR(U52=W52,V52=W52),W52+0.0002,W52))</f>
        <v>48</v>
      </c>
      <c r="K52" s="34">
        <f>IF(results!$W52&lt;&gt;"a","",IF(OR(U52=X52,V52=X52,W52=X52),X52+0.0003,X52))</f>
        <v>2.9999999999999997E-4</v>
      </c>
      <c r="L52" s="34">
        <f>IF(results!$W52&lt;&gt;"a","",IF(OR(U52=Y52,V52=Y52,W52=Y52,X52=Y52),Y52+0.0004,Y52))</f>
        <v>43</v>
      </c>
      <c r="M52" s="34">
        <f>IF(results!$W52&lt;&gt;"a","",IF(OR(U52=Z52,V52=Z52,W52=Z52,X52=Z52,Y52=Z52),Z52+0.0005,Z52))</f>
        <v>49</v>
      </c>
      <c r="N52" s="34">
        <f>IF(results!$W52&lt;&gt;"a","",IF(OR(U52=AA52,V52=AA52,W52=AA52,X52=AA52,Y52=AA52,Z52=AA52),AA52+0.0006,AA52))</f>
        <v>5.9999999999999995E-4</v>
      </c>
      <c r="O52" s="34">
        <f>IF(results!$W52&lt;&gt;"a","",IF(OR(U52=AB52,V52=AB52,W52=AB52,X52=AB52,Y52=AB52,Z52=AB52,AA52=AB52),AB52+0.0007,AB52))</f>
        <v>6.9999999999999999E-4</v>
      </c>
      <c r="P52" s="34">
        <f>IF(results!$W52&lt;&gt;"a","",AC52*2)</f>
        <v>66</v>
      </c>
      <c r="Q52" s="46">
        <f t="shared" si="7"/>
        <v>223</v>
      </c>
      <c r="R52" s="4">
        <f t="shared" si="6"/>
        <v>223.0000052</v>
      </c>
      <c r="S52" s="4">
        <f>IF(results!$W52&lt;&gt;"a","",results!C52)</f>
        <v>12.3</v>
      </c>
      <c r="T52" s="4">
        <f>IF(results!W52="A",1,IF(results!W52="B",2,IF(results!W52="C",3,99)))</f>
        <v>1</v>
      </c>
      <c r="U52" s="33">
        <f>results!D52+results!E52</f>
        <v>60</v>
      </c>
      <c r="V52" s="33">
        <f>results!F52+results!G52</f>
        <v>0</v>
      </c>
      <c r="W52" s="33">
        <f>results!H52+results!I52</f>
        <v>48</v>
      </c>
      <c r="X52" s="33">
        <f>results!J52+results!K52</f>
        <v>0</v>
      </c>
      <c r="Y52" s="33">
        <f>results!L52+results!M52</f>
        <v>43</v>
      </c>
      <c r="Z52" s="33">
        <f>results!N52+results!O52</f>
        <v>49</v>
      </c>
      <c r="AA52" s="33">
        <f>results!P52+results!Q52</f>
        <v>0</v>
      </c>
      <c r="AB52" s="33">
        <f>results!R52+results!S52</f>
        <v>0</v>
      </c>
      <c r="AC52" s="33">
        <f>results!T52+results!U52</f>
        <v>33</v>
      </c>
      <c r="AD52" s="10">
        <f t="shared" si="8"/>
        <v>49</v>
      </c>
    </row>
    <row r="53" spans="1:30" x14ac:dyDescent="0.35">
      <c r="A53" s="18">
        <v>47</v>
      </c>
      <c r="B53" s="20">
        <f t="shared" si="3"/>
        <v>84</v>
      </c>
      <c r="C53" s="20">
        <f t="shared" si="4"/>
        <v>120</v>
      </c>
      <c r="D53" s="14">
        <f t="shared" si="0"/>
        <v>29</v>
      </c>
      <c r="E53" s="14">
        <f t="shared" si="9"/>
        <v>29</v>
      </c>
      <c r="F53" s="2" t="str">
        <f>IF(results!W53&lt;&gt;"a","",results!B53)</f>
        <v/>
      </c>
      <c r="G53" s="2" t="str">
        <f>IF(results!$W53&lt;&gt;"a","",results!V53)</f>
        <v/>
      </c>
      <c r="H53" s="34" t="str">
        <f>IF(results!$W53&lt;&gt;"a","",U53)</f>
        <v/>
      </c>
      <c r="I53" s="34" t="str">
        <f>IF(results!$W53&lt;&gt;"a","",IF(V53=U53,V53+0.0001,V53))</f>
        <v/>
      </c>
      <c r="J53" s="34" t="str">
        <f>IF(results!$W53&lt;&gt;"a","",IF(OR(U53=W53,V53=W53),W53+0.0002,W53))</f>
        <v/>
      </c>
      <c r="K53" s="34" t="str">
        <f>IF(results!$W53&lt;&gt;"a","",IF(OR(U53=X53,V53=X53,W53=X53),X53+0.0003,X53))</f>
        <v/>
      </c>
      <c r="L53" s="34" t="str">
        <f>IF(results!$W53&lt;&gt;"a","",IF(OR(U53=Y53,V53=Y53,W53=Y53,X53=Y53),Y53+0.0004,Y53))</f>
        <v/>
      </c>
      <c r="M53" s="34" t="str">
        <f>IF(results!$W53&lt;&gt;"a","",IF(OR(U53=Z53,V53=Z53,W53=Z53,X53=Z53,Y53=Z53),Z53+0.0005,Z53))</f>
        <v/>
      </c>
      <c r="N53" s="34" t="str">
        <f>IF(results!$W53&lt;&gt;"a","",IF(OR(U53=AA53,V53=AA53,W53=AA53,X53=AA53,Y53=AA53,Z53=AA53),AA53+0.0006,AA53))</f>
        <v/>
      </c>
      <c r="O53" s="34" t="str">
        <f>IF(results!$W53&lt;&gt;"a","",IF(OR(U53=AB53,V53=AB53,W53=AB53,X53=AB53,Y53=AB53,Z53=AB53,AA53=AB53),AB53+0.0007,AB53))</f>
        <v/>
      </c>
      <c r="P53" s="34" t="str">
        <f>IF(results!$W53&lt;&gt;"a","",AC53*2)</f>
        <v/>
      </c>
      <c r="Q53" s="46">
        <f t="shared" si="7"/>
        <v>0</v>
      </c>
      <c r="R53" s="4">
        <f t="shared" si="6"/>
        <v>5.3000000000000001E-6</v>
      </c>
      <c r="S53" s="4" t="str">
        <f>IF(results!$W53&lt;&gt;"a","",results!C53)</f>
        <v/>
      </c>
      <c r="T53" s="4">
        <f>IF(results!W53="A",1,IF(results!W53="B",2,IF(results!W53="C",3,99)))</f>
        <v>3</v>
      </c>
      <c r="U53" s="33">
        <f>results!D53+results!E53</f>
        <v>0</v>
      </c>
      <c r="V53" s="33">
        <f>results!F53+results!G53</f>
        <v>0</v>
      </c>
      <c r="W53" s="33">
        <f>results!H53+results!I53</f>
        <v>0</v>
      </c>
      <c r="X53" s="33">
        <f>results!J53+results!K53</f>
        <v>0</v>
      </c>
      <c r="Y53" s="33">
        <f>results!L53+results!M53</f>
        <v>0</v>
      </c>
      <c r="Z53" s="33">
        <f>results!N53+results!O53</f>
        <v>63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8"/>
        <v>#NUM!</v>
      </c>
    </row>
    <row r="54" spans="1:30" x14ac:dyDescent="0.35">
      <c r="A54" s="18">
        <v>48</v>
      </c>
      <c r="B54" s="20">
        <f t="shared" si="3"/>
        <v>1</v>
      </c>
      <c r="C54" s="20">
        <f t="shared" si="4"/>
        <v>14</v>
      </c>
      <c r="D54" s="14">
        <f t="shared" si="0"/>
        <v>14</v>
      </c>
      <c r="E54" s="14">
        <f t="shared" si="9"/>
        <v>14</v>
      </c>
      <c r="F54" s="2" t="str">
        <f>IF(results!W54&lt;&gt;"a","",results!B54)</f>
        <v>LOGAR ZANE</v>
      </c>
      <c r="G54" s="2">
        <f>IF(results!$W54&lt;&gt;"a","",results!V54)</f>
        <v>1</v>
      </c>
      <c r="H54" s="34">
        <f>IF(results!$W54&lt;&gt;"a","",U54)</f>
        <v>62</v>
      </c>
      <c r="I54" s="34">
        <f>IF(results!$W54&lt;&gt;"a","",IF(V54=U54,V54+0.0001,V54))</f>
        <v>0</v>
      </c>
      <c r="J54" s="34">
        <f>IF(results!$W54&lt;&gt;"a","",IF(OR(U54=W54,V54=W54),W54+0.0002,W54))</f>
        <v>2.0000000000000001E-4</v>
      </c>
      <c r="K54" s="34">
        <f>IF(results!$W54&lt;&gt;"a","",IF(OR(U54=X54,V54=X54,W54=X54),X54+0.0003,X54))</f>
        <v>2.9999999999999997E-4</v>
      </c>
      <c r="L54" s="34">
        <f>IF(results!$W54&lt;&gt;"a","",IF(OR(U54=Y54,V54=Y54,W54=Y54,X54=Y54),Y54+0.0004,Y54))</f>
        <v>4.0000000000000002E-4</v>
      </c>
      <c r="M54" s="34">
        <f>IF(results!$W54&lt;&gt;"a","",IF(OR(U54=Z54,V54=Z54,W54=Z54,X54=Z54,Y54=Z54),Z54+0.0005,Z54))</f>
        <v>5.0000000000000001E-4</v>
      </c>
      <c r="N54" s="34">
        <f>IF(results!$W54&lt;&gt;"a","",IF(OR(U54=AA54,V54=AA54,W54=AA54,X54=AA54,Y54=AA54,Z54=AA54),AA54+0.0006,AA54))</f>
        <v>5.9999999999999995E-4</v>
      </c>
      <c r="O54" s="34">
        <f>IF(results!$W54&lt;&gt;"a","",IF(OR(U54=AB54,V54=AB54,W54=AB54,X54=AB54,Y54=AB54,Z54=AB54,AA54=AB54),AB54+0.0007,AB54))</f>
        <v>6.9999999999999999E-4</v>
      </c>
      <c r="P54" s="34">
        <f>IF(results!$W54&lt;&gt;"a","",AC54*2)</f>
        <v>0</v>
      </c>
      <c r="Q54" s="46">
        <f t="shared" si="7"/>
        <v>62.001800000000003</v>
      </c>
      <c r="R54" s="4">
        <f t="shared" si="6"/>
        <v>62.001805400000002</v>
      </c>
      <c r="S54" s="4">
        <f>IF(results!$W54&lt;&gt;"a","",results!C54)</f>
        <v>11</v>
      </c>
      <c r="T54" s="4">
        <f>IF(results!W54="A",1,IF(results!W54="B",2,IF(results!W54="C",3,99)))</f>
        <v>1</v>
      </c>
      <c r="U54" s="33">
        <f>results!D54+results!E54</f>
        <v>62</v>
      </c>
      <c r="V54" s="33">
        <f>results!F54+results!G54</f>
        <v>0</v>
      </c>
      <c r="W54" s="33">
        <f>results!H54+results!I54</f>
        <v>0</v>
      </c>
      <c r="X54" s="33">
        <f>results!J54+results!K54</f>
        <v>0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>
        <f t="shared" si="8"/>
        <v>5.9999999999999995E-4</v>
      </c>
    </row>
    <row r="55" spans="1:30" x14ac:dyDescent="0.35">
      <c r="A55" s="18">
        <v>49</v>
      </c>
      <c r="B55" s="20">
        <f t="shared" si="3"/>
        <v>29</v>
      </c>
      <c r="C55" s="20">
        <f t="shared" si="4"/>
        <v>119</v>
      </c>
      <c r="D55" s="14">
        <f t="shared" si="0"/>
        <v>29</v>
      </c>
      <c r="E55" s="14">
        <f t="shared" si="9"/>
        <v>29</v>
      </c>
      <c r="F55" s="2" t="str">
        <f>IF(results!W55&lt;&gt;"a","",results!B55)</f>
        <v/>
      </c>
      <c r="G55" s="2" t="str">
        <f>IF(results!$W55&lt;&gt;"a","",results!V55)</f>
        <v/>
      </c>
      <c r="H55" s="34" t="str">
        <f>IF(results!$W55&lt;&gt;"a","",U55)</f>
        <v/>
      </c>
      <c r="I55" s="34" t="str">
        <f>IF(results!$W55&lt;&gt;"a","",IF(V55=U55,V55+0.0001,V55))</f>
        <v/>
      </c>
      <c r="J55" s="34" t="str">
        <f>IF(results!$W55&lt;&gt;"a","",IF(OR(U55=W55,V55=W55),W55+0.0002,W55))</f>
        <v/>
      </c>
      <c r="K55" s="34" t="str">
        <f>IF(results!$W55&lt;&gt;"a","",IF(OR(U55=X55,V55=X55,W55=X55),X55+0.0003,X55))</f>
        <v/>
      </c>
      <c r="L55" s="34" t="str">
        <f>IF(results!$W55&lt;&gt;"a","",IF(OR(U55=Y55,V55=Y55,W55=Y55,X55=Y55),Y55+0.0004,Y55))</f>
        <v/>
      </c>
      <c r="M55" s="34" t="str">
        <f>IF(results!$W55&lt;&gt;"a","",IF(OR(U55=Z55,V55=Z55,W55=Z55,X55=Z55,Y55=Z55),Z55+0.0005,Z55))</f>
        <v/>
      </c>
      <c r="N55" s="34" t="str">
        <f>IF(results!$W55&lt;&gt;"a","",IF(OR(U55=AA55,V55=AA55,W55=AA55,X55=AA55,Y55=AA55,Z55=AA55),AA55+0.0006,AA55))</f>
        <v/>
      </c>
      <c r="O55" s="34" t="str">
        <f>IF(results!$W55&lt;&gt;"a","",IF(OR(U55=AB55,V55=AB55,W55=AB55,X55=AB55,Y55=AB55,Z55=AB55,AA55=AB55),AB55+0.0007,AB55))</f>
        <v/>
      </c>
      <c r="P55" s="34" t="str">
        <f>IF(results!$W55&lt;&gt;"a","",AC55*2)</f>
        <v/>
      </c>
      <c r="Q55" s="46">
        <f t="shared" si="7"/>
        <v>0</v>
      </c>
      <c r="R55" s="4">
        <f t="shared" si="6"/>
        <v>5.4999999999999999E-6</v>
      </c>
      <c r="S55" s="4" t="str">
        <f>IF(results!$W55&lt;&gt;"a","",results!C55)</f>
        <v/>
      </c>
      <c r="T55" s="4">
        <f>IF(results!W55="A",1,IF(results!W55="B",2,IF(results!W55="C",3,99)))</f>
        <v>2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59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8"/>
        <v>#NUM!</v>
      </c>
    </row>
    <row r="56" spans="1:30" x14ac:dyDescent="0.35">
      <c r="A56" s="18">
        <v>50</v>
      </c>
      <c r="B56" s="20">
        <f t="shared" si="3"/>
        <v>29</v>
      </c>
      <c r="C56" s="20">
        <f t="shared" si="4"/>
        <v>118</v>
      </c>
      <c r="D56" s="14">
        <f t="shared" si="0"/>
        <v>29</v>
      </c>
      <c r="E56" s="14">
        <f t="shared" si="9"/>
        <v>29</v>
      </c>
      <c r="F56" s="2" t="str">
        <f>IF(results!W56&lt;&gt;"a","",results!B56)</f>
        <v/>
      </c>
      <c r="G56" s="2" t="str">
        <f>IF(results!$W56&lt;&gt;"a","",results!V56)</f>
        <v/>
      </c>
      <c r="H56" s="34" t="str">
        <f>IF(results!$W56&lt;&gt;"a","",U56)</f>
        <v/>
      </c>
      <c r="I56" s="34" t="str">
        <f>IF(results!$W56&lt;&gt;"a","",IF(V56=U56,V56+0.0001,V56))</f>
        <v/>
      </c>
      <c r="J56" s="34" t="str">
        <f>IF(results!$W56&lt;&gt;"a","",IF(OR(U56=W56,V56=W56),W56+0.0002,W56))</f>
        <v/>
      </c>
      <c r="K56" s="34" t="str">
        <f>IF(results!$W56&lt;&gt;"a","",IF(OR(U56=X56,V56=X56,W56=X56),X56+0.0003,X56))</f>
        <v/>
      </c>
      <c r="L56" s="34" t="str">
        <f>IF(results!$W56&lt;&gt;"a","",IF(OR(U56=Y56,V56=Y56,W56=Y56,X56=Y56),Y56+0.0004,Y56))</f>
        <v/>
      </c>
      <c r="M56" s="34" t="str">
        <f>IF(results!$W56&lt;&gt;"a","",IF(OR(U56=Z56,V56=Z56,W56=Z56,X56=Z56,Y56=Z56),Z56+0.0005,Z56))</f>
        <v/>
      </c>
      <c r="N56" s="34" t="str">
        <f>IF(results!$W56&lt;&gt;"a","",IF(OR(U56=AA56,V56=AA56,W56=AA56,X56=AA56,Y56=AA56,Z56=AA56),AA56+0.0006,AA56))</f>
        <v/>
      </c>
      <c r="O56" s="34" t="str">
        <f>IF(results!$W56&lt;&gt;"a","",IF(OR(U56=AB56,V56=AB56,W56=AB56,X56=AB56,Y56=AB56,Z56=AB56,AA56=AB56),AB56+0.0007,AB56))</f>
        <v/>
      </c>
      <c r="P56" s="34" t="str">
        <f>IF(results!$W56&lt;&gt;"a","",AC56*2)</f>
        <v/>
      </c>
      <c r="Q56" s="46">
        <f t="shared" si="7"/>
        <v>0</v>
      </c>
      <c r="R56" s="4">
        <f t="shared" si="6"/>
        <v>5.5999999999999997E-6</v>
      </c>
      <c r="S56" s="4" t="str">
        <f>IF(results!$W56&lt;&gt;"a","",results!C56)</f>
        <v/>
      </c>
      <c r="T56" s="4">
        <f>IF(results!W56="A",1,IF(results!W56="B",2,IF(results!W56="C",3,99)))</f>
        <v>2</v>
      </c>
      <c r="U56" s="33">
        <f>results!D56+results!E56</f>
        <v>45</v>
      </c>
      <c r="V56" s="33">
        <f>results!F56+results!G56</f>
        <v>0</v>
      </c>
      <c r="W56" s="33">
        <f>results!H56+results!I56</f>
        <v>49</v>
      </c>
      <c r="X56" s="33">
        <f>results!J56+results!K56</f>
        <v>0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8"/>
        <v>#NUM!</v>
      </c>
    </row>
    <row r="57" spans="1:30" x14ac:dyDescent="0.35">
      <c r="A57" s="18">
        <v>51</v>
      </c>
      <c r="B57" s="20">
        <f t="shared" si="3"/>
        <v>29</v>
      </c>
      <c r="C57" s="20">
        <f t="shared" si="4"/>
        <v>117</v>
      </c>
      <c r="D57" s="14">
        <f t="shared" si="0"/>
        <v>29</v>
      </c>
      <c r="E57" s="14">
        <f t="shared" si="9"/>
        <v>29</v>
      </c>
      <c r="F57" s="2" t="str">
        <f>IF(results!W57&lt;&gt;"a","",results!B57)</f>
        <v/>
      </c>
      <c r="G57" s="2" t="str">
        <f>IF(results!$W57&lt;&gt;"a","",results!V57)</f>
        <v/>
      </c>
      <c r="H57" s="34" t="str">
        <f>IF(results!$W57&lt;&gt;"a","",U57)</f>
        <v/>
      </c>
      <c r="I57" s="34" t="str">
        <f>IF(results!$W57&lt;&gt;"a","",IF(V57=U57,V57+0.0001,V57))</f>
        <v/>
      </c>
      <c r="J57" s="34" t="str">
        <f>IF(results!$W57&lt;&gt;"a","",IF(OR(U57=W57,V57=W57),W57+0.0002,W57))</f>
        <v/>
      </c>
      <c r="K57" s="34" t="str">
        <f>IF(results!$W57&lt;&gt;"a","",IF(OR(U57=X57,V57=X57,W57=X57),X57+0.0003,X57))</f>
        <v/>
      </c>
      <c r="L57" s="34" t="str">
        <f>IF(results!$W57&lt;&gt;"a","",IF(OR(U57=Y57,V57=Y57,W57=Y57,X57=Y57),Y57+0.0004,Y57))</f>
        <v/>
      </c>
      <c r="M57" s="34" t="str">
        <f>IF(results!$W57&lt;&gt;"a","",IF(OR(U57=Z57,V57=Z57,W57=Z57,X57=Z57,Y57=Z57),Z57+0.0005,Z57))</f>
        <v/>
      </c>
      <c r="N57" s="34" t="str">
        <f>IF(results!$W57&lt;&gt;"a","",IF(OR(U57=AA57,V57=AA57,W57=AA57,X57=AA57,Y57=AA57,Z57=AA57),AA57+0.0006,AA57))</f>
        <v/>
      </c>
      <c r="O57" s="34" t="str">
        <f>IF(results!$W57&lt;&gt;"a","",IF(OR(U57=AB57,V57=AB57,W57=AB57,X57=AB57,Y57=AB57,Z57=AB57,AA57=AB57),AB57+0.0007,AB57))</f>
        <v/>
      </c>
      <c r="P57" s="34" t="str">
        <f>IF(results!$W57&lt;&gt;"a","",AC57*2)</f>
        <v/>
      </c>
      <c r="Q57" s="46">
        <f t="shared" si="7"/>
        <v>0</v>
      </c>
      <c r="R57" s="4">
        <f t="shared" si="6"/>
        <v>5.6999999999999996E-6</v>
      </c>
      <c r="S57" s="4" t="str">
        <f>IF(results!$W57&lt;&gt;"a","",results!C57)</f>
        <v/>
      </c>
      <c r="T57" s="4">
        <f>IF(results!W57="A",1,IF(results!W57="B",2,IF(results!W57="C",3,99)))</f>
        <v>2</v>
      </c>
      <c r="U57" s="33">
        <f>results!D57+results!E57</f>
        <v>40</v>
      </c>
      <c r="V57" s="33">
        <f>results!F57+results!G57</f>
        <v>0</v>
      </c>
      <c r="W57" s="33">
        <f>results!H57+results!I57</f>
        <v>0</v>
      </c>
      <c r="X57" s="33">
        <f>results!J57+results!K57</f>
        <v>0</v>
      </c>
      <c r="Y57" s="33">
        <f>results!L57+results!M57</f>
        <v>0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8"/>
        <v>#NUM!</v>
      </c>
    </row>
    <row r="58" spans="1:30" x14ac:dyDescent="0.35">
      <c r="A58" s="18">
        <v>52</v>
      </c>
      <c r="B58" s="20">
        <f t="shared" si="3"/>
        <v>29</v>
      </c>
      <c r="C58" s="20">
        <f t="shared" si="4"/>
        <v>116</v>
      </c>
      <c r="D58" s="14">
        <f t="shared" si="0"/>
        <v>29</v>
      </c>
      <c r="E58" s="14">
        <f t="shared" si="9"/>
        <v>29</v>
      </c>
      <c r="F58" s="2" t="str">
        <f>IF(results!W58&lt;&gt;"a","",results!B58)</f>
        <v/>
      </c>
      <c r="G58" s="2" t="str">
        <f>IF(results!$W58&lt;&gt;"a","",results!V58)</f>
        <v/>
      </c>
      <c r="H58" s="34" t="str">
        <f>IF(results!$W58&lt;&gt;"a","",U58)</f>
        <v/>
      </c>
      <c r="I58" s="34" t="str">
        <f>IF(results!$W58&lt;&gt;"a","",IF(V58=U58,V58+0.0001,V58))</f>
        <v/>
      </c>
      <c r="J58" s="34" t="str">
        <f>IF(results!$W58&lt;&gt;"a","",IF(OR(U58=W58,V58=W58),W58+0.0002,W58))</f>
        <v/>
      </c>
      <c r="K58" s="34" t="str">
        <f>IF(results!$W58&lt;&gt;"a","",IF(OR(U58=X58,V58=X58,W58=X58),X58+0.0003,X58))</f>
        <v/>
      </c>
      <c r="L58" s="34" t="str">
        <f>IF(results!$W58&lt;&gt;"a","",IF(OR(U58=Y58,V58=Y58,W58=Y58,X58=Y58),Y58+0.0004,Y58))</f>
        <v/>
      </c>
      <c r="M58" s="34" t="str">
        <f>IF(results!$W58&lt;&gt;"a","",IF(OR(U58=Z58,V58=Z58,W58=Z58,X58=Z58,Y58=Z58),Z58+0.0005,Z58))</f>
        <v/>
      </c>
      <c r="N58" s="34" t="str">
        <f>IF(results!$W58&lt;&gt;"a","",IF(OR(U58=AA58,V58=AA58,W58=AA58,X58=AA58,Y58=AA58,Z58=AA58),AA58+0.0006,AA58))</f>
        <v/>
      </c>
      <c r="O58" s="34" t="str">
        <f>IF(results!$W58&lt;&gt;"a","",IF(OR(U58=AB58,V58=AB58,W58=AB58,X58=AB58,Y58=AB58,Z58=AB58,AA58=AB58),AB58+0.0007,AB58))</f>
        <v/>
      </c>
      <c r="P58" s="34" t="str">
        <f>IF(results!$W58&lt;&gt;"a","",AC58*2)</f>
        <v/>
      </c>
      <c r="Q58" s="46">
        <f t="shared" si="7"/>
        <v>0</v>
      </c>
      <c r="R58" s="4">
        <f t="shared" si="6"/>
        <v>5.7999999999999995E-6</v>
      </c>
      <c r="S58" s="4" t="str">
        <f>IF(results!$W58&lt;&gt;"a","",results!C58)</f>
        <v/>
      </c>
      <c r="T58" s="4">
        <f>IF(results!W58="A",1,IF(results!W58="B",2,IF(results!W58="C",3,99)))</f>
        <v>2</v>
      </c>
      <c r="U58" s="33">
        <f>results!D58+results!E58</f>
        <v>0</v>
      </c>
      <c r="V58" s="33">
        <f>results!F58+results!G58</f>
        <v>0</v>
      </c>
      <c r="W58" s="33">
        <f>results!H58+results!I58</f>
        <v>0</v>
      </c>
      <c r="X58" s="33">
        <f>results!J58+results!K58</f>
        <v>0</v>
      </c>
      <c r="Y58" s="33">
        <f>results!L58+results!M58</f>
        <v>35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8"/>
        <v>#NUM!</v>
      </c>
    </row>
    <row r="59" spans="1:30" x14ac:dyDescent="0.35">
      <c r="A59" s="18">
        <v>53</v>
      </c>
      <c r="B59" s="20">
        <f t="shared" si="3"/>
        <v>84</v>
      </c>
      <c r="C59" s="20">
        <f t="shared" si="4"/>
        <v>115</v>
      </c>
      <c r="D59" s="14">
        <f t="shared" si="0"/>
        <v>29</v>
      </c>
      <c r="E59" s="14">
        <f t="shared" si="9"/>
        <v>29</v>
      </c>
      <c r="F59" s="2" t="str">
        <f>IF(results!W59&lt;&gt;"a","",results!B59)</f>
        <v/>
      </c>
      <c r="G59" s="2" t="str">
        <f>IF(results!$W59&lt;&gt;"a","",results!V59)</f>
        <v/>
      </c>
      <c r="H59" s="34" t="str">
        <f>IF(results!$W59&lt;&gt;"a","",U59)</f>
        <v/>
      </c>
      <c r="I59" s="34" t="str">
        <f>IF(results!$W59&lt;&gt;"a","",IF(V59=U59,V59+0.0001,V59))</f>
        <v/>
      </c>
      <c r="J59" s="34" t="str">
        <f>IF(results!$W59&lt;&gt;"a","",IF(OR(U59=W59,V59=W59),W59+0.0002,W59))</f>
        <v/>
      </c>
      <c r="K59" s="34" t="str">
        <f>IF(results!$W59&lt;&gt;"a","",IF(OR(U59=X59,V59=X59,W59=X59),X59+0.0003,X59))</f>
        <v/>
      </c>
      <c r="L59" s="34" t="str">
        <f>IF(results!$W59&lt;&gt;"a","",IF(OR(U59=Y59,V59=Y59,W59=Y59,X59=Y59),Y59+0.0004,Y59))</f>
        <v/>
      </c>
      <c r="M59" s="34" t="str">
        <f>IF(results!$W59&lt;&gt;"a","",IF(OR(U59=Z59,V59=Z59,W59=Z59,X59=Z59,Y59=Z59),Z59+0.0005,Z59))</f>
        <v/>
      </c>
      <c r="N59" s="34" t="str">
        <f>IF(results!$W59&lt;&gt;"a","",IF(OR(U59=AA59,V59=AA59,W59=AA59,X59=AA59,Y59=AA59,Z59=AA59),AA59+0.0006,AA59))</f>
        <v/>
      </c>
      <c r="O59" s="34" t="str">
        <f>IF(results!$W59&lt;&gt;"a","",IF(OR(U59=AB59,V59=AB59,W59=AB59,X59=AB59,Y59=AB59,Z59=AB59,AA59=AB59),AB59+0.0007,AB59))</f>
        <v/>
      </c>
      <c r="P59" s="34" t="str">
        <f>IF(results!$W59&lt;&gt;"a","",AC59*2)</f>
        <v/>
      </c>
      <c r="Q59" s="46">
        <f t="shared" si="7"/>
        <v>0</v>
      </c>
      <c r="R59" s="4">
        <f t="shared" si="6"/>
        <v>5.8999999999999994E-6</v>
      </c>
      <c r="S59" s="4" t="str">
        <f>IF(results!$W59&lt;&gt;"a","",results!C59)</f>
        <v/>
      </c>
      <c r="T59" s="4">
        <f>IF(results!W59="A",1,IF(results!W59="B",2,IF(results!W59="C",3,99)))</f>
        <v>3</v>
      </c>
      <c r="U59" s="33">
        <f>results!D59+results!E59</f>
        <v>39</v>
      </c>
      <c r="V59" s="33">
        <f>results!F59+results!G59</f>
        <v>0</v>
      </c>
      <c r="W59" s="33">
        <f>results!H59+results!I59</f>
        <v>38</v>
      </c>
      <c r="X59" s="33">
        <f>results!J59+results!K59</f>
        <v>53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8"/>
        <v>#NUM!</v>
      </c>
    </row>
    <row r="60" spans="1:30" x14ac:dyDescent="0.35">
      <c r="A60" s="18">
        <v>54</v>
      </c>
      <c r="B60" s="20">
        <f t="shared" si="3"/>
        <v>29</v>
      </c>
      <c r="C60" s="20">
        <f t="shared" si="4"/>
        <v>114</v>
      </c>
      <c r="D60" s="14">
        <f t="shared" si="0"/>
        <v>29</v>
      </c>
      <c r="E60" s="14">
        <f t="shared" si="9"/>
        <v>29</v>
      </c>
      <c r="F60" s="2" t="str">
        <f>IF(results!W60&lt;&gt;"a","",results!B60)</f>
        <v/>
      </c>
      <c r="G60" s="2" t="str">
        <f>IF(results!$W60&lt;&gt;"a","",results!V60)</f>
        <v/>
      </c>
      <c r="H60" s="34" t="str">
        <f>IF(results!$W60&lt;&gt;"a","",U60)</f>
        <v/>
      </c>
      <c r="I60" s="34" t="str">
        <f>IF(results!$W60&lt;&gt;"a","",IF(V60=U60,V60+0.0001,V60))</f>
        <v/>
      </c>
      <c r="J60" s="34" t="str">
        <f>IF(results!$W60&lt;&gt;"a","",IF(OR(U60=W60,V60=W60),W60+0.0002,W60))</f>
        <v/>
      </c>
      <c r="K60" s="34" t="str">
        <f>IF(results!$W60&lt;&gt;"a","",IF(OR(U60=X60,V60=X60,W60=X60),X60+0.0003,X60))</f>
        <v/>
      </c>
      <c r="L60" s="34" t="str">
        <f>IF(results!$W60&lt;&gt;"a","",IF(OR(U60=Y60,V60=Y60,W60=Y60,X60=Y60),Y60+0.0004,Y60))</f>
        <v/>
      </c>
      <c r="M60" s="34" t="str">
        <f>IF(results!$W60&lt;&gt;"a","",IF(OR(U60=Z60,V60=Z60,W60=Z60,X60=Z60,Y60=Z60),Z60+0.0005,Z60))</f>
        <v/>
      </c>
      <c r="N60" s="34" t="str">
        <f>IF(results!$W60&lt;&gt;"a","",IF(OR(U60=AA60,V60=AA60,W60=AA60,X60=AA60,Y60=AA60,Z60=AA60),AA60+0.0006,AA60))</f>
        <v/>
      </c>
      <c r="O60" s="34" t="str">
        <f>IF(results!$W60&lt;&gt;"a","",IF(OR(U60=AB60,V60=AB60,W60=AB60,X60=AB60,Y60=AB60,Z60=AB60,AA60=AB60),AB60+0.0007,AB60))</f>
        <v/>
      </c>
      <c r="P60" s="34" t="str">
        <f>IF(results!$W60&lt;&gt;"a","",AC60*2)</f>
        <v/>
      </c>
      <c r="Q60" s="46">
        <f t="shared" si="7"/>
        <v>0</v>
      </c>
      <c r="R60" s="4">
        <f t="shared" si="6"/>
        <v>6.0000000000000002E-6</v>
      </c>
      <c r="S60" s="4" t="str">
        <f>IF(results!$W60&lt;&gt;"a","",results!C60)</f>
        <v/>
      </c>
      <c r="T60" s="4">
        <f>IF(results!W60="A",1,IF(results!W60="B",2,IF(results!W60="C",3,99)))</f>
        <v>2</v>
      </c>
      <c r="U60" s="33">
        <f>results!D60+results!E60</f>
        <v>40</v>
      </c>
      <c r="V60" s="33">
        <f>results!F60+results!G60</f>
        <v>0</v>
      </c>
      <c r="W60" s="33">
        <f>results!H60+results!I60</f>
        <v>58</v>
      </c>
      <c r="X60" s="33">
        <f>results!J60+results!K60</f>
        <v>44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8"/>
        <v>#NUM!</v>
      </c>
    </row>
    <row r="61" spans="1:30" x14ac:dyDescent="0.35">
      <c r="A61" s="18">
        <v>55</v>
      </c>
      <c r="B61" s="20">
        <f t="shared" si="3"/>
        <v>1</v>
      </c>
      <c r="C61" s="20">
        <f t="shared" si="4"/>
        <v>24</v>
      </c>
      <c r="D61" s="14">
        <f t="shared" si="0"/>
        <v>24</v>
      </c>
      <c r="E61" s="14">
        <f t="shared" si="9"/>
        <v>24</v>
      </c>
      <c r="F61" s="2" t="str">
        <f>IF(results!W61&lt;&gt;"a","",results!B61)</f>
        <v>MUHIČ ALEŠ</v>
      </c>
      <c r="G61" s="2">
        <f>IF(results!$W61&lt;&gt;"a","",results!V61)</f>
        <v>1</v>
      </c>
      <c r="H61" s="34">
        <f>IF(results!$W61&lt;&gt;"a","",U61)</f>
        <v>0</v>
      </c>
      <c r="I61" s="34">
        <f>IF(results!$W61&lt;&gt;"a","",IF(V61=U61,V61+0.0001,V61))</f>
        <v>1E-4</v>
      </c>
      <c r="J61" s="34">
        <f>IF(results!$W61&lt;&gt;"a","",IF(OR(U61=W61,V61=W61),W61+0.0002,W61))</f>
        <v>2.0000000000000001E-4</v>
      </c>
      <c r="K61" s="34">
        <f>IF(results!$W61&lt;&gt;"a","",IF(OR(U61=X61,V61=X61,W61=X61),X61+0.0003,X61))</f>
        <v>43</v>
      </c>
      <c r="L61" s="34">
        <f>IF(results!$W61&lt;&gt;"a","",IF(OR(U61=Y61,V61=Y61,W61=Y61,X61=Y61),Y61+0.0004,Y61))</f>
        <v>4.0000000000000002E-4</v>
      </c>
      <c r="M61" s="34">
        <f>IF(results!$W61&lt;&gt;"a","",IF(OR(U61=Z61,V61=Z61,W61=Z61,X61=Z61,Y61=Z61),Z61+0.0005,Z61))</f>
        <v>5.0000000000000001E-4</v>
      </c>
      <c r="N61" s="34">
        <f>IF(results!$W61&lt;&gt;"a","",IF(OR(U61=AA61,V61=AA61,W61=AA61,X61=AA61,Y61=AA61,Z61=AA61),AA61+0.0006,AA61))</f>
        <v>5.9999999999999995E-4</v>
      </c>
      <c r="O61" s="34">
        <f>IF(results!$W61&lt;&gt;"a","",IF(OR(U61=AB61,V61=AB61,W61=AB61,X61=AB61,Y61=AB61,Z61=AB61,AA61=AB61),AB61+0.0007,AB61))</f>
        <v>6.9999999999999999E-4</v>
      </c>
      <c r="P61" s="34">
        <f>IF(results!$W61&lt;&gt;"a","",AC61*2)</f>
        <v>0</v>
      </c>
      <c r="Q61" s="46">
        <f t="shared" si="7"/>
        <v>43.001800000000003</v>
      </c>
      <c r="R61" s="4">
        <f t="shared" si="6"/>
        <v>43.001806100000003</v>
      </c>
      <c r="S61" s="4">
        <f>IF(results!$W61&lt;&gt;"a","",results!C61)</f>
        <v>14.9</v>
      </c>
      <c r="T61" s="4">
        <f>IF(results!W61="A",1,IF(results!W61="B",2,IF(results!W61="C",3,99)))</f>
        <v>1</v>
      </c>
      <c r="U61" s="33">
        <f>results!D61+results!E61</f>
        <v>0</v>
      </c>
      <c r="V61" s="33">
        <f>results!F61+results!G61</f>
        <v>0</v>
      </c>
      <c r="W61" s="33">
        <f>results!H61+results!I61</f>
        <v>0</v>
      </c>
      <c r="X61" s="33">
        <f>results!J61+results!K61</f>
        <v>43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>
        <f t="shared" si="8"/>
        <v>5.9999999999999995E-4</v>
      </c>
    </row>
    <row r="62" spans="1:30" x14ac:dyDescent="0.35">
      <c r="A62" s="18">
        <v>56</v>
      </c>
      <c r="B62" s="20">
        <f t="shared" si="3"/>
        <v>84</v>
      </c>
      <c r="C62" s="20">
        <f t="shared" si="4"/>
        <v>113</v>
      </c>
      <c r="D62" s="14">
        <f t="shared" si="0"/>
        <v>29</v>
      </c>
      <c r="E62" s="14">
        <f t="shared" si="9"/>
        <v>29</v>
      </c>
      <c r="F62" s="2" t="str">
        <f>IF(results!W62&lt;&gt;"a","",results!B62)</f>
        <v/>
      </c>
      <c r="G62" s="2" t="str">
        <f>IF(results!$W62&lt;&gt;"a","",results!V62)</f>
        <v/>
      </c>
      <c r="H62" s="34" t="str">
        <f>IF(results!$W62&lt;&gt;"a","",U62)</f>
        <v/>
      </c>
      <c r="I62" s="34" t="str">
        <f>IF(results!$W62&lt;&gt;"a","",IF(V62=U62,V62+0.0001,V62))</f>
        <v/>
      </c>
      <c r="J62" s="34" t="str">
        <f>IF(results!$W62&lt;&gt;"a","",IF(OR(U62=W62,V62=W62),W62+0.0002,W62))</f>
        <v/>
      </c>
      <c r="K62" s="34" t="str">
        <f>IF(results!$W62&lt;&gt;"a","",IF(OR(U62=X62,V62=X62,W62=X62),X62+0.0003,X62))</f>
        <v/>
      </c>
      <c r="L62" s="34" t="str">
        <f>IF(results!$W62&lt;&gt;"a","",IF(OR(U62=Y62,V62=Y62,W62=Y62,X62=Y62),Y62+0.0004,Y62))</f>
        <v/>
      </c>
      <c r="M62" s="34" t="str">
        <f>IF(results!$W62&lt;&gt;"a","",IF(OR(U62=Z62,V62=Z62,W62=Z62,X62=Z62,Y62=Z62),Z62+0.0005,Z62))</f>
        <v/>
      </c>
      <c r="N62" s="34" t="str">
        <f>IF(results!$W62&lt;&gt;"a","",IF(OR(U62=AA62,V62=AA62,W62=AA62,X62=AA62,Y62=AA62,Z62=AA62),AA62+0.0006,AA62))</f>
        <v/>
      </c>
      <c r="O62" s="34" t="str">
        <f>IF(results!$W62&lt;&gt;"a","",IF(OR(U62=AB62,V62=AB62,W62=AB62,X62=AB62,Y62=AB62,Z62=AB62,AA62=AB62),AB62+0.0007,AB62))</f>
        <v/>
      </c>
      <c r="P62" s="34" t="str">
        <f>IF(results!$W62&lt;&gt;"a","",AC62*2)</f>
        <v/>
      </c>
      <c r="Q62" s="46">
        <f t="shared" si="7"/>
        <v>0</v>
      </c>
      <c r="R62" s="4">
        <f t="shared" si="6"/>
        <v>6.1999999999999999E-6</v>
      </c>
      <c r="S62" s="4" t="str">
        <f>IF(results!$W62&lt;&gt;"a","",results!C62)</f>
        <v/>
      </c>
      <c r="T62" s="4">
        <f>IF(results!W62="A",1,IF(results!W62="B",2,IF(results!W62="C",3,99)))</f>
        <v>3</v>
      </c>
      <c r="U62" s="33">
        <f>results!D62+results!E62</f>
        <v>0</v>
      </c>
      <c r="V62" s="33">
        <f>results!F62+results!G62</f>
        <v>37</v>
      </c>
      <c r="W62" s="33">
        <f>results!H62+results!I62</f>
        <v>0</v>
      </c>
      <c r="X62" s="33">
        <f>results!J62+results!K62</f>
        <v>29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8"/>
        <v>#NUM!</v>
      </c>
    </row>
    <row r="63" spans="1:30" x14ac:dyDescent="0.35">
      <c r="A63" s="18">
        <v>57</v>
      </c>
      <c r="B63" s="20">
        <f t="shared" si="3"/>
        <v>1</v>
      </c>
      <c r="C63" s="20">
        <f t="shared" si="4"/>
        <v>28</v>
      </c>
      <c r="D63" s="14">
        <f t="shared" si="0"/>
        <v>28</v>
      </c>
      <c r="E63" s="14">
        <f t="shared" si="9"/>
        <v>28</v>
      </c>
      <c r="F63" s="2" t="str">
        <f>IF(results!W63&lt;&gt;"a","",results!B63)</f>
        <v>NOVAK ERNEST</v>
      </c>
      <c r="G63" s="2">
        <f>IF(results!$W63&lt;&gt;"a","",results!V63)</f>
        <v>0</v>
      </c>
      <c r="H63" s="34">
        <f>IF(results!$W63&lt;&gt;"a","",U63)</f>
        <v>0</v>
      </c>
      <c r="I63" s="34">
        <f>IF(results!$W63&lt;&gt;"a","",IF(V63=U63,V63+0.0001,V63))</f>
        <v>1E-4</v>
      </c>
      <c r="J63" s="34">
        <f>IF(results!$W63&lt;&gt;"a","",IF(OR(U63=W63,V63=W63),W63+0.0002,W63))</f>
        <v>2.0000000000000001E-4</v>
      </c>
      <c r="K63" s="34">
        <f>IF(results!$W63&lt;&gt;"a","",IF(OR(U63=X63,V63=X63,W63=X63),X63+0.0003,X63))</f>
        <v>2.9999999999999997E-4</v>
      </c>
      <c r="L63" s="34">
        <f>IF(results!$W63&lt;&gt;"a","",IF(OR(U63=Y63,V63=Y63,W63=Y63,X63=Y63),Y63+0.0004,Y63))</f>
        <v>4.0000000000000002E-4</v>
      </c>
      <c r="M63" s="34">
        <f>IF(results!$W63&lt;&gt;"a","",IF(OR(U63=Z63,V63=Z63,W63=Z63,X63=Z63,Y63=Z63),Z63+0.0005,Z63))</f>
        <v>5.0000000000000001E-4</v>
      </c>
      <c r="N63" s="34">
        <f>IF(results!$W63&lt;&gt;"a","",IF(OR(U63=AA63,V63=AA63,W63=AA63,X63=AA63,Y63=AA63,Z63=AA63),AA63+0.0006,AA63))</f>
        <v>5.9999999999999995E-4</v>
      </c>
      <c r="O63" s="34">
        <f>IF(results!$W63&lt;&gt;"a","",IF(OR(U63=AB63,V63=AB63,W63=AB63,X63=AB63,Y63=AB63,Z63=AB63,AA63=AB63),AB63+0.0007,AB63))</f>
        <v>6.9999999999999999E-4</v>
      </c>
      <c r="P63" s="34">
        <f>IF(results!$W63&lt;&gt;"a","",AC63*2)</f>
        <v>0</v>
      </c>
      <c r="Q63" s="46">
        <f t="shared" si="7"/>
        <v>2.2000000000000001E-3</v>
      </c>
      <c r="R63" s="4">
        <f t="shared" si="6"/>
        <v>2.2063E-3</v>
      </c>
      <c r="S63" s="4">
        <f>IF(results!$W63&lt;&gt;"a","",results!C63)</f>
        <v>10.7</v>
      </c>
      <c r="T63" s="4">
        <f>IF(results!W63="A",1,IF(results!W63="B",2,IF(results!W63="C",3,99)))</f>
        <v>1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0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>
        <f t="shared" si="8"/>
        <v>5.0000000000000001E-4</v>
      </c>
    </row>
    <row r="64" spans="1:30" x14ac:dyDescent="0.35">
      <c r="A64" s="18">
        <v>58</v>
      </c>
      <c r="B64" s="20">
        <f t="shared" si="3"/>
        <v>29</v>
      </c>
      <c r="C64" s="20">
        <f t="shared" si="4"/>
        <v>112</v>
      </c>
      <c r="D64" s="14">
        <f t="shared" si="0"/>
        <v>29</v>
      </c>
      <c r="E64" s="14">
        <f t="shared" si="9"/>
        <v>29</v>
      </c>
      <c r="F64" s="2" t="str">
        <f>IF(results!W64&lt;&gt;"a","",results!B64)</f>
        <v/>
      </c>
      <c r="G64" s="2" t="str">
        <f>IF(results!$W64&lt;&gt;"a","",results!V64)</f>
        <v/>
      </c>
      <c r="H64" s="34" t="str">
        <f>IF(results!$W64&lt;&gt;"a","",U64)</f>
        <v/>
      </c>
      <c r="I64" s="34" t="str">
        <f>IF(results!$W64&lt;&gt;"a","",IF(V64=U64,V64+0.0001,V64))</f>
        <v/>
      </c>
      <c r="J64" s="34" t="str">
        <f>IF(results!$W64&lt;&gt;"a","",IF(OR(U64=W64,V64=W64),W64+0.0002,W64))</f>
        <v/>
      </c>
      <c r="K64" s="34" t="str">
        <f>IF(results!$W64&lt;&gt;"a","",IF(OR(U64=X64,V64=X64,W64=X64),X64+0.0003,X64))</f>
        <v/>
      </c>
      <c r="L64" s="34" t="str">
        <f>IF(results!$W64&lt;&gt;"a","",IF(OR(U64=Y64,V64=Y64,W64=Y64,X64=Y64),Y64+0.0004,Y64))</f>
        <v/>
      </c>
      <c r="M64" s="34" t="str">
        <f>IF(results!$W64&lt;&gt;"a","",IF(OR(U64=Z64,V64=Z64,W64=Z64,X64=Z64,Y64=Z64),Z64+0.0005,Z64))</f>
        <v/>
      </c>
      <c r="N64" s="34" t="str">
        <f>IF(results!$W64&lt;&gt;"a","",IF(OR(U64=AA64,V64=AA64,W64=AA64,X64=AA64,Y64=AA64,Z64=AA64),AA64+0.0006,AA64))</f>
        <v/>
      </c>
      <c r="O64" s="34" t="str">
        <f>IF(results!$W64&lt;&gt;"a","",IF(OR(U64=AB64,V64=AB64,W64=AB64,X64=AB64,Y64=AB64,Z64=AB64,AA64=AB64),AB64+0.0007,AB64))</f>
        <v/>
      </c>
      <c r="P64" s="34" t="str">
        <f>IF(results!$W64&lt;&gt;"a","",AC64*2)</f>
        <v/>
      </c>
      <c r="Q64" s="46">
        <f t="shared" si="7"/>
        <v>0</v>
      </c>
      <c r="R64" s="4">
        <f t="shared" si="6"/>
        <v>6.3999999999999997E-6</v>
      </c>
      <c r="S64" s="4" t="str">
        <f>IF(results!$W64&lt;&gt;"a","",results!C64)</f>
        <v/>
      </c>
      <c r="T64" s="4">
        <f>IF(results!W64="A",1,IF(results!W64="B",2,IF(results!W64="C",3,99)))</f>
        <v>2</v>
      </c>
      <c r="U64" s="33">
        <f>results!D64+results!E64</f>
        <v>37</v>
      </c>
      <c r="V64" s="33">
        <f>results!F64+results!G64</f>
        <v>0</v>
      </c>
      <c r="W64" s="33">
        <f>results!H64+results!I64</f>
        <v>0</v>
      </c>
      <c r="X64" s="33">
        <f>results!J64+results!K64</f>
        <v>48</v>
      </c>
      <c r="Y64" s="33">
        <f>results!L64+results!M64</f>
        <v>37</v>
      </c>
      <c r="Z64" s="33">
        <f>results!N64+results!O64</f>
        <v>49</v>
      </c>
      <c r="AA64" s="33">
        <f>results!P64+results!Q64</f>
        <v>40</v>
      </c>
      <c r="AB64" s="33">
        <f>results!R64+results!S64</f>
        <v>51</v>
      </c>
      <c r="AC64" s="33">
        <f>results!T64+results!U64</f>
        <v>42</v>
      </c>
      <c r="AD64" s="10" t="e">
        <f t="shared" si="8"/>
        <v>#NUM!</v>
      </c>
    </row>
    <row r="65" spans="1:30" x14ac:dyDescent="0.35">
      <c r="A65" s="18">
        <v>59</v>
      </c>
      <c r="B65" s="20">
        <f t="shared" si="3"/>
        <v>84</v>
      </c>
      <c r="C65" s="20">
        <f t="shared" si="4"/>
        <v>111</v>
      </c>
      <c r="D65" s="14">
        <f t="shared" si="0"/>
        <v>29</v>
      </c>
      <c r="E65" s="14">
        <f t="shared" si="9"/>
        <v>29</v>
      </c>
      <c r="F65" s="2" t="str">
        <f>IF(results!W65&lt;&gt;"a","",results!B65)</f>
        <v/>
      </c>
      <c r="G65" s="2" t="str">
        <f>IF(results!$W65&lt;&gt;"a","",results!V65)</f>
        <v/>
      </c>
      <c r="H65" s="34" t="str">
        <f>IF(results!$W65&lt;&gt;"a","",U65)</f>
        <v/>
      </c>
      <c r="I65" s="34" t="str">
        <f>IF(results!$W65&lt;&gt;"a","",IF(V65=U65,V65+0.0001,V65))</f>
        <v/>
      </c>
      <c r="J65" s="34" t="str">
        <f>IF(results!$W65&lt;&gt;"a","",IF(OR(U65=W65,V65=W65),W65+0.0002,W65))</f>
        <v/>
      </c>
      <c r="K65" s="34" t="str">
        <f>IF(results!$W65&lt;&gt;"a","",IF(OR(U65=X65,V65=X65,W65=X65),X65+0.0003,X65))</f>
        <v/>
      </c>
      <c r="L65" s="34" t="str">
        <f>IF(results!$W65&lt;&gt;"a","",IF(OR(U65=Y65,V65=Y65,W65=Y65,X65=Y65),Y65+0.0004,Y65))</f>
        <v/>
      </c>
      <c r="M65" s="34" t="str">
        <f>IF(results!$W65&lt;&gt;"a","",IF(OR(U65=Z65,V65=Z65,W65=Z65,X65=Z65,Y65=Z65),Z65+0.0005,Z65))</f>
        <v/>
      </c>
      <c r="N65" s="34" t="str">
        <f>IF(results!$W65&lt;&gt;"a","",IF(OR(U65=AA65,V65=AA65,W65=AA65,X65=AA65,Y65=AA65,Z65=AA65),AA65+0.0006,AA65))</f>
        <v/>
      </c>
      <c r="O65" s="34" t="str">
        <f>IF(results!$W65&lt;&gt;"a","",IF(OR(U65=AB65,V65=AB65,W65=AB65,X65=AB65,Y65=AB65,Z65=AB65,AA65=AB65),AB65+0.0007,AB65))</f>
        <v/>
      </c>
      <c r="P65" s="34" t="str">
        <f>IF(results!$W65&lt;&gt;"a","",AC65*2)</f>
        <v/>
      </c>
      <c r="Q65" s="46">
        <f t="shared" si="7"/>
        <v>0</v>
      </c>
      <c r="R65" s="4">
        <f t="shared" si="6"/>
        <v>6.4999999999999996E-6</v>
      </c>
      <c r="S65" s="4" t="str">
        <f>IF(results!$W65&lt;&gt;"a","",results!C65)</f>
        <v/>
      </c>
      <c r="T65" s="4">
        <f>IF(results!W65="A",1,IF(results!W65="B",2,IF(results!W65="C",3,99)))</f>
        <v>3</v>
      </c>
      <c r="U65" s="33">
        <f>results!D65+results!E65</f>
        <v>0</v>
      </c>
      <c r="V65" s="33">
        <f>results!F65+results!G65</f>
        <v>26</v>
      </c>
      <c r="W65" s="33">
        <f>results!H65+results!I65</f>
        <v>35</v>
      </c>
      <c r="X65" s="33">
        <f>results!J65+results!K65</f>
        <v>0</v>
      </c>
      <c r="Y65" s="33">
        <f>results!L65+results!M65</f>
        <v>33</v>
      </c>
      <c r="Z65" s="33">
        <f>results!N65+results!O65</f>
        <v>37</v>
      </c>
      <c r="AA65" s="33">
        <f>results!P65+results!Q65</f>
        <v>0</v>
      </c>
      <c r="AB65" s="33">
        <f>results!R65+results!S65</f>
        <v>0</v>
      </c>
      <c r="AC65" s="33">
        <f>results!T65+results!U65</f>
        <v>22</v>
      </c>
      <c r="AD65" s="10" t="e">
        <f t="shared" si="8"/>
        <v>#NUM!</v>
      </c>
    </row>
    <row r="66" spans="1:30" x14ac:dyDescent="0.35">
      <c r="A66" s="18">
        <v>60</v>
      </c>
      <c r="B66" s="20">
        <f t="shared" si="3"/>
        <v>29</v>
      </c>
      <c r="C66" s="20">
        <f t="shared" si="4"/>
        <v>110</v>
      </c>
      <c r="D66" s="14">
        <f t="shared" si="0"/>
        <v>29</v>
      </c>
      <c r="E66" s="14">
        <f t="shared" si="9"/>
        <v>29</v>
      </c>
      <c r="F66" s="2" t="str">
        <f>IF(results!W66&lt;&gt;"a","",results!B66)</f>
        <v/>
      </c>
      <c r="G66" s="2" t="str">
        <f>IF(results!$W66&lt;&gt;"a","",results!V66)</f>
        <v/>
      </c>
      <c r="H66" s="34" t="str">
        <f>IF(results!$W66&lt;&gt;"a","",U66)</f>
        <v/>
      </c>
      <c r="I66" s="34" t="str">
        <f>IF(results!$W66&lt;&gt;"a","",IF(V66=U66,V66+0.0001,V66))</f>
        <v/>
      </c>
      <c r="J66" s="34" t="str">
        <f>IF(results!$W66&lt;&gt;"a","",IF(OR(U66=W66,V66=W66),W66+0.0002,W66))</f>
        <v/>
      </c>
      <c r="K66" s="34" t="str">
        <f>IF(results!$W66&lt;&gt;"a","",IF(OR(U66=X66,V66=X66,W66=X66),X66+0.0003,X66))</f>
        <v/>
      </c>
      <c r="L66" s="34" t="str">
        <f>IF(results!$W66&lt;&gt;"a","",IF(OR(U66=Y66,V66=Y66,W66=Y66,X66=Y66),Y66+0.0004,Y66))</f>
        <v/>
      </c>
      <c r="M66" s="34" t="str">
        <f>IF(results!$W66&lt;&gt;"a","",IF(OR(U66=Z66,V66=Z66,W66=Z66,X66=Z66,Y66=Z66),Z66+0.0005,Z66))</f>
        <v/>
      </c>
      <c r="N66" s="34" t="str">
        <f>IF(results!$W66&lt;&gt;"a","",IF(OR(U66=AA66,V66=AA66,W66=AA66,X66=AA66,Y66=AA66,Z66=AA66),AA66+0.0006,AA66))</f>
        <v/>
      </c>
      <c r="O66" s="34" t="str">
        <f>IF(results!$W66&lt;&gt;"a","",IF(OR(U66=AB66,V66=AB66,W66=AB66,X66=AB66,Y66=AB66,Z66=AB66,AA66=AB66),AB66+0.0007,AB66))</f>
        <v/>
      </c>
      <c r="P66" s="34" t="str">
        <f>IF(results!$W66&lt;&gt;"a","",AC66*2)</f>
        <v/>
      </c>
      <c r="Q66" s="46">
        <f t="shared" si="7"/>
        <v>0</v>
      </c>
      <c r="R66" s="4">
        <f t="shared" si="6"/>
        <v>6.5999999999999995E-6</v>
      </c>
      <c r="S66" s="4" t="str">
        <f>IF(results!$W66&lt;&gt;"a","",results!C66)</f>
        <v/>
      </c>
      <c r="T66" s="4">
        <f>IF(results!W66="A",1,IF(results!W66="B",2,IF(results!W66="C",3,99)))</f>
        <v>2</v>
      </c>
      <c r="U66" s="33">
        <f>results!D66+results!E66</f>
        <v>0</v>
      </c>
      <c r="V66" s="33">
        <f>results!F66+results!G66</f>
        <v>52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8"/>
        <v>#NUM!</v>
      </c>
    </row>
    <row r="67" spans="1:30" x14ac:dyDescent="0.35">
      <c r="A67" s="18">
        <v>61</v>
      </c>
      <c r="B67" s="20">
        <f t="shared" si="3"/>
        <v>1</v>
      </c>
      <c r="C67" s="20">
        <f t="shared" si="4"/>
        <v>27</v>
      </c>
      <c r="D67" s="14">
        <f t="shared" si="0"/>
        <v>27</v>
      </c>
      <c r="E67" s="14">
        <f t="shared" si="9"/>
        <v>27</v>
      </c>
      <c r="F67" s="2" t="str">
        <f>IF(results!W67&lt;&gt;"a","",results!B67)</f>
        <v>PLAIKNER MARIO</v>
      </c>
      <c r="G67" s="2">
        <f>IF(results!$W67&lt;&gt;"a","",results!V67)</f>
        <v>1</v>
      </c>
      <c r="H67" s="34">
        <f>IF(results!$W67&lt;&gt;"a","",U67)</f>
        <v>0</v>
      </c>
      <c r="I67" s="34">
        <f>IF(results!$W67&lt;&gt;"a","",IF(V67=U67,V67+0.0001,V67))</f>
        <v>1E-4</v>
      </c>
      <c r="J67" s="34">
        <f>IF(results!$W67&lt;&gt;"a","",IF(OR(U67=W67,V67=W67),W67+0.0002,W67))</f>
        <v>34</v>
      </c>
      <c r="K67" s="34">
        <f>IF(results!$W67&lt;&gt;"a","",IF(OR(U67=X67,V67=X67,W67=X67),X67+0.0003,X67))</f>
        <v>2.9999999999999997E-4</v>
      </c>
      <c r="L67" s="34">
        <f>IF(results!$W67&lt;&gt;"a","",IF(OR(U67=Y67,V67=Y67,W67=Y67,X67=Y67),Y67+0.0004,Y67))</f>
        <v>4.0000000000000002E-4</v>
      </c>
      <c r="M67" s="34">
        <f>IF(results!$W67&lt;&gt;"a","",IF(OR(U67=Z67,V67=Z67,W67=Z67,X67=Z67,Y67=Z67),Z67+0.0005,Z67))</f>
        <v>5.0000000000000001E-4</v>
      </c>
      <c r="N67" s="34">
        <f>IF(results!$W67&lt;&gt;"a","",IF(OR(U67=AA67,V67=AA67,W67=AA67,X67=AA67,Y67=AA67,Z67=AA67),AA67+0.0006,AA67))</f>
        <v>5.9999999999999995E-4</v>
      </c>
      <c r="O67" s="34">
        <f>IF(results!$W67&lt;&gt;"a","",IF(OR(U67=AB67,V67=AB67,W67=AB67,X67=AB67,Y67=AB67,Z67=AB67,AA67=AB67),AB67+0.0007,AB67))</f>
        <v>6.9999999999999999E-4</v>
      </c>
      <c r="P67" s="34">
        <f>IF(results!$W67&lt;&gt;"a","",AC67*2)</f>
        <v>0</v>
      </c>
      <c r="Q67" s="46">
        <f t="shared" si="7"/>
        <v>34.001800000000003</v>
      </c>
      <c r="R67" s="4">
        <f t="shared" si="6"/>
        <v>34.001806700000003</v>
      </c>
      <c r="S67" s="4">
        <f>IF(results!$W67&lt;&gt;"a","",results!C67)</f>
        <v>12.8</v>
      </c>
      <c r="T67" s="4">
        <f>IF(results!W67="A",1,IF(results!W67="B",2,IF(results!W67="C",3,99)))</f>
        <v>1</v>
      </c>
      <c r="U67" s="33">
        <f>results!D67+results!E67</f>
        <v>0</v>
      </c>
      <c r="V67" s="33">
        <f>results!F67+results!G67</f>
        <v>0</v>
      </c>
      <c r="W67" s="33">
        <f>results!H67+results!I67</f>
        <v>34</v>
      </c>
      <c r="X67" s="33">
        <f>results!J67+results!K67</f>
        <v>0</v>
      </c>
      <c r="Y67" s="33">
        <f>results!L67+results!M67</f>
        <v>0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>
        <f t="shared" si="8"/>
        <v>5.9999999999999995E-4</v>
      </c>
    </row>
    <row r="68" spans="1:30" x14ac:dyDescent="0.35">
      <c r="A68" s="18">
        <v>62</v>
      </c>
      <c r="B68" s="20">
        <f t="shared" si="3"/>
        <v>1</v>
      </c>
      <c r="C68" s="20">
        <f t="shared" si="4"/>
        <v>18</v>
      </c>
      <c r="D68" s="14">
        <f t="shared" si="0"/>
        <v>17</v>
      </c>
      <c r="E68" s="14">
        <f t="shared" si="9"/>
        <v>17</v>
      </c>
      <c r="F68" s="2" t="str">
        <f>IF(results!W68&lt;&gt;"a","",results!B68)</f>
        <v>PLAIKNER-WINKLER PETRA</v>
      </c>
      <c r="G68" s="2">
        <f>IF(results!$W68&lt;&gt;"a","",results!V68)</f>
        <v>1</v>
      </c>
      <c r="H68" s="34">
        <f>IF(results!$W68&lt;&gt;"a","",U68)</f>
        <v>0</v>
      </c>
      <c r="I68" s="34">
        <f>IF(results!$W68&lt;&gt;"a","",IF(V68=U68,V68+0.0001,V68))</f>
        <v>1E-4</v>
      </c>
      <c r="J68" s="34">
        <f>IF(results!$W68&lt;&gt;"a","",IF(OR(U68=W68,V68=W68),W68+0.0002,W68))</f>
        <v>53</v>
      </c>
      <c r="K68" s="34">
        <f>IF(results!$W68&lt;&gt;"a","",IF(OR(U68=X68,V68=X68,W68=X68),X68+0.0003,X68))</f>
        <v>2.9999999999999997E-4</v>
      </c>
      <c r="L68" s="34">
        <f>IF(results!$W68&lt;&gt;"a","",IF(OR(U68=Y68,V68=Y68,W68=Y68,X68=Y68),Y68+0.0004,Y68))</f>
        <v>4.0000000000000002E-4</v>
      </c>
      <c r="M68" s="34">
        <f>IF(results!$W68&lt;&gt;"a","",IF(OR(U68=Z68,V68=Z68,W68=Z68,X68=Z68,Y68=Z68),Z68+0.0005,Z68))</f>
        <v>5.0000000000000001E-4</v>
      </c>
      <c r="N68" s="34">
        <f>IF(results!$W68&lt;&gt;"a","",IF(OR(U68=AA68,V68=AA68,W68=AA68,X68=AA68,Y68=AA68,Z68=AA68),AA68+0.0006,AA68))</f>
        <v>5.9999999999999995E-4</v>
      </c>
      <c r="O68" s="34">
        <f>IF(results!$W68&lt;&gt;"a","",IF(OR(U68=AB68,V68=AB68,W68=AB68,X68=AB68,Y68=AB68,Z68=AB68,AA68=AB68),AB68+0.0007,AB68))</f>
        <v>6.9999999999999999E-4</v>
      </c>
      <c r="P68" s="34">
        <f>IF(results!$W68&lt;&gt;"a","",AC68*2)</f>
        <v>0</v>
      </c>
      <c r="Q68" s="46">
        <f t="shared" si="7"/>
        <v>53.001800000000003</v>
      </c>
      <c r="R68" s="4">
        <f t="shared" si="6"/>
        <v>53.001806800000004</v>
      </c>
      <c r="S68" s="4">
        <f>IF(results!$W68&lt;&gt;"a","",results!C68)</f>
        <v>5.5</v>
      </c>
      <c r="T68" s="4">
        <f>IF(results!W68="A",1,IF(results!W68="B",2,IF(results!W68="C",3,99)))</f>
        <v>1</v>
      </c>
      <c r="U68" s="33">
        <f>results!D68+results!E68</f>
        <v>0</v>
      </c>
      <c r="V68" s="33">
        <f>results!F68+results!G68</f>
        <v>0</v>
      </c>
      <c r="W68" s="33">
        <f>results!H68+results!I68</f>
        <v>53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>
        <f t="shared" si="8"/>
        <v>5.9999999999999995E-4</v>
      </c>
    </row>
    <row r="69" spans="1:30" ht="15" customHeight="1" x14ac:dyDescent="0.35">
      <c r="A69" s="18">
        <v>63</v>
      </c>
      <c r="B69" s="20">
        <f t="shared" si="3"/>
        <v>1</v>
      </c>
      <c r="C69" s="20">
        <f t="shared" si="4"/>
        <v>17</v>
      </c>
      <c r="D69" s="14">
        <f t="shared" si="0"/>
        <v>17</v>
      </c>
      <c r="E69" s="14">
        <f t="shared" si="9"/>
        <v>17</v>
      </c>
      <c r="F69" s="2" t="str">
        <f>IF(results!W69&lt;&gt;"a","",results!B69)</f>
        <v>POLAJNAR DRAGO</v>
      </c>
      <c r="G69" s="2">
        <f>IF(results!$W69&lt;&gt;"a","",results!V69)</f>
        <v>1</v>
      </c>
      <c r="H69" s="34">
        <f>IF(results!$W69&lt;&gt;"a","",U69)</f>
        <v>0</v>
      </c>
      <c r="I69" s="34">
        <f>IF(results!$W69&lt;&gt;"a","",IF(V69=U69,V69+0.0001,V69))</f>
        <v>1E-4</v>
      </c>
      <c r="J69" s="34">
        <f>IF(results!$W69&lt;&gt;"a","",IF(OR(U69=W69,V69=W69),W69+0.0002,W69))</f>
        <v>53</v>
      </c>
      <c r="K69" s="34">
        <f>IF(results!$W69&lt;&gt;"a","",IF(OR(U69=X69,V69=X69,W69=X69),X69+0.0003,X69))</f>
        <v>2.9999999999999997E-4</v>
      </c>
      <c r="L69" s="34">
        <f>IF(results!$W69&lt;&gt;"a","",IF(OR(U69=Y69,V69=Y69,W69=Y69,X69=Y69),Y69+0.0004,Y69))</f>
        <v>4.0000000000000002E-4</v>
      </c>
      <c r="M69" s="34">
        <f>IF(results!$W69&lt;&gt;"a","",IF(OR(U69=Z69,V69=Z69,W69=Z69,X69=Z69,Y69=Z69),Z69+0.0005,Z69))</f>
        <v>5.0000000000000001E-4</v>
      </c>
      <c r="N69" s="34">
        <f>IF(results!$W69&lt;&gt;"a","",IF(OR(U69=AA69,V69=AA69,W69=AA69,X69=AA69,Y69=AA69,Z69=AA69),AA69+0.0006,AA69))</f>
        <v>5.9999999999999995E-4</v>
      </c>
      <c r="O69" s="34">
        <f>IF(results!$W69&lt;&gt;"a","",IF(OR(U69=AB69,V69=AB69,W69=AB69,X69=AB69,Y69=AB69,Z69=AB69,AA69=AB69),AB69+0.0007,AB69))</f>
        <v>6.9999999999999999E-4</v>
      </c>
      <c r="P69" s="34">
        <f>IF(results!$W69&lt;&gt;"a","",AC69*2)</f>
        <v>0</v>
      </c>
      <c r="Q69" s="46">
        <f t="shared" si="7"/>
        <v>53.001800000000003</v>
      </c>
      <c r="R69" s="4">
        <f t="shared" si="6"/>
        <v>53.001806900000005</v>
      </c>
      <c r="S69" s="4">
        <f>IF(results!$W69&lt;&gt;"a","",results!C69)</f>
        <v>13.7</v>
      </c>
      <c r="T69" s="4">
        <f>IF(results!W69="A",1,IF(results!W69="B",2,IF(results!W69="C",3,99)))</f>
        <v>1</v>
      </c>
      <c r="U69" s="33">
        <f>results!D69+results!E69</f>
        <v>0</v>
      </c>
      <c r="V69" s="33">
        <f>results!F69+results!G69</f>
        <v>0</v>
      </c>
      <c r="W69" s="33">
        <f>results!H69+results!I69</f>
        <v>53</v>
      </c>
      <c r="X69" s="33">
        <f>results!J69+results!K69</f>
        <v>0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>
        <f t="shared" si="8"/>
        <v>5.9999999999999995E-4</v>
      </c>
    </row>
    <row r="70" spans="1:30" x14ac:dyDescent="0.35">
      <c r="A70" s="18">
        <v>64</v>
      </c>
      <c r="B70" s="20">
        <f t="shared" si="3"/>
        <v>1</v>
      </c>
      <c r="C70" s="20">
        <f t="shared" si="4"/>
        <v>15</v>
      </c>
      <c r="D70" s="14">
        <f t="shared" si="0"/>
        <v>15</v>
      </c>
      <c r="E70" s="14">
        <f t="shared" si="9"/>
        <v>15</v>
      </c>
      <c r="F70" s="2" t="str">
        <f>IF(results!W70&lt;&gt;"a","",results!B70)</f>
        <v>POLANC GAL</v>
      </c>
      <c r="G70" s="2">
        <f>IF(results!$W70&lt;&gt;"a","",results!V70)</f>
        <v>1</v>
      </c>
      <c r="H70" s="34">
        <f>IF(results!$W70&lt;&gt;"a","",U70)</f>
        <v>0</v>
      </c>
      <c r="I70" s="34">
        <f>IF(results!$W70&lt;&gt;"a","",IF(V70=U70,V70+0.0001,V70))</f>
        <v>1E-4</v>
      </c>
      <c r="J70" s="34">
        <f>IF(results!$W70&lt;&gt;"a","",IF(OR(U70=W70,V70=W70),W70+0.0002,W70))</f>
        <v>2.0000000000000001E-4</v>
      </c>
      <c r="K70" s="34">
        <f>IF(results!$W70&lt;&gt;"a","",IF(OR(U70=X70,V70=X70,W70=X70),X70+0.0003,X70))</f>
        <v>55</v>
      </c>
      <c r="L70" s="34">
        <f>IF(results!$W70&lt;&gt;"a","",IF(OR(U70=Y70,V70=Y70,W70=Y70,X70=Y70),Y70+0.0004,Y70))</f>
        <v>4.0000000000000002E-4</v>
      </c>
      <c r="M70" s="34">
        <f>IF(results!$W70&lt;&gt;"a","",IF(OR(U70=Z70,V70=Z70,W70=Z70,X70=Z70,Y70=Z70),Z70+0.0005,Z70))</f>
        <v>5.0000000000000001E-4</v>
      </c>
      <c r="N70" s="34">
        <f>IF(results!$W70&lt;&gt;"a","",IF(OR(U70=AA70,V70=AA70,W70=AA70,X70=AA70,Y70=AA70,Z70=AA70),AA70+0.0006,AA70))</f>
        <v>5.9999999999999995E-4</v>
      </c>
      <c r="O70" s="34">
        <f>IF(results!$W70&lt;&gt;"a","",IF(OR(U70=AB70,V70=AB70,W70=AB70,X70=AB70,Y70=AB70,Z70=AB70,AA70=AB70),AB70+0.0007,AB70))</f>
        <v>6.9999999999999999E-4</v>
      </c>
      <c r="P70" s="34">
        <f>IF(results!$W70&lt;&gt;"a","",AC70*2)</f>
        <v>0</v>
      </c>
      <c r="Q70" s="46">
        <f t="shared" si="7"/>
        <v>55.001800000000003</v>
      </c>
      <c r="R70" s="4">
        <f t="shared" si="6"/>
        <v>55.001806999999999</v>
      </c>
      <c r="S70" s="4">
        <f>IF(results!$W70&lt;&gt;"a","",results!C70)</f>
        <v>6.6</v>
      </c>
      <c r="T70" s="4">
        <f>IF(results!W70="A",1,IF(results!W70="B",2,IF(results!W70="C",3,99)))</f>
        <v>1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55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>
        <f t="shared" si="8"/>
        <v>5.9999999999999995E-4</v>
      </c>
    </row>
    <row r="71" spans="1:30" x14ac:dyDescent="0.35">
      <c r="A71" s="18">
        <v>65</v>
      </c>
      <c r="B71" s="20">
        <f t="shared" si="3"/>
        <v>29</v>
      </c>
      <c r="C71" s="20">
        <f t="shared" si="4"/>
        <v>109</v>
      </c>
      <c r="D71" s="14">
        <f t="shared" ref="D71:D134" si="10">_xlfn.RANK.EQ($Q71,$Q$7:$Q$160,0)</f>
        <v>29</v>
      </c>
      <c r="E71" s="14">
        <f t="shared" si="9"/>
        <v>29</v>
      </c>
      <c r="F71" s="2" t="str">
        <f>IF(results!W71&lt;&gt;"a","",results!B71)</f>
        <v/>
      </c>
      <c r="G71" s="2" t="str">
        <f>IF(results!$W71&lt;&gt;"a","",results!V71)</f>
        <v/>
      </c>
      <c r="H71" s="34" t="str">
        <f>IF(results!$W71&lt;&gt;"a","",U71)</f>
        <v/>
      </c>
      <c r="I71" s="34" t="str">
        <f>IF(results!$W71&lt;&gt;"a","",IF(V71=U71,V71+0.0001,V71))</f>
        <v/>
      </c>
      <c r="J71" s="34" t="str">
        <f>IF(results!$W71&lt;&gt;"a","",IF(OR(U71=W71,V71=W71),W71+0.0002,W71))</f>
        <v/>
      </c>
      <c r="K71" s="34" t="str">
        <f>IF(results!$W71&lt;&gt;"a","",IF(OR(U71=X71,V71=X71,W71=X71),X71+0.0003,X71))</f>
        <v/>
      </c>
      <c r="L71" s="34" t="str">
        <f>IF(results!$W71&lt;&gt;"a","",IF(OR(U71=Y71,V71=Y71,W71=Y71,X71=Y71),Y71+0.0004,Y71))</f>
        <v/>
      </c>
      <c r="M71" s="34" t="str">
        <f>IF(results!$W71&lt;&gt;"a","",IF(OR(U71=Z71,V71=Z71,W71=Z71,X71=Z71,Y71=Z71),Z71+0.0005,Z71))</f>
        <v/>
      </c>
      <c r="N71" s="34" t="str">
        <f>IF(results!$W71&lt;&gt;"a","",IF(OR(U71=AA71,V71=AA71,W71=AA71,X71=AA71,Y71=AA71,Z71=AA71),AA71+0.0006,AA71))</f>
        <v/>
      </c>
      <c r="O71" s="34" t="str">
        <f>IF(results!$W71&lt;&gt;"a","",IF(OR(U71=AB71,V71=AB71,W71=AB71,X71=AB71,Y71=AB71,Z71=AB71,AA71=AB71),AB71+0.0007,AB71))</f>
        <v/>
      </c>
      <c r="P71" s="34" t="str">
        <f>IF(results!$W71&lt;&gt;"a","",AC71*2)</f>
        <v/>
      </c>
      <c r="Q71" s="46">
        <f t="shared" ref="Q71:Q102" si="11">IF(F71&lt;&gt;"",(MAX(H71:P71)+LARGE(H71:P71,2)+LARGE(H71:P71,3)+LARGE(H71:P71,4)),0)</f>
        <v>0</v>
      </c>
      <c r="R71" s="4">
        <f t="shared" si="6"/>
        <v>7.0999999999999998E-6</v>
      </c>
      <c r="S71" s="4" t="str">
        <f>IF(results!$W71&lt;&gt;"a","",results!C71)</f>
        <v/>
      </c>
      <c r="T71" s="4">
        <f>IF(results!W71="A",1,IF(results!W71="B",2,IF(results!W71="C",3,99)))</f>
        <v>2</v>
      </c>
      <c r="U71" s="33">
        <f>results!D71+results!E71</f>
        <v>41</v>
      </c>
      <c r="V71" s="33">
        <f>results!F71+results!G71</f>
        <v>35</v>
      </c>
      <c r="W71" s="33">
        <f>results!H71+results!I71</f>
        <v>45</v>
      </c>
      <c r="X71" s="33">
        <f>results!J71+results!K71</f>
        <v>0</v>
      </c>
      <c r="Y71" s="33">
        <f>results!L71+results!M71</f>
        <v>47</v>
      </c>
      <c r="Z71" s="33">
        <f>results!N71+results!O71</f>
        <v>46</v>
      </c>
      <c r="AA71" s="33">
        <f>results!P71+results!Q71</f>
        <v>0</v>
      </c>
      <c r="AB71" s="33">
        <f>results!R71+results!S71</f>
        <v>0</v>
      </c>
      <c r="AC71" s="33">
        <f>results!T71+results!U71</f>
        <v>42</v>
      </c>
      <c r="AD71" s="10" t="e">
        <f t="shared" ref="AD71:AD102" si="12">LARGE(H71:P71,3)</f>
        <v>#NUM!</v>
      </c>
    </row>
    <row r="72" spans="1:30" x14ac:dyDescent="0.35">
      <c r="A72" s="18">
        <v>66</v>
      </c>
      <c r="B72" s="20">
        <f t="shared" ref="B72:B135" si="13">RANK($T72,$T$7:$T$160,1)</f>
        <v>29</v>
      </c>
      <c r="C72" s="20">
        <f t="shared" ref="C72:C135" si="14">RANK($R72,$R$7:$R$160,0)</f>
        <v>108</v>
      </c>
      <c r="D72" s="14">
        <f t="shared" si="10"/>
        <v>29</v>
      </c>
      <c r="E72" s="14">
        <f t="shared" ref="E72:E103" si="15">_xlfn.RANK.EQ($Q72,$Q$7:$Q$160,0)</f>
        <v>29</v>
      </c>
      <c r="F72" s="2" t="str">
        <f>IF(results!W72&lt;&gt;"a","",results!B72)</f>
        <v/>
      </c>
      <c r="G72" s="2" t="str">
        <f>IF(results!$W72&lt;&gt;"a","",results!V72)</f>
        <v/>
      </c>
      <c r="H72" s="34" t="str">
        <f>IF(results!$W72&lt;&gt;"a","",U72)</f>
        <v/>
      </c>
      <c r="I72" s="34" t="str">
        <f>IF(results!$W72&lt;&gt;"a","",IF(V72=U72,V72+0.0001,V72))</f>
        <v/>
      </c>
      <c r="J72" s="34" t="str">
        <f>IF(results!$W72&lt;&gt;"a","",IF(OR(U72=W72,V72=W72),W72+0.0002,W72))</f>
        <v/>
      </c>
      <c r="K72" s="34" t="str">
        <f>IF(results!$W72&lt;&gt;"a","",IF(OR(U72=X72,V72=X72,W72=X72),X72+0.0003,X72))</f>
        <v/>
      </c>
      <c r="L72" s="34" t="str">
        <f>IF(results!$W72&lt;&gt;"a","",IF(OR(U72=Y72,V72=Y72,W72=Y72,X72=Y72),Y72+0.0004,Y72))</f>
        <v/>
      </c>
      <c r="M72" s="34" t="str">
        <f>IF(results!$W72&lt;&gt;"a","",IF(OR(U72=Z72,V72=Z72,W72=Z72,X72=Z72,Y72=Z72),Z72+0.0005,Z72))</f>
        <v/>
      </c>
      <c r="N72" s="34" t="str">
        <f>IF(results!$W72&lt;&gt;"a","",IF(OR(U72=AA72,V72=AA72,W72=AA72,X72=AA72,Y72=AA72,Z72=AA72),AA72+0.0006,AA72))</f>
        <v/>
      </c>
      <c r="O72" s="34" t="str">
        <f>IF(results!$W72&lt;&gt;"a","",IF(OR(U72=AB72,V72=AB72,W72=AB72,X72=AB72,Y72=AB72,Z72=AB72,AA72=AB72),AB72+0.0007,AB72))</f>
        <v/>
      </c>
      <c r="P72" s="34" t="str">
        <f>IF(results!$W72&lt;&gt;"a","",AC72*2)</f>
        <v/>
      </c>
      <c r="Q72" s="46">
        <f t="shared" si="11"/>
        <v>0</v>
      </c>
      <c r="R72" s="4">
        <f t="shared" ref="R72:R135" si="16">Q72+0.0000001*ROW()</f>
        <v>7.1999999999999997E-6</v>
      </c>
      <c r="S72" s="4" t="str">
        <f>IF(results!$W72&lt;&gt;"a","",results!C72)</f>
        <v/>
      </c>
      <c r="T72" s="4">
        <f>IF(results!W72="A",1,IF(results!W72="B",2,IF(results!W72="C",3,99)))</f>
        <v>2</v>
      </c>
      <c r="U72" s="33">
        <f>results!D72+results!E72</f>
        <v>41</v>
      </c>
      <c r="V72" s="33">
        <f>results!F72+results!G72</f>
        <v>0</v>
      </c>
      <c r="W72" s="33">
        <f>results!H72+results!I72</f>
        <v>0</v>
      </c>
      <c r="X72" s="33">
        <f>results!J72+results!K72</f>
        <v>0</v>
      </c>
      <c r="Y72" s="33">
        <f>results!L72+results!M72</f>
        <v>0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si="12"/>
        <v>#NUM!</v>
      </c>
    </row>
    <row r="73" spans="1:30" x14ac:dyDescent="0.35">
      <c r="A73" s="18">
        <v>67</v>
      </c>
      <c r="B73" s="20">
        <f t="shared" si="13"/>
        <v>29</v>
      </c>
      <c r="C73" s="20">
        <f t="shared" si="14"/>
        <v>107</v>
      </c>
      <c r="D73" s="14">
        <f t="shared" si="10"/>
        <v>29</v>
      </c>
      <c r="E73" s="14">
        <f t="shared" si="15"/>
        <v>29</v>
      </c>
      <c r="F73" s="2" t="str">
        <f>IF(results!W73&lt;&gt;"a","",results!B73)</f>
        <v/>
      </c>
      <c r="G73" s="2" t="str">
        <f>IF(results!$W73&lt;&gt;"a","",results!V73)</f>
        <v/>
      </c>
      <c r="H73" s="34" t="str">
        <f>IF(results!$W73&lt;&gt;"a","",U73)</f>
        <v/>
      </c>
      <c r="I73" s="34" t="str">
        <f>IF(results!$W73&lt;&gt;"a","",IF(V73=U73,V73+0.0001,V73))</f>
        <v/>
      </c>
      <c r="J73" s="34" t="str">
        <f>IF(results!$W73&lt;&gt;"a","",IF(OR(U73=W73,V73=W73),W73+0.0002,W73))</f>
        <v/>
      </c>
      <c r="K73" s="34" t="str">
        <f>IF(results!$W73&lt;&gt;"a","",IF(OR(U73=X73,V73=X73,W73=X73),X73+0.0003,X73))</f>
        <v/>
      </c>
      <c r="L73" s="34" t="str">
        <f>IF(results!$W73&lt;&gt;"a","",IF(OR(U73=Y73,V73=Y73,W73=Y73,X73=Y73),Y73+0.0004,Y73))</f>
        <v/>
      </c>
      <c r="M73" s="34" t="str">
        <f>IF(results!$W73&lt;&gt;"a","",IF(OR(U73=Z73,V73=Z73,W73=Z73,X73=Z73,Y73=Z73),Z73+0.0005,Z73))</f>
        <v/>
      </c>
      <c r="N73" s="34" t="str">
        <f>IF(results!$W73&lt;&gt;"a","",IF(OR(U73=AA73,V73=AA73,W73=AA73,X73=AA73,Y73=AA73,Z73=AA73),AA73+0.0006,AA73))</f>
        <v/>
      </c>
      <c r="O73" s="34" t="str">
        <f>IF(results!$W73&lt;&gt;"a","",IF(OR(U73=AB73,V73=AB73,W73=AB73,X73=AB73,Y73=AB73,Z73=AB73,AA73=AB73),AB73+0.0007,AB73))</f>
        <v/>
      </c>
      <c r="P73" s="34" t="str">
        <f>IF(results!$W73&lt;&gt;"a","",AC73*2)</f>
        <v/>
      </c>
      <c r="Q73" s="46">
        <f t="shared" si="11"/>
        <v>0</v>
      </c>
      <c r="R73" s="4">
        <f t="shared" si="16"/>
        <v>7.2999999999999996E-6</v>
      </c>
      <c r="S73" s="4" t="str">
        <f>IF(results!$W73&lt;&gt;"a","",results!C73)</f>
        <v/>
      </c>
      <c r="T73" s="4">
        <f>IF(results!W73="A",1,IF(results!W73="B",2,IF(results!W73="C",3,99)))</f>
        <v>2</v>
      </c>
      <c r="U73" s="33">
        <f>results!D73+results!E73</f>
        <v>49</v>
      </c>
      <c r="V73" s="33">
        <f>results!F73+results!G73</f>
        <v>0</v>
      </c>
      <c r="W73" s="33">
        <f>results!H73+results!I73</f>
        <v>0</v>
      </c>
      <c r="X73" s="33">
        <f>results!J73+results!K73</f>
        <v>0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2"/>
        <v>#NUM!</v>
      </c>
    </row>
    <row r="74" spans="1:30" x14ac:dyDescent="0.35">
      <c r="A74" s="18">
        <v>68</v>
      </c>
      <c r="B74" s="20">
        <f t="shared" si="13"/>
        <v>29</v>
      </c>
      <c r="C74" s="20">
        <f t="shared" si="14"/>
        <v>106</v>
      </c>
      <c r="D74" s="14">
        <f t="shared" si="10"/>
        <v>29</v>
      </c>
      <c r="E74" s="14">
        <f t="shared" si="15"/>
        <v>29</v>
      </c>
      <c r="F74" s="2" t="str">
        <f>IF(results!W74&lt;&gt;"a","",results!B74)</f>
        <v/>
      </c>
      <c r="G74" s="2" t="str">
        <f>IF(results!$W74&lt;&gt;"a","",results!V74)</f>
        <v/>
      </c>
      <c r="H74" s="34" t="str">
        <f>IF(results!$W74&lt;&gt;"a","",U74)</f>
        <v/>
      </c>
      <c r="I74" s="34" t="str">
        <f>IF(results!$W74&lt;&gt;"a","",IF(V74=U74,V74+0.0001,V74))</f>
        <v/>
      </c>
      <c r="J74" s="34" t="str">
        <f>IF(results!$W74&lt;&gt;"a","",IF(OR(U74=W74,V74=W74),W74+0.0002,W74))</f>
        <v/>
      </c>
      <c r="K74" s="34" t="str">
        <f>IF(results!$W74&lt;&gt;"a","",IF(OR(U74=X74,V74=X74,W74=X74),X74+0.0003,X74))</f>
        <v/>
      </c>
      <c r="L74" s="34" t="str">
        <f>IF(results!$W74&lt;&gt;"a","",IF(OR(U74=Y74,V74=Y74,W74=Y74,X74=Y74),Y74+0.0004,Y74))</f>
        <v/>
      </c>
      <c r="M74" s="34" t="str">
        <f>IF(results!$W74&lt;&gt;"a","",IF(OR(U74=Z74,V74=Z74,W74=Z74,X74=Z74,Y74=Z74),Z74+0.0005,Z74))</f>
        <v/>
      </c>
      <c r="N74" s="34" t="str">
        <f>IF(results!$W74&lt;&gt;"a","",IF(OR(U74=AA74,V74=AA74,W74=AA74,X74=AA74,Y74=AA74,Z74=AA74),AA74+0.0006,AA74))</f>
        <v/>
      </c>
      <c r="O74" s="34" t="str">
        <f>IF(results!$W74&lt;&gt;"a","",IF(OR(U74=AB74,V74=AB74,W74=AB74,X74=AB74,Y74=AB74,Z74=AB74,AA74=AB74),AB74+0.0007,AB74))</f>
        <v/>
      </c>
      <c r="P74" s="34" t="str">
        <f>IF(results!$W74&lt;&gt;"a","",AC74*2)</f>
        <v/>
      </c>
      <c r="Q74" s="46">
        <f t="shared" si="11"/>
        <v>0</v>
      </c>
      <c r="R74" s="4">
        <f t="shared" si="16"/>
        <v>7.3999999999999995E-6</v>
      </c>
      <c r="S74" s="4" t="str">
        <f>IF(results!$W74&lt;&gt;"a","",results!C74)</f>
        <v/>
      </c>
      <c r="T74" s="4">
        <f>IF(results!W74="A",1,IF(results!W74="B",2,IF(results!W74="C",3,99)))</f>
        <v>2</v>
      </c>
      <c r="U74" s="33">
        <f>results!D74+results!E74</f>
        <v>51</v>
      </c>
      <c r="V74" s="33">
        <f>results!F74+results!G74</f>
        <v>47</v>
      </c>
      <c r="W74" s="33">
        <f>results!H74+results!I74</f>
        <v>0</v>
      </c>
      <c r="X74" s="33">
        <f>results!J74+results!K74</f>
        <v>0</v>
      </c>
      <c r="Y74" s="33">
        <f>results!L74+results!M74</f>
        <v>47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2"/>
        <v>#NUM!</v>
      </c>
    </row>
    <row r="75" spans="1:30" x14ac:dyDescent="0.35">
      <c r="A75" s="18">
        <v>69</v>
      </c>
      <c r="B75" s="20">
        <f t="shared" si="13"/>
        <v>29</v>
      </c>
      <c r="C75" s="20">
        <f t="shared" si="14"/>
        <v>105</v>
      </c>
      <c r="D75" s="14">
        <f t="shared" si="10"/>
        <v>29</v>
      </c>
      <c r="E75" s="14">
        <f t="shared" si="15"/>
        <v>29</v>
      </c>
      <c r="F75" s="2" t="str">
        <f>IF(results!W75&lt;&gt;"a","",results!B75)</f>
        <v/>
      </c>
      <c r="G75" s="2" t="str">
        <f>IF(results!$W75&lt;&gt;"a","",results!V75)</f>
        <v/>
      </c>
      <c r="H75" s="34" t="str">
        <f>IF(results!$W75&lt;&gt;"a","",U75)</f>
        <v/>
      </c>
      <c r="I75" s="34" t="str">
        <f>IF(results!$W75&lt;&gt;"a","",IF(V75=U75,V75+0.0001,V75))</f>
        <v/>
      </c>
      <c r="J75" s="34" t="str">
        <f>IF(results!$W75&lt;&gt;"a","",IF(OR(U75=W75,V75=W75),W75+0.0002,W75))</f>
        <v/>
      </c>
      <c r="K75" s="34" t="str">
        <f>IF(results!$W75&lt;&gt;"a","",IF(OR(U75=X75,V75=X75,W75=X75),X75+0.0003,X75))</f>
        <v/>
      </c>
      <c r="L75" s="34" t="str">
        <f>IF(results!$W75&lt;&gt;"a","",IF(OR(U75=Y75,V75=Y75,W75=Y75,X75=Y75),Y75+0.0004,Y75))</f>
        <v/>
      </c>
      <c r="M75" s="34" t="str">
        <f>IF(results!$W75&lt;&gt;"a","",IF(OR(U75=Z75,V75=Z75,W75=Z75,X75=Z75,Y75=Z75),Z75+0.0005,Z75))</f>
        <v/>
      </c>
      <c r="N75" s="34" t="str">
        <f>IF(results!$W75&lt;&gt;"a","",IF(OR(U75=AA75,V75=AA75,W75=AA75,X75=AA75,Y75=AA75,Z75=AA75),AA75+0.0006,AA75))</f>
        <v/>
      </c>
      <c r="O75" s="34" t="str">
        <f>IF(results!$W75&lt;&gt;"a","",IF(OR(U75=AB75,V75=AB75,W75=AB75,X75=AB75,Y75=AB75,Z75=AB75,AA75=AB75),AB75+0.0007,AB75))</f>
        <v/>
      </c>
      <c r="P75" s="34" t="str">
        <f>IF(results!$W75&lt;&gt;"a","",AC75*2)</f>
        <v/>
      </c>
      <c r="Q75" s="46">
        <f t="shared" si="11"/>
        <v>0</v>
      </c>
      <c r="R75" s="4">
        <f t="shared" si="16"/>
        <v>7.4999999999999993E-6</v>
      </c>
      <c r="S75" s="4" t="str">
        <f>IF(results!$W75&lt;&gt;"a","",results!C75)</f>
        <v/>
      </c>
      <c r="T75" s="4">
        <f>IF(results!W75="A",1,IF(results!W75="B",2,IF(results!W75="C",3,99)))</f>
        <v>2</v>
      </c>
      <c r="U75" s="33">
        <f>results!D75+results!E75</f>
        <v>0</v>
      </c>
      <c r="V75" s="33">
        <f>results!F75+results!G75</f>
        <v>0</v>
      </c>
      <c r="W75" s="33">
        <f>results!H75+results!I75</f>
        <v>0</v>
      </c>
      <c r="X75" s="33">
        <f>results!J75+results!K75</f>
        <v>0</v>
      </c>
      <c r="Y75" s="33">
        <f>results!L75+results!M75</f>
        <v>0</v>
      </c>
      <c r="Z75" s="33">
        <f>results!N75+results!O75</f>
        <v>55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2"/>
        <v>#NUM!</v>
      </c>
    </row>
    <row r="76" spans="1:30" x14ac:dyDescent="0.35">
      <c r="A76" s="18">
        <v>70</v>
      </c>
      <c r="B76" s="20">
        <f t="shared" si="13"/>
        <v>84</v>
      </c>
      <c r="C76" s="20">
        <f t="shared" si="14"/>
        <v>104</v>
      </c>
      <c r="D76" s="14">
        <f t="shared" si="10"/>
        <v>29</v>
      </c>
      <c r="E76" s="14">
        <f t="shared" si="15"/>
        <v>29</v>
      </c>
      <c r="F76" s="2" t="str">
        <f>IF(results!W76&lt;&gt;"a","",results!B76)</f>
        <v/>
      </c>
      <c r="G76" s="2" t="str">
        <f>IF(results!$W76&lt;&gt;"a","",results!V76)</f>
        <v/>
      </c>
      <c r="H76" s="34" t="str">
        <f>IF(results!$W76&lt;&gt;"a","",U76)</f>
        <v/>
      </c>
      <c r="I76" s="34" t="str">
        <f>IF(results!$W76&lt;&gt;"a","",IF(V76=U76,V76+0.0001,V76))</f>
        <v/>
      </c>
      <c r="J76" s="34" t="str">
        <f>IF(results!$W76&lt;&gt;"a","",IF(OR(U76=W76,V76=W76),W76+0.0002,W76))</f>
        <v/>
      </c>
      <c r="K76" s="34" t="str">
        <f>IF(results!$W76&lt;&gt;"a","",IF(OR(U76=X76,V76=X76,W76=X76),X76+0.0003,X76))</f>
        <v/>
      </c>
      <c r="L76" s="34" t="str">
        <f>IF(results!$W76&lt;&gt;"a","",IF(OR(U76=Y76,V76=Y76,W76=Y76,X76=Y76),Y76+0.0004,Y76))</f>
        <v/>
      </c>
      <c r="M76" s="34" t="str">
        <f>IF(results!$W76&lt;&gt;"a","",IF(OR(U76=Z76,V76=Z76,W76=Z76,X76=Z76,Y76=Z76),Z76+0.0005,Z76))</f>
        <v/>
      </c>
      <c r="N76" s="34" t="str">
        <f>IF(results!$W76&lt;&gt;"a","",IF(OR(U76=AA76,V76=AA76,W76=AA76,X76=AA76,Y76=AA76,Z76=AA76),AA76+0.0006,AA76))</f>
        <v/>
      </c>
      <c r="O76" s="34" t="str">
        <f>IF(results!$W76&lt;&gt;"a","",IF(OR(U76=AB76,V76=AB76,W76=AB76,X76=AB76,Y76=AB76,Z76=AB76,AA76=AB76),AB76+0.0007,AB76))</f>
        <v/>
      </c>
      <c r="P76" s="34" t="str">
        <f>IF(results!$W76&lt;&gt;"a","",AC76*2)</f>
        <v/>
      </c>
      <c r="Q76" s="46">
        <f t="shared" si="11"/>
        <v>0</v>
      </c>
      <c r="R76" s="4">
        <f t="shared" si="16"/>
        <v>7.6000000000000001E-6</v>
      </c>
      <c r="S76" s="4" t="str">
        <f>IF(results!$W76&lt;&gt;"a","",results!C76)</f>
        <v/>
      </c>
      <c r="T76" s="4">
        <f>IF(results!W76="A",1,IF(results!W76="B",2,IF(results!W76="C",3,99)))</f>
        <v>3</v>
      </c>
      <c r="U76" s="33">
        <f>results!D76+results!E76</f>
        <v>30</v>
      </c>
      <c r="V76" s="33">
        <f>results!F76+results!G76</f>
        <v>41</v>
      </c>
      <c r="W76" s="33">
        <f>results!H76+results!I76</f>
        <v>0</v>
      </c>
      <c r="X76" s="33">
        <f>results!J76+results!K76</f>
        <v>0</v>
      </c>
      <c r="Y76" s="33">
        <f>results!L76+results!M76</f>
        <v>0</v>
      </c>
      <c r="Z76" s="33">
        <f>results!N76+results!O76</f>
        <v>38</v>
      </c>
      <c r="AA76" s="33">
        <f>results!P76+results!Q76</f>
        <v>0</v>
      </c>
      <c r="AB76" s="33">
        <f>results!R76+results!S76</f>
        <v>0</v>
      </c>
      <c r="AC76" s="33">
        <f>results!T76+results!U76</f>
        <v>37</v>
      </c>
      <c r="AD76" s="10" t="e">
        <f t="shared" si="12"/>
        <v>#NUM!</v>
      </c>
    </row>
    <row r="77" spans="1:30" x14ac:dyDescent="0.35">
      <c r="A77" s="18">
        <v>71</v>
      </c>
      <c r="B77" s="20">
        <f t="shared" si="13"/>
        <v>29</v>
      </c>
      <c r="C77" s="20">
        <f t="shared" si="14"/>
        <v>103</v>
      </c>
      <c r="D77" s="14">
        <f t="shared" si="10"/>
        <v>29</v>
      </c>
      <c r="E77" s="14">
        <f t="shared" si="15"/>
        <v>29</v>
      </c>
      <c r="F77" s="2" t="str">
        <f>IF(results!W77&lt;&gt;"a","",results!B77)</f>
        <v/>
      </c>
      <c r="G77" s="2" t="str">
        <f>IF(results!$W77&lt;&gt;"a","",results!V77)</f>
        <v/>
      </c>
      <c r="H77" s="34" t="str">
        <f>IF(results!$W77&lt;&gt;"a","",U77)</f>
        <v/>
      </c>
      <c r="I77" s="34" t="str">
        <f>IF(results!$W77&lt;&gt;"a","",IF(V77=U77,V77+0.0001,V77))</f>
        <v/>
      </c>
      <c r="J77" s="34" t="str">
        <f>IF(results!$W77&lt;&gt;"a","",IF(OR(U77=W77,V77=W77),W77+0.0002,W77))</f>
        <v/>
      </c>
      <c r="K77" s="34" t="str">
        <f>IF(results!$W77&lt;&gt;"a","",IF(OR(U77=X77,V77=X77,W77=X77),X77+0.0003,X77))</f>
        <v/>
      </c>
      <c r="L77" s="34" t="str">
        <f>IF(results!$W77&lt;&gt;"a","",IF(OR(U77=Y77,V77=Y77,W77=Y77,X77=Y77),Y77+0.0004,Y77))</f>
        <v/>
      </c>
      <c r="M77" s="34" t="str">
        <f>IF(results!$W77&lt;&gt;"a","",IF(OR(U77=Z77,V77=Z77,W77=Z77,X77=Z77,Y77=Z77),Z77+0.0005,Z77))</f>
        <v/>
      </c>
      <c r="N77" s="34" t="str">
        <f>IF(results!$W77&lt;&gt;"a","",IF(OR(U77=AA77,V77=AA77,W77=AA77,X77=AA77,Y77=AA77,Z77=AA77),AA77+0.0006,AA77))</f>
        <v/>
      </c>
      <c r="O77" s="34" t="str">
        <f>IF(results!$W77&lt;&gt;"a","",IF(OR(U77=AB77,V77=AB77,W77=AB77,X77=AB77,Y77=AB77,Z77=AB77,AA77=AB77),AB77+0.0007,AB77))</f>
        <v/>
      </c>
      <c r="P77" s="34" t="str">
        <f>IF(results!$W77&lt;&gt;"a","",AC77*2)</f>
        <v/>
      </c>
      <c r="Q77" s="46">
        <f t="shared" si="11"/>
        <v>0</v>
      </c>
      <c r="R77" s="4">
        <f t="shared" si="16"/>
        <v>7.6999999999999991E-6</v>
      </c>
      <c r="S77" s="4" t="str">
        <f>IF(results!$W77&lt;&gt;"a","",results!C77)</f>
        <v/>
      </c>
      <c r="T77" s="4">
        <f>IF(results!W77="A",1,IF(results!W77="B",2,IF(results!W77="C",3,99)))</f>
        <v>2</v>
      </c>
      <c r="U77" s="33">
        <f>results!D77+results!E77</f>
        <v>0</v>
      </c>
      <c r="V77" s="33">
        <f>results!F77+results!G77</f>
        <v>0</v>
      </c>
      <c r="W77" s="33">
        <f>results!H77+results!I77</f>
        <v>0</v>
      </c>
      <c r="X77" s="33">
        <f>results!J77+results!K77</f>
        <v>37</v>
      </c>
      <c r="Y77" s="33">
        <f>results!L77+results!M77</f>
        <v>0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2"/>
        <v>#NUM!</v>
      </c>
    </row>
    <row r="78" spans="1:30" x14ac:dyDescent="0.35">
      <c r="A78" s="18">
        <v>72</v>
      </c>
      <c r="B78" s="20">
        <f t="shared" si="13"/>
        <v>29</v>
      </c>
      <c r="C78" s="20">
        <f t="shared" si="14"/>
        <v>102</v>
      </c>
      <c r="D78" s="14">
        <f t="shared" si="10"/>
        <v>29</v>
      </c>
      <c r="E78" s="14">
        <f t="shared" si="15"/>
        <v>29</v>
      </c>
      <c r="F78" s="2" t="str">
        <f>IF(results!W78&lt;&gt;"a","",results!B78)</f>
        <v/>
      </c>
      <c r="G78" s="2" t="str">
        <f>IF(results!$W78&lt;&gt;"a","",results!V78)</f>
        <v/>
      </c>
      <c r="H78" s="34" t="str">
        <f>IF(results!$W78&lt;&gt;"a","",U78)</f>
        <v/>
      </c>
      <c r="I78" s="34" t="str">
        <f>IF(results!$W78&lt;&gt;"a","",IF(V78=U78,V78+0.0001,V78))</f>
        <v/>
      </c>
      <c r="J78" s="34" t="str">
        <f>IF(results!$W78&lt;&gt;"a","",IF(OR(U78=W78,V78=W78),W78+0.0002,W78))</f>
        <v/>
      </c>
      <c r="K78" s="34" t="str">
        <f>IF(results!$W78&lt;&gt;"a","",IF(OR(U78=X78,V78=X78,W78=X78),X78+0.0003,X78))</f>
        <v/>
      </c>
      <c r="L78" s="34" t="str">
        <f>IF(results!$W78&lt;&gt;"a","",IF(OR(U78=Y78,V78=Y78,W78=Y78,X78=Y78),Y78+0.0004,Y78))</f>
        <v/>
      </c>
      <c r="M78" s="34" t="str">
        <f>IF(results!$W78&lt;&gt;"a","",IF(OR(U78=Z78,V78=Z78,W78=Z78,X78=Z78,Y78=Z78),Z78+0.0005,Z78))</f>
        <v/>
      </c>
      <c r="N78" s="34" t="str">
        <f>IF(results!$W78&lt;&gt;"a","",IF(OR(U78=AA78,V78=AA78,W78=AA78,X78=AA78,Y78=AA78,Z78=AA78),AA78+0.0006,AA78))</f>
        <v/>
      </c>
      <c r="O78" s="34" t="str">
        <f>IF(results!$W78&lt;&gt;"a","",IF(OR(U78=AB78,V78=AB78,W78=AB78,X78=AB78,Y78=AB78,Z78=AB78,AA78=AB78),AB78+0.0007,AB78))</f>
        <v/>
      </c>
      <c r="P78" s="34" t="str">
        <f>IF(results!$W78&lt;&gt;"a","",AC78*2)</f>
        <v/>
      </c>
      <c r="Q78" s="46">
        <f t="shared" si="11"/>
        <v>0</v>
      </c>
      <c r="R78" s="4">
        <f t="shared" si="16"/>
        <v>7.7999999999999999E-6</v>
      </c>
      <c r="S78" s="4" t="str">
        <f>IF(results!$W78&lt;&gt;"a","",results!C78)</f>
        <v/>
      </c>
      <c r="T78" s="4">
        <f>IF(results!W78="A",1,IF(results!W78="B",2,IF(results!W78="C",3,99)))</f>
        <v>2</v>
      </c>
      <c r="U78" s="33">
        <f>results!D78+results!E78</f>
        <v>0</v>
      </c>
      <c r="V78" s="33">
        <f>results!F78+results!G78</f>
        <v>0</v>
      </c>
      <c r="W78" s="33">
        <f>results!H78+results!I78</f>
        <v>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26</v>
      </c>
      <c r="AB78" s="33">
        <f>results!R78+results!S78</f>
        <v>35</v>
      </c>
      <c r="AC78" s="33">
        <f>results!T78+results!U78</f>
        <v>49</v>
      </c>
      <c r="AD78" s="10" t="e">
        <f t="shared" si="12"/>
        <v>#NUM!</v>
      </c>
    </row>
    <row r="79" spans="1:30" x14ac:dyDescent="0.35">
      <c r="A79" s="18">
        <v>73</v>
      </c>
      <c r="B79" s="20">
        <f t="shared" si="13"/>
        <v>84</v>
      </c>
      <c r="C79" s="20">
        <f t="shared" si="14"/>
        <v>101</v>
      </c>
      <c r="D79" s="14">
        <f t="shared" si="10"/>
        <v>29</v>
      </c>
      <c r="E79" s="14">
        <f t="shared" si="15"/>
        <v>29</v>
      </c>
      <c r="F79" s="2" t="str">
        <f>IF(results!W79&lt;&gt;"a","",results!B79)</f>
        <v/>
      </c>
      <c r="G79" s="2" t="str">
        <f>IF(results!$W79&lt;&gt;"a","",results!V79)</f>
        <v/>
      </c>
      <c r="H79" s="34" t="str">
        <f>IF(results!$W79&lt;&gt;"a","",U79)</f>
        <v/>
      </c>
      <c r="I79" s="34" t="str">
        <f>IF(results!$W79&lt;&gt;"a","",IF(V79=U79,V79+0.0001,V79))</f>
        <v/>
      </c>
      <c r="J79" s="34" t="str">
        <f>IF(results!$W79&lt;&gt;"a","",IF(OR(U79=W79,V79=W79),W79+0.0002,W79))</f>
        <v/>
      </c>
      <c r="K79" s="34" t="str">
        <f>IF(results!$W79&lt;&gt;"a","",IF(OR(U79=X79,V79=X79,W79=X79),X79+0.0003,X79))</f>
        <v/>
      </c>
      <c r="L79" s="34" t="str">
        <f>IF(results!$W79&lt;&gt;"a","",IF(OR(U79=Y79,V79=Y79,W79=Y79,X79=Y79),Y79+0.0004,Y79))</f>
        <v/>
      </c>
      <c r="M79" s="34" t="str">
        <f>IF(results!$W79&lt;&gt;"a","",IF(OR(U79=Z79,V79=Z79,W79=Z79,X79=Z79,Y79=Z79),Z79+0.0005,Z79))</f>
        <v/>
      </c>
      <c r="N79" s="34" t="str">
        <f>IF(results!$W79&lt;&gt;"a","",IF(OR(U79=AA79,V79=AA79,W79=AA79,X79=AA79,Y79=AA79,Z79=AA79),AA79+0.0006,AA79))</f>
        <v/>
      </c>
      <c r="O79" s="34" t="str">
        <f>IF(results!$W79&lt;&gt;"a","",IF(OR(U79=AB79,V79=AB79,W79=AB79,X79=AB79,Y79=AB79,Z79=AB79,AA79=AB79),AB79+0.0007,AB79))</f>
        <v/>
      </c>
      <c r="P79" s="34" t="str">
        <f>IF(results!$W79&lt;&gt;"a","",AC79*2)</f>
        <v/>
      </c>
      <c r="Q79" s="46">
        <f t="shared" si="11"/>
        <v>0</v>
      </c>
      <c r="R79" s="4">
        <f t="shared" si="16"/>
        <v>7.8999999999999989E-6</v>
      </c>
      <c r="S79" s="4" t="str">
        <f>IF(results!$W79&lt;&gt;"a","",results!C79)</f>
        <v/>
      </c>
      <c r="T79" s="4">
        <f>IF(results!W79="A",1,IF(results!W79="B",2,IF(results!W79="C",3,99)))</f>
        <v>3</v>
      </c>
      <c r="U79" s="33">
        <f>results!D79+results!E79</f>
        <v>0</v>
      </c>
      <c r="V79" s="33">
        <f>results!F79+results!G79</f>
        <v>0</v>
      </c>
      <c r="W79" s="33">
        <f>results!H79+results!I79</f>
        <v>0</v>
      </c>
      <c r="X79" s="33">
        <f>results!J79+results!K79</f>
        <v>26</v>
      </c>
      <c r="Y79" s="33">
        <f>results!L79+results!M79</f>
        <v>0</v>
      </c>
      <c r="Z79" s="33">
        <f>results!N79+results!O79</f>
        <v>39</v>
      </c>
      <c r="AA79" s="33">
        <f>results!P79+results!Q79</f>
        <v>0</v>
      </c>
      <c r="AB79" s="33">
        <f>results!R79+results!S79</f>
        <v>0</v>
      </c>
      <c r="AC79" s="33">
        <f>results!T79+results!U79</f>
        <v>24</v>
      </c>
      <c r="AD79" s="10" t="e">
        <f t="shared" si="12"/>
        <v>#NUM!</v>
      </c>
    </row>
    <row r="80" spans="1:30" x14ac:dyDescent="0.35">
      <c r="A80" s="18">
        <v>74</v>
      </c>
      <c r="B80" s="20">
        <f t="shared" si="13"/>
        <v>84</v>
      </c>
      <c r="C80" s="20">
        <f t="shared" si="14"/>
        <v>100</v>
      </c>
      <c r="D80" s="14">
        <f t="shared" si="10"/>
        <v>29</v>
      </c>
      <c r="E80" s="14">
        <f t="shared" si="15"/>
        <v>29</v>
      </c>
      <c r="F80" s="2" t="str">
        <f>IF(results!W80&lt;&gt;"a","",results!B80)</f>
        <v/>
      </c>
      <c r="G80" s="2" t="str">
        <f>IF(results!$W80&lt;&gt;"a","",results!V80)</f>
        <v/>
      </c>
      <c r="H80" s="34" t="str">
        <f>IF(results!$W80&lt;&gt;"a","",U80)</f>
        <v/>
      </c>
      <c r="I80" s="34" t="str">
        <f>IF(results!$W80&lt;&gt;"a","",IF(V80=U80,V80+0.0001,V80))</f>
        <v/>
      </c>
      <c r="J80" s="34" t="str">
        <f>IF(results!$W80&lt;&gt;"a","",IF(OR(U80=W80,V80=W80),W80+0.0002,W80))</f>
        <v/>
      </c>
      <c r="K80" s="34" t="str">
        <f>IF(results!$W80&lt;&gt;"a","",IF(OR(U80=X80,V80=X80,W80=X80),X80+0.0003,X80))</f>
        <v/>
      </c>
      <c r="L80" s="34" t="str">
        <f>IF(results!$W80&lt;&gt;"a","",IF(OR(U80=Y80,V80=Y80,W80=Y80,X80=Y80),Y80+0.0004,Y80))</f>
        <v/>
      </c>
      <c r="M80" s="34" t="str">
        <f>IF(results!$W80&lt;&gt;"a","",IF(OR(U80=Z80,V80=Z80,W80=Z80,X80=Z80,Y80=Z80),Z80+0.0005,Z80))</f>
        <v/>
      </c>
      <c r="N80" s="34" t="str">
        <f>IF(results!$W80&lt;&gt;"a","",IF(OR(U80=AA80,V80=AA80,W80=AA80,X80=AA80,Y80=AA80,Z80=AA80),AA80+0.0006,AA80))</f>
        <v/>
      </c>
      <c r="O80" s="34" t="str">
        <f>IF(results!$W80&lt;&gt;"a","",IF(OR(U80=AB80,V80=AB80,W80=AB80,X80=AB80,Y80=AB80,Z80=AB80,AA80=AB80),AB80+0.0007,AB80))</f>
        <v/>
      </c>
      <c r="P80" s="34" t="str">
        <f>IF(results!$W80&lt;&gt;"a","",AC80*2)</f>
        <v/>
      </c>
      <c r="Q80" s="46">
        <f t="shared" si="11"/>
        <v>0</v>
      </c>
      <c r="R80" s="4">
        <f t="shared" si="16"/>
        <v>7.9999999999999996E-6</v>
      </c>
      <c r="S80" s="4" t="str">
        <f>IF(results!$W80&lt;&gt;"a","",results!C80)</f>
        <v/>
      </c>
      <c r="T80" s="4">
        <f>IF(results!W80="A",1,IF(results!W80="B",2,IF(results!W80="C",3,99)))</f>
        <v>3</v>
      </c>
      <c r="U80" s="33">
        <f>results!D80+results!E80</f>
        <v>0</v>
      </c>
      <c r="V80" s="33">
        <f>results!F80+results!G80</f>
        <v>0</v>
      </c>
      <c r="W80" s="33">
        <f>results!H80+results!I80</f>
        <v>0</v>
      </c>
      <c r="X80" s="33">
        <f>results!J80+results!K80</f>
        <v>38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2"/>
        <v>#NUM!</v>
      </c>
    </row>
    <row r="81" spans="1:30" x14ac:dyDescent="0.35">
      <c r="A81" s="18">
        <v>75</v>
      </c>
      <c r="B81" s="20">
        <f t="shared" si="13"/>
        <v>29</v>
      </c>
      <c r="C81" s="20">
        <f t="shared" si="14"/>
        <v>99</v>
      </c>
      <c r="D81" s="14">
        <f t="shared" si="10"/>
        <v>29</v>
      </c>
      <c r="E81" s="14">
        <f t="shared" si="15"/>
        <v>29</v>
      </c>
      <c r="F81" s="2" t="str">
        <f>IF(results!W81&lt;&gt;"a","",results!B81)</f>
        <v/>
      </c>
      <c r="G81" s="2" t="str">
        <f>IF(results!$W81&lt;&gt;"a","",results!V81)</f>
        <v/>
      </c>
      <c r="H81" s="34" t="str">
        <f>IF(results!$W81&lt;&gt;"a","",U81)</f>
        <v/>
      </c>
      <c r="I81" s="34" t="str">
        <f>IF(results!$W81&lt;&gt;"a","",IF(V81=U81,V81+0.0001,V81))</f>
        <v/>
      </c>
      <c r="J81" s="34" t="str">
        <f>IF(results!$W81&lt;&gt;"a","",IF(OR(U81=W81,V81=W81),W81+0.0002,W81))</f>
        <v/>
      </c>
      <c r="K81" s="34" t="str">
        <f>IF(results!$W81&lt;&gt;"a","",IF(OR(U81=X81,V81=X81,W81=X81),X81+0.0003,X81))</f>
        <v/>
      </c>
      <c r="L81" s="34" t="str">
        <f>IF(results!$W81&lt;&gt;"a","",IF(OR(U81=Y81,V81=Y81,W81=Y81,X81=Y81),Y81+0.0004,Y81))</f>
        <v/>
      </c>
      <c r="M81" s="34" t="str">
        <f>IF(results!$W81&lt;&gt;"a","",IF(OR(U81=Z81,V81=Z81,W81=Z81,X81=Z81,Y81=Z81),Z81+0.0005,Z81))</f>
        <v/>
      </c>
      <c r="N81" s="34" t="str">
        <f>IF(results!$W81&lt;&gt;"a","",IF(OR(U81=AA81,V81=AA81,W81=AA81,X81=AA81,Y81=AA81,Z81=AA81),AA81+0.0006,AA81))</f>
        <v/>
      </c>
      <c r="O81" s="34" t="str">
        <f>IF(results!$W81&lt;&gt;"a","",IF(OR(U81=AB81,V81=AB81,W81=AB81,X81=AB81,Y81=AB81,Z81=AB81,AA81=AB81),AB81+0.0007,AB81))</f>
        <v/>
      </c>
      <c r="P81" s="34" t="str">
        <f>IF(results!$W81&lt;&gt;"a","",AC81*2)</f>
        <v/>
      </c>
      <c r="Q81" s="46">
        <f t="shared" si="11"/>
        <v>0</v>
      </c>
      <c r="R81" s="4">
        <f t="shared" si="16"/>
        <v>8.1000000000000004E-6</v>
      </c>
      <c r="S81" s="4" t="str">
        <f>IF(results!$W81&lt;&gt;"a","",results!C81)</f>
        <v/>
      </c>
      <c r="T81" s="4">
        <f>IF(results!W81="A",1,IF(results!W81="B",2,IF(results!W81="C",3,99)))</f>
        <v>2</v>
      </c>
      <c r="U81" s="33">
        <f>results!D81+results!E81</f>
        <v>57</v>
      </c>
      <c r="V81" s="33">
        <f>results!F81+results!G81</f>
        <v>66</v>
      </c>
      <c r="W81" s="33">
        <f>results!H81+results!I81</f>
        <v>0</v>
      </c>
      <c r="X81" s="33">
        <f>results!J81+results!K81</f>
        <v>0</v>
      </c>
      <c r="Y81" s="33">
        <f>results!L81+results!M81</f>
        <v>49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2"/>
        <v>#NUM!</v>
      </c>
    </row>
    <row r="82" spans="1:30" x14ac:dyDescent="0.35">
      <c r="A82" s="18">
        <v>76</v>
      </c>
      <c r="B82" s="20">
        <f t="shared" si="13"/>
        <v>84</v>
      </c>
      <c r="C82" s="20">
        <f t="shared" si="14"/>
        <v>98</v>
      </c>
      <c r="D82" s="14">
        <f t="shared" si="10"/>
        <v>29</v>
      </c>
      <c r="E82" s="14">
        <f t="shared" si="15"/>
        <v>29</v>
      </c>
      <c r="F82" s="2" t="str">
        <f>IF(results!W82&lt;&gt;"a","",results!B82)</f>
        <v/>
      </c>
      <c r="G82" s="2" t="str">
        <f>IF(results!$W82&lt;&gt;"a","",results!V82)</f>
        <v/>
      </c>
      <c r="H82" s="34" t="str">
        <f>IF(results!$W82&lt;&gt;"a","",U82)</f>
        <v/>
      </c>
      <c r="I82" s="34" t="str">
        <f>IF(results!$W82&lt;&gt;"a","",IF(V82=U82,V82+0.0001,V82))</f>
        <v/>
      </c>
      <c r="J82" s="34" t="str">
        <f>IF(results!$W82&lt;&gt;"a","",IF(OR(U82=W82,V82=W82),W82+0.0002,W82))</f>
        <v/>
      </c>
      <c r="K82" s="34" t="str">
        <f>IF(results!$W82&lt;&gt;"a","",IF(OR(U82=X82,V82=X82,W82=X82),X82+0.0003,X82))</f>
        <v/>
      </c>
      <c r="L82" s="34" t="str">
        <f>IF(results!$W82&lt;&gt;"a","",IF(OR(U82=Y82,V82=Y82,W82=Y82,X82=Y82),Y82+0.0004,Y82))</f>
        <v/>
      </c>
      <c r="M82" s="34" t="str">
        <f>IF(results!$W82&lt;&gt;"a","",IF(OR(U82=Z82,V82=Z82,W82=Z82,X82=Z82,Y82=Z82),Z82+0.0005,Z82))</f>
        <v/>
      </c>
      <c r="N82" s="34" t="str">
        <f>IF(results!$W82&lt;&gt;"a","",IF(OR(U82=AA82,V82=AA82,W82=AA82,X82=AA82,Y82=AA82,Z82=AA82),AA82+0.0006,AA82))</f>
        <v/>
      </c>
      <c r="O82" s="34" t="str">
        <f>IF(results!$W82&lt;&gt;"a","",IF(OR(U82=AB82,V82=AB82,W82=AB82,X82=AB82,Y82=AB82,Z82=AB82,AA82=AB82),AB82+0.0007,AB82))</f>
        <v/>
      </c>
      <c r="P82" s="34" t="str">
        <f>IF(results!$W82&lt;&gt;"a","",AC82*2)</f>
        <v/>
      </c>
      <c r="Q82" s="46">
        <f t="shared" si="11"/>
        <v>0</v>
      </c>
      <c r="R82" s="4">
        <f t="shared" si="16"/>
        <v>8.1999999999999994E-6</v>
      </c>
      <c r="S82" s="4" t="str">
        <f>IF(results!$W82&lt;&gt;"a","",results!C82)</f>
        <v/>
      </c>
      <c r="T82" s="4">
        <f>IF(results!W82="A",1,IF(results!W82="B",2,IF(results!W82="C",3,99)))</f>
        <v>3</v>
      </c>
      <c r="U82" s="33">
        <f>results!D82+results!E82</f>
        <v>0</v>
      </c>
      <c r="V82" s="33">
        <f>results!F82+results!G82</f>
        <v>0</v>
      </c>
      <c r="W82" s="33">
        <f>results!H82+results!I82</f>
        <v>0</v>
      </c>
      <c r="X82" s="33">
        <f>results!J82+results!K82</f>
        <v>44</v>
      </c>
      <c r="Y82" s="33">
        <f>results!L82+results!M82</f>
        <v>0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2"/>
        <v>#NUM!</v>
      </c>
    </row>
    <row r="83" spans="1:30" x14ac:dyDescent="0.35">
      <c r="A83" s="18">
        <v>77</v>
      </c>
      <c r="B83" s="20">
        <f t="shared" si="13"/>
        <v>29</v>
      </c>
      <c r="C83" s="20">
        <f t="shared" si="14"/>
        <v>97</v>
      </c>
      <c r="D83" s="14">
        <f t="shared" si="10"/>
        <v>29</v>
      </c>
      <c r="E83" s="14">
        <f t="shared" si="15"/>
        <v>29</v>
      </c>
      <c r="F83" s="2" t="str">
        <f>IF(results!W83&lt;&gt;"a","",results!B83)</f>
        <v/>
      </c>
      <c r="G83" s="2" t="str">
        <f>IF(results!$W83&lt;&gt;"a","",results!V83)</f>
        <v/>
      </c>
      <c r="H83" s="34" t="str">
        <f>IF(results!$W83&lt;&gt;"a","",U83)</f>
        <v/>
      </c>
      <c r="I83" s="34" t="str">
        <f>IF(results!$W83&lt;&gt;"a","",IF(V83=U83,V83+0.0001,V83))</f>
        <v/>
      </c>
      <c r="J83" s="34" t="str">
        <f>IF(results!$W83&lt;&gt;"a","",IF(OR(U83=W83,V83=W83),W83+0.0002,W83))</f>
        <v/>
      </c>
      <c r="K83" s="34" t="str">
        <f>IF(results!$W83&lt;&gt;"a","",IF(OR(U83=X83,V83=X83,W83=X83),X83+0.0003,X83))</f>
        <v/>
      </c>
      <c r="L83" s="34" t="str">
        <f>IF(results!$W83&lt;&gt;"a","",IF(OR(U83=Y83,V83=Y83,W83=Y83,X83=Y83),Y83+0.0004,Y83))</f>
        <v/>
      </c>
      <c r="M83" s="34" t="str">
        <f>IF(results!$W83&lt;&gt;"a","",IF(OR(U83=Z83,V83=Z83,W83=Z83,X83=Z83,Y83=Z83),Z83+0.0005,Z83))</f>
        <v/>
      </c>
      <c r="N83" s="34" t="str">
        <f>IF(results!$W83&lt;&gt;"a","",IF(OR(U83=AA83,V83=AA83,W83=AA83,X83=AA83,Y83=AA83,Z83=AA83),AA83+0.0006,AA83))</f>
        <v/>
      </c>
      <c r="O83" s="34" t="str">
        <f>IF(results!$W83&lt;&gt;"a","",IF(OR(U83=AB83,V83=AB83,W83=AB83,X83=AB83,Y83=AB83,Z83=AB83,AA83=AB83),AB83+0.0007,AB83))</f>
        <v/>
      </c>
      <c r="P83" s="34" t="str">
        <f>IF(results!$W83&lt;&gt;"a","",AC83*2)</f>
        <v/>
      </c>
      <c r="Q83" s="46">
        <f t="shared" si="11"/>
        <v>0</v>
      </c>
      <c r="R83" s="4">
        <f t="shared" si="16"/>
        <v>8.3000000000000002E-6</v>
      </c>
      <c r="S83" s="4" t="str">
        <f>IF(results!$W83&lt;&gt;"a","",results!C83)</f>
        <v/>
      </c>
      <c r="T83" s="4">
        <f>IF(results!W83="A",1,IF(results!W83="B",2,IF(results!W83="C",3,99)))</f>
        <v>2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41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2"/>
        <v>#NUM!</v>
      </c>
    </row>
    <row r="84" spans="1:30" x14ac:dyDescent="0.35">
      <c r="A84" s="18">
        <v>78</v>
      </c>
      <c r="B84" s="20">
        <f t="shared" si="13"/>
        <v>1</v>
      </c>
      <c r="C84" s="20">
        <f t="shared" si="14"/>
        <v>2</v>
      </c>
      <c r="D84" s="14">
        <f t="shared" si="10"/>
        <v>2</v>
      </c>
      <c r="E84" s="14">
        <f t="shared" si="15"/>
        <v>2</v>
      </c>
      <c r="F84" s="2" t="str">
        <f>IF(results!W84&lt;&gt;"a","",results!B84)</f>
        <v>SCHAUTZER FRANZ</v>
      </c>
      <c r="G84" s="2">
        <f>IF(results!$W84&lt;&gt;"a","",results!V84)</f>
        <v>4</v>
      </c>
      <c r="H84" s="34">
        <f>IF(results!$W84&lt;&gt;"a","",U84)</f>
        <v>0</v>
      </c>
      <c r="I84" s="34">
        <f>IF(results!$W84&lt;&gt;"a","",IF(V84=U84,V84+0.0001,V84))</f>
        <v>49</v>
      </c>
      <c r="J84" s="34">
        <f>IF(results!$W84&lt;&gt;"a","",IF(OR(U84=W84,V84=W84),W84+0.0002,W84))</f>
        <v>43</v>
      </c>
      <c r="K84" s="34">
        <f>IF(results!$W84&lt;&gt;"a","",IF(OR(U84=X84,V84=X84,W84=X84),X84+0.0003,X84))</f>
        <v>2.9999999999999997E-4</v>
      </c>
      <c r="L84" s="34">
        <f>IF(results!$W84&lt;&gt;"a","",IF(OR(U84=Y84,V84=Y84,W84=Y84,X84=Y84),Y84+0.0004,Y84))</f>
        <v>73</v>
      </c>
      <c r="M84" s="34">
        <f>IF(results!$W84&lt;&gt;"a","",IF(OR(U84=Z84,V84=Z84,W84=Z84,X84=Z84,Y84=Z84),Z84+0.0005,Z84))</f>
        <v>5.0000000000000001E-4</v>
      </c>
      <c r="N84" s="34">
        <f>IF(results!$W84&lt;&gt;"a","",IF(OR(U84=AA84,V84=AA84,W84=AA84,X84=AA84,Y84=AA84,Z84=AA84),AA84+0.0006,AA84))</f>
        <v>5.9999999999999995E-4</v>
      </c>
      <c r="O84" s="34">
        <f>IF(results!$W84&lt;&gt;"a","",IF(OR(U84=AB84,V84=AB84,W84=AB84,X84=AB84,Y84=AB84,Z84=AB84,AA84=AB84),AB84+0.0007,AB84))</f>
        <v>6.9999999999999999E-4</v>
      </c>
      <c r="P84" s="34">
        <f>IF(results!$W84&lt;&gt;"a","",AC84*2)</f>
        <v>128</v>
      </c>
      <c r="Q84" s="46">
        <f t="shared" si="11"/>
        <v>293</v>
      </c>
      <c r="R84" s="4">
        <f t="shared" si="16"/>
        <v>293.00000840000001</v>
      </c>
      <c r="S84" s="4">
        <f>IF(results!$W84&lt;&gt;"a","",results!C84)</f>
        <v>9.6999999999999993</v>
      </c>
      <c r="T84" s="4">
        <f>IF(results!W84="A",1,IF(results!W84="B",2,IF(results!W84="C",3,99)))</f>
        <v>1</v>
      </c>
      <c r="U84" s="33">
        <f>results!D84+results!E84</f>
        <v>0</v>
      </c>
      <c r="V84" s="33">
        <f>results!F84+results!G84</f>
        <v>49</v>
      </c>
      <c r="W84" s="33">
        <f>results!H84+results!I84</f>
        <v>43</v>
      </c>
      <c r="X84" s="33">
        <f>results!J84+results!K84</f>
        <v>0</v>
      </c>
      <c r="Y84" s="33">
        <f>results!L84+results!M84</f>
        <v>73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64</v>
      </c>
      <c r="AD84" s="10">
        <f t="shared" si="12"/>
        <v>49</v>
      </c>
    </row>
    <row r="85" spans="1:30" x14ac:dyDescent="0.35">
      <c r="A85" s="18">
        <v>79</v>
      </c>
      <c r="B85" s="20">
        <f t="shared" si="13"/>
        <v>1</v>
      </c>
      <c r="C85" s="20">
        <f t="shared" si="14"/>
        <v>4</v>
      </c>
      <c r="D85" s="14">
        <f t="shared" si="10"/>
        <v>4</v>
      </c>
      <c r="E85" s="14">
        <f t="shared" si="15"/>
        <v>4</v>
      </c>
      <c r="F85" s="2" t="str">
        <f>IF(results!W85&lt;&gt;"a","",results!B85)</f>
        <v>SCHAUTZER MARGIT</v>
      </c>
      <c r="G85" s="2">
        <f>IF(results!$W85&lt;&gt;"a","",results!V85)</f>
        <v>4</v>
      </c>
      <c r="H85" s="34">
        <f>IF(results!$W85&lt;&gt;"a","",U85)</f>
        <v>0</v>
      </c>
      <c r="I85" s="34">
        <f>IF(results!$W85&lt;&gt;"a","",IF(V85=U85,V85+0.0001,V85))</f>
        <v>62</v>
      </c>
      <c r="J85" s="34">
        <f>IF(results!$W85&lt;&gt;"a","",IF(OR(U85=W85,V85=W85),W85+0.0002,W85))</f>
        <v>44</v>
      </c>
      <c r="K85" s="34">
        <f>IF(results!$W85&lt;&gt;"a","",IF(OR(U85=X85,V85=X85,W85=X85),X85+0.0003,X85))</f>
        <v>2.9999999999999997E-4</v>
      </c>
      <c r="L85" s="34">
        <f>IF(results!$W85&lt;&gt;"a","",IF(OR(U85=Y85,V85=Y85,W85=Y85,X85=Y85),Y85+0.0004,Y85))</f>
        <v>42</v>
      </c>
      <c r="M85" s="34">
        <f>IF(results!$W85&lt;&gt;"a","",IF(OR(U85=Z85,V85=Z85,W85=Z85,X85=Z85,Y85=Z85),Z85+0.0005,Z85))</f>
        <v>5.0000000000000001E-4</v>
      </c>
      <c r="N85" s="34">
        <f>IF(results!$W85&lt;&gt;"a","",IF(OR(U85=AA85,V85=AA85,W85=AA85,X85=AA85,Y85=AA85,Z85=AA85),AA85+0.0006,AA85))</f>
        <v>5.9999999999999995E-4</v>
      </c>
      <c r="O85" s="34">
        <f>IF(results!$W85&lt;&gt;"a","",IF(OR(U85=AB85,V85=AB85,W85=AB85,X85=AB85,Y85=AB85,Z85=AB85,AA85=AB85),AB85+0.0007,AB85))</f>
        <v>6.9999999999999999E-4</v>
      </c>
      <c r="P85" s="34">
        <f>IF(results!$W85&lt;&gt;"a","",AC85*2)</f>
        <v>128</v>
      </c>
      <c r="Q85" s="46">
        <f t="shared" si="11"/>
        <v>276</v>
      </c>
      <c r="R85" s="4">
        <f t="shared" si="16"/>
        <v>276.00000849999998</v>
      </c>
      <c r="S85" s="4">
        <f>IF(results!$W85&lt;&gt;"a","",results!C85)</f>
        <v>7</v>
      </c>
      <c r="T85" s="4">
        <f>IF(results!W85="A",1,IF(results!W85="B",2,IF(results!W85="C",3,99)))</f>
        <v>1</v>
      </c>
      <c r="U85" s="33">
        <f>results!D85+results!E85</f>
        <v>0</v>
      </c>
      <c r="V85" s="33">
        <f>results!F85+results!G85</f>
        <v>62</v>
      </c>
      <c r="W85" s="33">
        <f>results!H85+results!I85</f>
        <v>44</v>
      </c>
      <c r="X85" s="33">
        <f>results!J85+results!K85</f>
        <v>0</v>
      </c>
      <c r="Y85" s="33">
        <f>results!L85+results!M85</f>
        <v>42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64</v>
      </c>
      <c r="AD85" s="10">
        <f t="shared" si="12"/>
        <v>44</v>
      </c>
    </row>
    <row r="86" spans="1:30" x14ac:dyDescent="0.35">
      <c r="A86" s="18">
        <v>80</v>
      </c>
      <c r="B86" s="20">
        <f t="shared" si="13"/>
        <v>29</v>
      </c>
      <c r="C86" s="20">
        <f t="shared" si="14"/>
        <v>96</v>
      </c>
      <c r="D86" s="14">
        <f t="shared" si="10"/>
        <v>29</v>
      </c>
      <c r="E86" s="14">
        <f t="shared" si="15"/>
        <v>29</v>
      </c>
      <c r="F86" s="2" t="str">
        <f>IF(results!W86&lt;&gt;"a","",results!B86)</f>
        <v/>
      </c>
      <c r="G86" s="2" t="str">
        <f>IF(results!$W86&lt;&gt;"a","",results!V86)</f>
        <v/>
      </c>
      <c r="H86" s="34" t="str">
        <f>IF(results!$W86&lt;&gt;"a","",U86)</f>
        <v/>
      </c>
      <c r="I86" s="34" t="str">
        <f>IF(results!$W86&lt;&gt;"a","",IF(V86=U86,V86+0.0001,V86))</f>
        <v/>
      </c>
      <c r="J86" s="34" t="str">
        <f>IF(results!$W86&lt;&gt;"a","",IF(OR(U86=W86,V86=W86),W86+0.0002,W86))</f>
        <v/>
      </c>
      <c r="K86" s="34" t="str">
        <f>IF(results!$W86&lt;&gt;"a","",IF(OR(U86=X86,V86=X86,W86=X86),X86+0.0003,X86))</f>
        <v/>
      </c>
      <c r="L86" s="34" t="str">
        <f>IF(results!$W86&lt;&gt;"a","",IF(OR(U86=Y86,V86=Y86,W86=Y86,X86=Y86),Y86+0.0004,Y86))</f>
        <v/>
      </c>
      <c r="M86" s="34" t="str">
        <f>IF(results!$W86&lt;&gt;"a","",IF(OR(U86=Z86,V86=Z86,W86=Z86,X86=Z86,Y86=Z86),Z86+0.0005,Z86))</f>
        <v/>
      </c>
      <c r="N86" s="34" t="str">
        <f>IF(results!$W86&lt;&gt;"a","",IF(OR(U86=AA86,V86=AA86,W86=AA86,X86=AA86,Y86=AA86,Z86=AA86),AA86+0.0006,AA86))</f>
        <v/>
      </c>
      <c r="O86" s="34" t="str">
        <f>IF(results!$W86&lt;&gt;"a","",IF(OR(U86=AB86,V86=AB86,W86=AB86,X86=AB86,Y86=AB86,Z86=AB86,AA86=AB86),AB86+0.0007,AB86))</f>
        <v/>
      </c>
      <c r="P86" s="34" t="str">
        <f>IF(results!$W86&lt;&gt;"a","",AC86*2)</f>
        <v/>
      </c>
      <c r="Q86" s="46">
        <f t="shared" si="11"/>
        <v>0</v>
      </c>
      <c r="R86" s="4">
        <f t="shared" si="16"/>
        <v>8.599999999999999E-6</v>
      </c>
      <c r="S86" s="4" t="str">
        <f>IF(results!$W86&lt;&gt;"a","",results!C86)</f>
        <v/>
      </c>
      <c r="T86" s="4">
        <f>IF(results!W86="A",1,IF(results!W86="B",2,IF(results!W86="C",3,99)))</f>
        <v>2</v>
      </c>
      <c r="U86" s="33">
        <f>results!D86+results!E86</f>
        <v>0</v>
      </c>
      <c r="V86" s="33">
        <f>results!F86+results!G86</f>
        <v>62</v>
      </c>
      <c r="W86" s="33">
        <f>results!H86+results!I86</f>
        <v>47</v>
      </c>
      <c r="X86" s="33">
        <f>results!J86+results!K86</f>
        <v>0</v>
      </c>
      <c r="Y86" s="33">
        <f>results!L86+results!M86</f>
        <v>53</v>
      </c>
      <c r="Z86" s="33">
        <f>results!N86+results!O86</f>
        <v>0</v>
      </c>
      <c r="AA86" s="33">
        <f>results!P86+results!Q86</f>
        <v>55</v>
      </c>
      <c r="AB86" s="33">
        <f>results!R86+results!S86</f>
        <v>63</v>
      </c>
      <c r="AC86" s="33">
        <f>results!T86+results!U86</f>
        <v>38</v>
      </c>
      <c r="AD86" s="10" t="e">
        <f t="shared" si="12"/>
        <v>#NUM!</v>
      </c>
    </row>
    <row r="87" spans="1:30" x14ac:dyDescent="0.35">
      <c r="A87" s="18">
        <v>81</v>
      </c>
      <c r="B87" s="20">
        <f t="shared" si="13"/>
        <v>1</v>
      </c>
      <c r="C87" s="20">
        <f t="shared" si="14"/>
        <v>20</v>
      </c>
      <c r="D87" s="14">
        <f t="shared" si="10"/>
        <v>20</v>
      </c>
      <c r="E87" s="14">
        <f t="shared" si="15"/>
        <v>20</v>
      </c>
      <c r="F87" s="2" t="str">
        <f>IF(results!W87&lt;&gt;"a","",results!B87)</f>
        <v>SENK GREGOR</v>
      </c>
      <c r="G87" s="2">
        <f>IF(results!$W87&lt;&gt;"a","",results!V87)</f>
        <v>1</v>
      </c>
      <c r="H87" s="34">
        <f>IF(results!$W87&lt;&gt;"a","",U87)</f>
        <v>0</v>
      </c>
      <c r="I87" s="34">
        <f>IF(results!$W87&lt;&gt;"a","",IF(V87=U87,V87+0.0001,V87))</f>
        <v>1E-4</v>
      </c>
      <c r="J87" s="34">
        <f>IF(results!$W87&lt;&gt;"a","",IF(OR(U87=W87,V87=W87),W87+0.0002,W87))</f>
        <v>50</v>
      </c>
      <c r="K87" s="34">
        <f>IF(results!$W87&lt;&gt;"a","",IF(OR(U87=X87,V87=X87,W87=X87),X87+0.0003,X87))</f>
        <v>2.9999999999999997E-4</v>
      </c>
      <c r="L87" s="34">
        <f>IF(results!$W87&lt;&gt;"a","",IF(OR(U87=Y87,V87=Y87,W87=Y87,X87=Y87),Y87+0.0004,Y87))</f>
        <v>4.0000000000000002E-4</v>
      </c>
      <c r="M87" s="34">
        <f>IF(results!$W87&lt;&gt;"a","",IF(OR(U87=Z87,V87=Z87,W87=Z87,X87=Z87,Y87=Z87),Z87+0.0005,Z87))</f>
        <v>5.0000000000000001E-4</v>
      </c>
      <c r="N87" s="34">
        <f>IF(results!$W87&lt;&gt;"a","",IF(OR(U87=AA87,V87=AA87,W87=AA87,X87=AA87,Y87=AA87,Z87=AA87),AA87+0.0006,AA87))</f>
        <v>5.9999999999999995E-4</v>
      </c>
      <c r="O87" s="34">
        <f>IF(results!$W87&lt;&gt;"a","",IF(OR(U87=AB87,V87=AB87,W87=AB87,X87=AB87,Y87=AB87,Z87=AB87,AA87=AB87),AB87+0.0007,AB87))</f>
        <v>6.9999999999999999E-4</v>
      </c>
      <c r="P87" s="34">
        <f>IF(results!$W87&lt;&gt;"a","",AC87*2)</f>
        <v>0</v>
      </c>
      <c r="Q87" s="46">
        <f t="shared" si="11"/>
        <v>50.001800000000003</v>
      </c>
      <c r="R87" s="4">
        <f t="shared" si="16"/>
        <v>50.001808700000005</v>
      </c>
      <c r="S87" s="4">
        <f>IF(results!$W87&lt;&gt;"a","",results!C87)</f>
        <v>12</v>
      </c>
      <c r="T87" s="4">
        <f>IF(results!W87="A",1,IF(results!W87="B",2,IF(results!W87="C",3,99)))</f>
        <v>1</v>
      </c>
      <c r="U87" s="33">
        <f>results!D87+results!E87</f>
        <v>0</v>
      </c>
      <c r="V87" s="33">
        <f>results!F87+results!G87</f>
        <v>0</v>
      </c>
      <c r="W87" s="33">
        <f>results!H87+results!I87</f>
        <v>50</v>
      </c>
      <c r="X87" s="33">
        <f>results!J87+results!K87</f>
        <v>0</v>
      </c>
      <c r="Y87" s="33">
        <f>results!L87+results!M87</f>
        <v>0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>
        <f t="shared" si="12"/>
        <v>5.9999999999999995E-4</v>
      </c>
    </row>
    <row r="88" spans="1:30" x14ac:dyDescent="0.35">
      <c r="A88" s="18">
        <v>82</v>
      </c>
      <c r="B88" s="20">
        <f t="shared" si="13"/>
        <v>1</v>
      </c>
      <c r="C88" s="20">
        <f t="shared" si="14"/>
        <v>1</v>
      </c>
      <c r="D88" s="14">
        <f t="shared" si="10"/>
        <v>1</v>
      </c>
      <c r="E88" s="14">
        <f t="shared" si="15"/>
        <v>1</v>
      </c>
      <c r="F88" s="2" t="str">
        <f>IF(results!W88&lt;&gt;"a","",results!B88)</f>
        <v>SKERLJ PAVEL</v>
      </c>
      <c r="G88" s="2">
        <f>IF(results!$W88&lt;&gt;"a","",results!V88)</f>
        <v>8</v>
      </c>
      <c r="H88" s="34">
        <f>IF(results!$W88&lt;&gt;"a","",U88)</f>
        <v>47</v>
      </c>
      <c r="I88" s="34">
        <f>IF(results!$W88&lt;&gt;"a","",IF(V88=U88,V88+0.0001,V88))</f>
        <v>69</v>
      </c>
      <c r="J88" s="34">
        <f>IF(results!$W88&lt;&gt;"a","",IF(OR(U88=W88,V88=W88),W88+0.0002,W88))</f>
        <v>54</v>
      </c>
      <c r="K88" s="34">
        <f>IF(results!$W88&lt;&gt;"a","",IF(OR(U88=X88,V88=X88,W88=X88),X88+0.0003,X88))</f>
        <v>43</v>
      </c>
      <c r="L88" s="34">
        <f>IF(results!$W88&lt;&gt;"a","",IF(OR(U88=Y88,V88=Y88,W88=Y88,X88=Y88),Y88+0.0004,Y88))</f>
        <v>61</v>
      </c>
      <c r="M88" s="34">
        <f>IF(results!$W88&lt;&gt;"a","",IF(OR(U88=Z88,V88=Z88,W88=Z88,X88=Z88,Y88=Z88),Z88+0.0005,Z88))</f>
        <v>0</v>
      </c>
      <c r="N88" s="34">
        <f>IF(results!$W88&lt;&gt;"a","",IF(OR(U88=AA88,V88=AA88,W88=AA88,X88=AA88,Y88=AA88,Z88=AA88),AA88+0.0006,AA88))</f>
        <v>59</v>
      </c>
      <c r="O88" s="34">
        <f>IF(results!$W88&lt;&gt;"a","",IF(OR(U88=AB88,V88=AB88,W88=AB88,X88=AB88,Y88=AB88,Z88=AB88,AA88=AB88),AB88+0.0007,AB88))</f>
        <v>65</v>
      </c>
      <c r="P88" s="34">
        <f>IF(results!$W88&lt;&gt;"a","",AC88*2)</f>
        <v>102</v>
      </c>
      <c r="Q88" s="46">
        <f t="shared" si="11"/>
        <v>297</v>
      </c>
      <c r="R88" s="4">
        <f t="shared" si="16"/>
        <v>297.00000879999999</v>
      </c>
      <c r="S88" s="4">
        <f>IF(results!$W88&lt;&gt;"a","",results!C88)</f>
        <v>13.3</v>
      </c>
      <c r="T88" s="4">
        <f>IF(results!W88="A",1,IF(results!W88="B",2,IF(results!W88="C",3,99)))</f>
        <v>1</v>
      </c>
      <c r="U88" s="33">
        <f>results!D88+results!E88</f>
        <v>47</v>
      </c>
      <c r="V88" s="33">
        <f>results!F88+results!G88</f>
        <v>69</v>
      </c>
      <c r="W88" s="33">
        <f>results!H88+results!I88</f>
        <v>54</v>
      </c>
      <c r="X88" s="33">
        <f>results!J88+results!K88</f>
        <v>43</v>
      </c>
      <c r="Y88" s="33">
        <f>results!L88+results!M88</f>
        <v>61</v>
      </c>
      <c r="Z88" s="33">
        <f>results!N88+results!O88</f>
        <v>0</v>
      </c>
      <c r="AA88" s="33">
        <f>results!P88+results!Q88</f>
        <v>59</v>
      </c>
      <c r="AB88" s="33">
        <f>results!R88+results!S88</f>
        <v>65</v>
      </c>
      <c r="AC88" s="33">
        <f>results!T88+results!U88</f>
        <v>51</v>
      </c>
      <c r="AD88" s="10">
        <f t="shared" si="12"/>
        <v>65</v>
      </c>
    </row>
    <row r="89" spans="1:30" x14ac:dyDescent="0.35">
      <c r="A89" s="18">
        <v>83</v>
      </c>
      <c r="B89" s="20">
        <f t="shared" si="13"/>
        <v>29</v>
      </c>
      <c r="C89" s="20">
        <f t="shared" si="14"/>
        <v>95</v>
      </c>
      <c r="D89" s="14">
        <f t="shared" si="10"/>
        <v>29</v>
      </c>
      <c r="E89" s="14">
        <f t="shared" si="15"/>
        <v>29</v>
      </c>
      <c r="F89" s="2" t="str">
        <f>IF(results!W89&lt;&gt;"a","",results!B89)</f>
        <v/>
      </c>
      <c r="G89" s="2" t="str">
        <f>IF(results!$W89&lt;&gt;"a","",results!V89)</f>
        <v/>
      </c>
      <c r="H89" s="34" t="str">
        <f>IF(results!$W89&lt;&gt;"a","",U89)</f>
        <v/>
      </c>
      <c r="I89" s="34" t="str">
        <f>IF(results!$W89&lt;&gt;"a","",IF(V89=U89,V89+0.0001,V89))</f>
        <v/>
      </c>
      <c r="J89" s="34" t="str">
        <f>IF(results!$W89&lt;&gt;"a","",IF(OR(U89=W89,V89=W89),W89+0.0002,W89))</f>
        <v/>
      </c>
      <c r="K89" s="34" t="str">
        <f>IF(results!$W89&lt;&gt;"a","",IF(OR(U89=X89,V89=X89,W89=X89),X89+0.0003,X89))</f>
        <v/>
      </c>
      <c r="L89" s="34" t="str">
        <f>IF(results!$W89&lt;&gt;"a","",IF(OR(U89=Y89,V89=Y89,W89=Y89,X89=Y89),Y89+0.0004,Y89))</f>
        <v/>
      </c>
      <c r="M89" s="34" t="str">
        <f>IF(results!$W89&lt;&gt;"a","",IF(OR(U89=Z89,V89=Z89,W89=Z89,X89=Z89,Y89=Z89),Z89+0.0005,Z89))</f>
        <v/>
      </c>
      <c r="N89" s="34" t="str">
        <f>IF(results!$W89&lt;&gt;"a","",IF(OR(U89=AA89,V89=AA89,W89=AA89,X89=AA89,Y89=AA89,Z89=AA89),AA89+0.0006,AA89))</f>
        <v/>
      </c>
      <c r="O89" s="34" t="str">
        <f>IF(results!$W89&lt;&gt;"a","",IF(OR(U89=AB89,V89=AB89,W89=AB89,X89=AB89,Y89=AB89,Z89=AB89,AA89=AB89),AB89+0.0007,AB89))</f>
        <v/>
      </c>
      <c r="P89" s="34" t="str">
        <f>IF(results!$W89&lt;&gt;"a","",AC89*2)</f>
        <v/>
      </c>
      <c r="Q89" s="46">
        <f t="shared" si="11"/>
        <v>0</v>
      </c>
      <c r="R89" s="4">
        <f t="shared" si="16"/>
        <v>8.8999999999999995E-6</v>
      </c>
      <c r="S89" s="4" t="str">
        <f>IF(results!$W89&lt;&gt;"a","",results!C89)</f>
        <v/>
      </c>
      <c r="T89" s="4">
        <f>IF(results!W89="A",1,IF(results!W89="B",2,IF(results!W89="C",3,99)))</f>
        <v>2</v>
      </c>
      <c r="U89" s="33">
        <f>results!D89+results!E89</f>
        <v>34</v>
      </c>
      <c r="V89" s="33">
        <f>results!F89+results!G89</f>
        <v>0</v>
      </c>
      <c r="W89" s="33">
        <f>results!H89+results!I89</f>
        <v>0</v>
      </c>
      <c r="X89" s="33">
        <f>results!J89+results!K89</f>
        <v>52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2"/>
        <v>#NUM!</v>
      </c>
    </row>
    <row r="90" spans="1:30" x14ac:dyDescent="0.35">
      <c r="A90" s="18">
        <v>84</v>
      </c>
      <c r="B90" s="20">
        <f t="shared" si="13"/>
        <v>29</v>
      </c>
      <c r="C90" s="20">
        <f t="shared" si="14"/>
        <v>94</v>
      </c>
      <c r="D90" s="14">
        <f t="shared" si="10"/>
        <v>29</v>
      </c>
      <c r="E90" s="14">
        <f t="shared" si="15"/>
        <v>29</v>
      </c>
      <c r="F90" s="2" t="str">
        <f>IF(results!W90&lt;&gt;"a","",results!B90)</f>
        <v/>
      </c>
      <c r="G90" s="2" t="str">
        <f>IF(results!$W90&lt;&gt;"a","",results!V90)</f>
        <v/>
      </c>
      <c r="H90" s="34" t="str">
        <f>IF(results!$W90&lt;&gt;"a","",U90)</f>
        <v/>
      </c>
      <c r="I90" s="34" t="str">
        <f>IF(results!$W90&lt;&gt;"a","",IF(V90=U90,V90+0.0001,V90))</f>
        <v/>
      </c>
      <c r="J90" s="34" t="str">
        <f>IF(results!$W90&lt;&gt;"a","",IF(OR(U90=W90,V90=W90),W90+0.0002,W90))</f>
        <v/>
      </c>
      <c r="K90" s="34" t="str">
        <f>IF(results!$W90&lt;&gt;"a","",IF(OR(U90=X90,V90=X90,W90=X90),X90+0.0003,X90))</f>
        <v/>
      </c>
      <c r="L90" s="34" t="str">
        <f>IF(results!$W90&lt;&gt;"a","",IF(OR(U90=Y90,V90=Y90,W90=Y90,X90=Y90),Y90+0.0004,Y90))</f>
        <v/>
      </c>
      <c r="M90" s="34" t="str">
        <f>IF(results!$W90&lt;&gt;"a","",IF(OR(U90=Z90,V90=Z90,W90=Z90,X90=Z90,Y90=Z90),Z90+0.0005,Z90))</f>
        <v/>
      </c>
      <c r="N90" s="34" t="str">
        <f>IF(results!$W90&lt;&gt;"a","",IF(OR(U90=AA90,V90=AA90,W90=AA90,X90=AA90,Y90=AA90,Z90=AA90),AA90+0.0006,AA90))</f>
        <v/>
      </c>
      <c r="O90" s="34" t="str">
        <f>IF(results!$W90&lt;&gt;"a","",IF(OR(U90=AB90,V90=AB90,W90=AB90,X90=AB90,Y90=AB90,Z90=AB90,AA90=AB90),AB90+0.0007,AB90))</f>
        <v/>
      </c>
      <c r="P90" s="34" t="str">
        <f>IF(results!$W90&lt;&gt;"a","",AC90*2)</f>
        <v/>
      </c>
      <c r="Q90" s="46">
        <f t="shared" si="11"/>
        <v>0</v>
      </c>
      <c r="R90" s="4">
        <f t="shared" si="16"/>
        <v>9.0000000000000002E-6</v>
      </c>
      <c r="S90" s="4" t="str">
        <f>IF(results!$W90&lt;&gt;"a","",results!C90)</f>
        <v/>
      </c>
      <c r="T90" s="4">
        <f>IF(results!W90="A",1,IF(results!W90="B",2,IF(results!W90="C",3,99)))</f>
        <v>2</v>
      </c>
      <c r="U90" s="33">
        <f>results!D90+results!E90</f>
        <v>46</v>
      </c>
      <c r="V90" s="33">
        <f>results!F90+results!G90</f>
        <v>47</v>
      </c>
      <c r="W90" s="33">
        <f>results!H90+results!I90</f>
        <v>0</v>
      </c>
      <c r="X90" s="33">
        <f>results!J90+results!K90</f>
        <v>38</v>
      </c>
      <c r="Y90" s="33">
        <f>results!L90+results!M90</f>
        <v>52</v>
      </c>
      <c r="Z90" s="33">
        <f>results!N90+results!O90</f>
        <v>51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2"/>
        <v>#NUM!</v>
      </c>
    </row>
    <row r="91" spans="1:30" x14ac:dyDescent="0.35">
      <c r="A91" s="18">
        <v>85</v>
      </c>
      <c r="B91" s="20">
        <f t="shared" si="13"/>
        <v>84</v>
      </c>
      <c r="C91" s="20">
        <f t="shared" si="14"/>
        <v>93</v>
      </c>
      <c r="D91" s="14">
        <f t="shared" si="10"/>
        <v>29</v>
      </c>
      <c r="E91" s="14">
        <f t="shared" si="15"/>
        <v>29</v>
      </c>
      <c r="F91" s="2" t="str">
        <f>IF(results!W91&lt;&gt;"a","",results!B91)</f>
        <v/>
      </c>
      <c r="G91" s="2" t="str">
        <f>IF(results!$W91&lt;&gt;"a","",results!V91)</f>
        <v/>
      </c>
      <c r="H91" s="34" t="str">
        <f>IF(results!$W91&lt;&gt;"a","",U91)</f>
        <v/>
      </c>
      <c r="I91" s="34" t="str">
        <f>IF(results!$W91&lt;&gt;"a","",IF(V91=U91,V91+0.0001,V91))</f>
        <v/>
      </c>
      <c r="J91" s="34" t="str">
        <f>IF(results!$W91&lt;&gt;"a","",IF(OR(U91=W91,V91=W91),W91+0.0002,W91))</f>
        <v/>
      </c>
      <c r="K91" s="34" t="str">
        <f>IF(results!$W91&lt;&gt;"a","",IF(OR(U91=X91,V91=X91,W91=X91),X91+0.0003,X91))</f>
        <v/>
      </c>
      <c r="L91" s="34" t="str">
        <f>IF(results!$W91&lt;&gt;"a","",IF(OR(U91=Y91,V91=Y91,W91=Y91,X91=Y91),Y91+0.0004,Y91))</f>
        <v/>
      </c>
      <c r="M91" s="34" t="str">
        <f>IF(results!$W91&lt;&gt;"a","",IF(OR(U91=Z91,V91=Z91,W91=Z91,X91=Z91,Y91=Z91),Z91+0.0005,Z91))</f>
        <v/>
      </c>
      <c r="N91" s="34" t="str">
        <f>IF(results!$W91&lt;&gt;"a","",IF(OR(U91=AA91,V91=AA91,W91=AA91,X91=AA91,Y91=AA91,Z91=AA91),AA91+0.0006,AA91))</f>
        <v/>
      </c>
      <c r="O91" s="34" t="str">
        <f>IF(results!$W91&lt;&gt;"a","",IF(OR(U91=AB91,V91=AB91,W91=AB91,X91=AB91,Y91=AB91,Z91=AB91,AA91=AB91),AB91+0.0007,AB91))</f>
        <v/>
      </c>
      <c r="P91" s="34" t="str">
        <f>IF(results!$W91&lt;&gt;"a","",AC91*2)</f>
        <v/>
      </c>
      <c r="Q91" s="46">
        <f t="shared" si="11"/>
        <v>0</v>
      </c>
      <c r="R91" s="4">
        <f t="shared" si="16"/>
        <v>9.0999999999999993E-6</v>
      </c>
      <c r="S91" s="4" t="str">
        <f>IF(results!$W91&lt;&gt;"a","",results!C91)</f>
        <v/>
      </c>
      <c r="T91" s="4">
        <f>IF(results!W91="A",1,IF(results!W91="B",2,IF(results!W91="C",3,99)))</f>
        <v>3</v>
      </c>
      <c r="U91" s="33">
        <f>results!D91+results!E91</f>
        <v>0</v>
      </c>
      <c r="V91" s="33">
        <f>results!F91+results!G91</f>
        <v>0</v>
      </c>
      <c r="W91" s="33">
        <f>results!H91+results!I91</f>
        <v>0</v>
      </c>
      <c r="X91" s="33">
        <f>results!J91+results!K91</f>
        <v>0</v>
      </c>
      <c r="Y91" s="33">
        <f>results!L91+results!M91</f>
        <v>0</v>
      </c>
      <c r="Z91" s="33">
        <f>results!N91+results!O91</f>
        <v>44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2"/>
        <v>#NUM!</v>
      </c>
    </row>
    <row r="92" spans="1:30" x14ac:dyDescent="0.35">
      <c r="A92" s="18">
        <v>86</v>
      </c>
      <c r="B92" s="20">
        <f t="shared" si="13"/>
        <v>29</v>
      </c>
      <c r="C92" s="20">
        <f t="shared" si="14"/>
        <v>92</v>
      </c>
      <c r="D92" s="14">
        <f t="shared" si="10"/>
        <v>29</v>
      </c>
      <c r="E92" s="14">
        <f t="shared" si="15"/>
        <v>29</v>
      </c>
      <c r="F92" s="2" t="str">
        <f>IF(results!W92&lt;&gt;"a","",results!B92)</f>
        <v/>
      </c>
      <c r="G92" s="2" t="str">
        <f>IF(results!$W92&lt;&gt;"a","",results!V92)</f>
        <v/>
      </c>
      <c r="H92" s="34" t="str">
        <f>IF(results!$W92&lt;&gt;"a","",U92)</f>
        <v/>
      </c>
      <c r="I92" s="34" t="str">
        <f>IF(results!$W92&lt;&gt;"a","",IF(V92=U92,V92+0.0001,V92))</f>
        <v/>
      </c>
      <c r="J92" s="34" t="str">
        <f>IF(results!$W92&lt;&gt;"a","",IF(OR(U92=W92,V92=W92),W92+0.0002,W92))</f>
        <v/>
      </c>
      <c r="K92" s="34" t="str">
        <f>IF(results!$W92&lt;&gt;"a","",IF(OR(U92=X92,V92=X92,W92=X92),X92+0.0003,X92))</f>
        <v/>
      </c>
      <c r="L92" s="34" t="str">
        <f>IF(results!$W92&lt;&gt;"a","",IF(OR(U92=Y92,V92=Y92,W92=Y92,X92=Y92),Y92+0.0004,Y92))</f>
        <v/>
      </c>
      <c r="M92" s="34" t="str">
        <f>IF(results!$W92&lt;&gt;"a","",IF(OR(U92=Z92,V92=Z92,W92=Z92,X92=Z92,Y92=Z92),Z92+0.0005,Z92))</f>
        <v/>
      </c>
      <c r="N92" s="34" t="str">
        <f>IF(results!$W92&lt;&gt;"a","",IF(OR(U92=AA92,V92=AA92,W92=AA92,X92=AA92,Y92=AA92,Z92=AA92),AA92+0.0006,AA92))</f>
        <v/>
      </c>
      <c r="O92" s="34" t="str">
        <f>IF(results!$W92&lt;&gt;"a","",IF(OR(U92=AB92,V92=AB92,W92=AB92,X92=AB92,Y92=AB92,Z92=AB92,AA92=AB92),AB92+0.0007,AB92))</f>
        <v/>
      </c>
      <c r="P92" s="34" t="str">
        <f>IF(results!$W92&lt;&gt;"a","",AC92*2)</f>
        <v/>
      </c>
      <c r="Q92" s="46">
        <f t="shared" si="11"/>
        <v>0</v>
      </c>
      <c r="R92" s="4">
        <f t="shared" si="16"/>
        <v>9.2E-6</v>
      </c>
      <c r="S92" s="4" t="str">
        <f>IF(results!$W92&lt;&gt;"a","",results!C92)</f>
        <v/>
      </c>
      <c r="T92" s="4">
        <f>IF(results!W92="A",1,IF(results!W92="B",2,IF(results!W92="C",3,99)))</f>
        <v>2</v>
      </c>
      <c r="U92" s="33">
        <f>results!D92+results!E92</f>
        <v>0</v>
      </c>
      <c r="V92" s="33">
        <f>results!F92+results!G92</f>
        <v>37</v>
      </c>
      <c r="W92" s="33">
        <f>results!H92+results!I92</f>
        <v>0</v>
      </c>
      <c r="X92" s="33">
        <f>results!J92+results!K92</f>
        <v>0</v>
      </c>
      <c r="Y92" s="33">
        <f>results!L92+results!M92</f>
        <v>37</v>
      </c>
      <c r="Z92" s="33">
        <f>results!N92+results!O92</f>
        <v>0</v>
      </c>
      <c r="AA92" s="33">
        <f>results!P92+results!Q92</f>
        <v>53</v>
      </c>
      <c r="AB92" s="33">
        <f>results!R92+results!S92</f>
        <v>56</v>
      </c>
      <c r="AC92" s="33">
        <f>results!T92+results!U92</f>
        <v>45</v>
      </c>
      <c r="AD92" s="10" t="e">
        <f t="shared" si="12"/>
        <v>#NUM!</v>
      </c>
    </row>
    <row r="93" spans="1:30" x14ac:dyDescent="0.35">
      <c r="A93" s="18">
        <v>87</v>
      </c>
      <c r="B93" s="20">
        <f t="shared" si="13"/>
        <v>1</v>
      </c>
      <c r="C93" s="20">
        <f t="shared" si="14"/>
        <v>9</v>
      </c>
      <c r="D93" s="14">
        <f t="shared" si="10"/>
        <v>9</v>
      </c>
      <c r="E93" s="14">
        <f t="shared" si="15"/>
        <v>9</v>
      </c>
      <c r="F93" s="2" t="str">
        <f>IF(results!W93&lt;&gt;"a","",results!B93)</f>
        <v>ŠTIRN MARKO</v>
      </c>
      <c r="G93" s="2">
        <f>IF(results!$W93&lt;&gt;"a","",results!V93)</f>
        <v>2</v>
      </c>
      <c r="H93" s="34">
        <f>IF(results!$W93&lt;&gt;"a","",U93)</f>
        <v>0</v>
      </c>
      <c r="I93" s="34">
        <f>IF(results!$W93&lt;&gt;"a","",IF(V93=U93,V93+0.0001,V93))</f>
        <v>1E-4</v>
      </c>
      <c r="J93" s="34">
        <f>IF(results!$W93&lt;&gt;"a","",IF(OR(U93=W93,V93=W93),W93+0.0002,W93))</f>
        <v>2.0000000000000001E-4</v>
      </c>
      <c r="K93" s="34">
        <f>IF(results!$W93&lt;&gt;"a","",IF(OR(U93=X93,V93=X93,W93=X93),X93+0.0003,X93))</f>
        <v>67</v>
      </c>
      <c r="L93" s="34">
        <f>IF(results!$W93&lt;&gt;"a","",IF(OR(U93=Y93,V93=Y93,W93=Y93,X93=Y93),Y93+0.0004,Y93))</f>
        <v>4.0000000000000002E-4</v>
      </c>
      <c r="M93" s="34">
        <f>IF(results!$W93&lt;&gt;"a","",IF(OR(U93=Z93,V93=Z93,W93=Z93,X93=Z93,Y93=Z93),Z93+0.0005,Z93))</f>
        <v>67.000500000000002</v>
      </c>
      <c r="N93" s="34">
        <f>IF(results!$W93&lt;&gt;"a","",IF(OR(U93=AA93,V93=AA93,W93=AA93,X93=AA93,Y93=AA93,Z93=AA93),AA93+0.0006,AA93))</f>
        <v>5.9999999999999995E-4</v>
      </c>
      <c r="O93" s="34">
        <f>IF(results!$W93&lt;&gt;"a","",IF(OR(U93=AB93,V93=AB93,W93=AB93,X93=AB93,Y93=AB93,Z93=AB93,AA93=AB93),AB93+0.0007,AB93))</f>
        <v>6.9999999999999999E-4</v>
      </c>
      <c r="P93" s="34">
        <f>IF(results!$W93&lt;&gt;"a","",AC93*2)</f>
        <v>0</v>
      </c>
      <c r="Q93" s="46">
        <f t="shared" si="11"/>
        <v>134.00179999999997</v>
      </c>
      <c r="R93" s="4">
        <f t="shared" si="16"/>
        <v>134.00180929999996</v>
      </c>
      <c r="S93" s="4">
        <f>IF(results!$W93&lt;&gt;"a","",results!C93)</f>
        <v>6.1</v>
      </c>
      <c r="T93" s="4">
        <f>IF(results!W93="A",1,IF(results!W93="B",2,IF(results!W93="C",3,99)))</f>
        <v>1</v>
      </c>
      <c r="U93" s="33">
        <f>results!D93+results!E93</f>
        <v>0</v>
      </c>
      <c r="V93" s="33">
        <f>results!F93+results!G93</f>
        <v>0</v>
      </c>
      <c r="W93" s="33">
        <f>results!H93+results!I93</f>
        <v>0</v>
      </c>
      <c r="X93" s="33">
        <f>results!J93+results!K93</f>
        <v>67</v>
      </c>
      <c r="Y93" s="33">
        <f>results!L93+results!M93</f>
        <v>0</v>
      </c>
      <c r="Z93" s="33">
        <f>results!N93+results!O93</f>
        <v>67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>
        <f t="shared" si="12"/>
        <v>6.9999999999999999E-4</v>
      </c>
    </row>
    <row r="94" spans="1:30" x14ac:dyDescent="0.35">
      <c r="A94" s="18">
        <v>88</v>
      </c>
      <c r="B94" s="20">
        <f t="shared" si="13"/>
        <v>84</v>
      </c>
      <c r="C94" s="20">
        <f t="shared" si="14"/>
        <v>91</v>
      </c>
      <c r="D94" s="14">
        <f t="shared" si="10"/>
        <v>29</v>
      </c>
      <c r="E94" s="14">
        <f t="shared" si="15"/>
        <v>29</v>
      </c>
      <c r="F94" s="2" t="str">
        <f>IF(results!W94&lt;&gt;"a","",results!B94)</f>
        <v/>
      </c>
      <c r="G94" s="2" t="str">
        <f>IF(results!$W94&lt;&gt;"a","",results!V94)</f>
        <v/>
      </c>
      <c r="H94" s="34" t="str">
        <f>IF(results!$W94&lt;&gt;"a","",U94)</f>
        <v/>
      </c>
      <c r="I94" s="34" t="str">
        <f>IF(results!$W94&lt;&gt;"a","",IF(V94=U94,V94+0.0001,V94))</f>
        <v/>
      </c>
      <c r="J94" s="34" t="str">
        <f>IF(results!$W94&lt;&gt;"a","",IF(OR(U94=W94,V94=W94),W94+0.0002,W94))</f>
        <v/>
      </c>
      <c r="K94" s="34" t="str">
        <f>IF(results!$W94&lt;&gt;"a","",IF(OR(U94=X94,V94=X94,W94=X94),X94+0.0003,X94))</f>
        <v/>
      </c>
      <c r="L94" s="34" t="str">
        <f>IF(results!$W94&lt;&gt;"a","",IF(OR(U94=Y94,V94=Y94,W94=Y94,X94=Y94),Y94+0.0004,Y94))</f>
        <v/>
      </c>
      <c r="M94" s="34" t="str">
        <f>IF(results!$W94&lt;&gt;"a","",IF(OR(U94=Z94,V94=Z94,W94=Z94,X94=Z94,Y94=Z94),Z94+0.0005,Z94))</f>
        <v/>
      </c>
      <c r="N94" s="34" t="str">
        <f>IF(results!$W94&lt;&gt;"a","",IF(OR(U94=AA94,V94=AA94,W94=AA94,X94=AA94,Y94=AA94,Z94=AA94),AA94+0.0006,AA94))</f>
        <v/>
      </c>
      <c r="O94" s="34" t="str">
        <f>IF(results!$W94&lt;&gt;"a","",IF(OR(U94=AB94,V94=AB94,W94=AB94,X94=AB94,Y94=AB94,Z94=AB94,AA94=AB94),AB94+0.0007,AB94))</f>
        <v/>
      </c>
      <c r="P94" s="34" t="str">
        <f>IF(results!$W94&lt;&gt;"a","",AC94*2)</f>
        <v/>
      </c>
      <c r="Q94" s="46">
        <f t="shared" si="11"/>
        <v>0</v>
      </c>
      <c r="R94" s="4">
        <f t="shared" si="16"/>
        <v>9.3999999999999998E-6</v>
      </c>
      <c r="S94" s="4" t="str">
        <f>IF(results!$W94&lt;&gt;"a","",results!C94)</f>
        <v/>
      </c>
      <c r="T94" s="4">
        <f>IF(results!W94="A",1,IF(results!W94="B",2,IF(results!W94="C",3,99)))</f>
        <v>3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42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2"/>
        <v>#NUM!</v>
      </c>
    </row>
    <row r="95" spans="1:30" x14ac:dyDescent="0.35">
      <c r="A95" s="18">
        <v>89</v>
      </c>
      <c r="B95" s="20">
        <f t="shared" si="13"/>
        <v>29</v>
      </c>
      <c r="C95" s="20">
        <f t="shared" si="14"/>
        <v>90</v>
      </c>
      <c r="D95" s="14">
        <f t="shared" si="10"/>
        <v>29</v>
      </c>
      <c r="E95" s="14">
        <f t="shared" si="15"/>
        <v>29</v>
      </c>
      <c r="F95" s="2" t="str">
        <f>IF(results!W95&lt;&gt;"a","",results!B95)</f>
        <v/>
      </c>
      <c r="G95" s="2" t="str">
        <f>IF(results!$W95&lt;&gt;"a","",results!V95)</f>
        <v/>
      </c>
      <c r="H95" s="34" t="str">
        <f>IF(results!$W95&lt;&gt;"a","",U95)</f>
        <v/>
      </c>
      <c r="I95" s="34" t="str">
        <f>IF(results!$W95&lt;&gt;"a","",IF(V95=U95,V95+0.0001,V95))</f>
        <v/>
      </c>
      <c r="J95" s="34" t="str">
        <f>IF(results!$W95&lt;&gt;"a","",IF(OR(U95=W95,V95=W95),W95+0.0002,W95))</f>
        <v/>
      </c>
      <c r="K95" s="34" t="str">
        <f>IF(results!$W95&lt;&gt;"a","",IF(OR(U95=X95,V95=X95,W95=X95),X95+0.0003,X95))</f>
        <v/>
      </c>
      <c r="L95" s="34" t="str">
        <f>IF(results!$W95&lt;&gt;"a","",IF(OR(U95=Y95,V95=Y95,W95=Y95,X95=Y95),Y95+0.0004,Y95))</f>
        <v/>
      </c>
      <c r="M95" s="34" t="str">
        <f>IF(results!$W95&lt;&gt;"a","",IF(OR(U95=Z95,V95=Z95,W95=Z95,X95=Z95,Y95=Z95),Z95+0.0005,Z95))</f>
        <v/>
      </c>
      <c r="N95" s="34" t="str">
        <f>IF(results!$W95&lt;&gt;"a","",IF(OR(U95=AA95,V95=AA95,W95=AA95,X95=AA95,Y95=AA95,Z95=AA95),AA95+0.0006,AA95))</f>
        <v/>
      </c>
      <c r="O95" s="34" t="str">
        <f>IF(results!$W95&lt;&gt;"a","",IF(OR(U95=AB95,V95=AB95,W95=AB95,X95=AB95,Y95=AB95,Z95=AB95,AA95=AB95),AB95+0.0007,AB95))</f>
        <v/>
      </c>
      <c r="P95" s="34" t="str">
        <f>IF(results!$W95&lt;&gt;"a","",AC95*2)</f>
        <v/>
      </c>
      <c r="Q95" s="46">
        <f t="shared" si="11"/>
        <v>0</v>
      </c>
      <c r="R95" s="4">
        <f t="shared" si="16"/>
        <v>9.4999999999999988E-6</v>
      </c>
      <c r="S95" s="4" t="str">
        <f>IF(results!$W95&lt;&gt;"a","",results!C95)</f>
        <v/>
      </c>
      <c r="T95" s="4">
        <f>IF(results!W95="A",1,IF(results!W95="B",2,IF(results!W95="C",3,99)))</f>
        <v>2</v>
      </c>
      <c r="U95" s="33">
        <f>results!D95+results!E95</f>
        <v>0</v>
      </c>
      <c r="V95" s="33">
        <f>results!F95+results!G95</f>
        <v>0</v>
      </c>
      <c r="W95" s="33">
        <f>results!H95+results!I95</f>
        <v>0</v>
      </c>
      <c r="X95" s="33">
        <f>results!J95+results!K95</f>
        <v>61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2"/>
        <v>#NUM!</v>
      </c>
    </row>
    <row r="96" spans="1:30" x14ac:dyDescent="0.35">
      <c r="A96" s="18">
        <v>90</v>
      </c>
      <c r="B96" s="20">
        <f t="shared" si="13"/>
        <v>1</v>
      </c>
      <c r="C96" s="20">
        <f t="shared" si="14"/>
        <v>3</v>
      </c>
      <c r="D96" s="14">
        <f t="shared" si="10"/>
        <v>3</v>
      </c>
      <c r="E96" s="14">
        <f t="shared" si="15"/>
        <v>3</v>
      </c>
      <c r="F96" s="2" t="str">
        <f>IF(results!W96&lt;&gt;"a","",results!B96)</f>
        <v>SULIN DIMITRI</v>
      </c>
      <c r="G96" s="2">
        <f>IF(results!$W96&lt;&gt;"a","",results!V96)</f>
        <v>5</v>
      </c>
      <c r="H96" s="34">
        <f>IF(results!$W96&lt;&gt;"a","",U96)</f>
        <v>0</v>
      </c>
      <c r="I96" s="34">
        <f>IF(results!$W96&lt;&gt;"a","",IF(V96=U96,V96+0.0001,V96))</f>
        <v>1E-4</v>
      </c>
      <c r="J96" s="34">
        <f>IF(results!$W96&lt;&gt;"a","",IF(OR(U96=W96,V96=W96),W96+0.0002,W96))</f>
        <v>55</v>
      </c>
      <c r="K96" s="34">
        <f>IF(results!$W96&lt;&gt;"a","",IF(OR(U96=X96,V96=X96,W96=X96),X96+0.0003,X96))</f>
        <v>69</v>
      </c>
      <c r="L96" s="34">
        <f>IF(results!$W96&lt;&gt;"a","",IF(OR(U96=Y96,V96=Y96,W96=Y96,X96=Y96),Y96+0.0004,Y96))</f>
        <v>4.0000000000000002E-4</v>
      </c>
      <c r="M96" s="34">
        <f>IF(results!$W96&lt;&gt;"a","",IF(OR(U96=Z96,V96=Z96,W96=Z96,X96=Z96,Y96=Z96),Z96+0.0005,Z96))</f>
        <v>58</v>
      </c>
      <c r="N96" s="34">
        <f>IF(results!$W96&lt;&gt;"a","",IF(OR(U96=AA96,V96=AA96,W96=AA96,X96=AA96,Y96=AA96,Z96=AA96),AA96+0.0006,AA96))</f>
        <v>60</v>
      </c>
      <c r="O96" s="34">
        <f>IF(results!$W96&lt;&gt;"a","",IF(OR(U96=AB96,V96=AB96,W96=AB96,X96=AB96,Y96=AB96,Z96=AB96,AA96=AB96),AB96+0.0007,AB96))</f>
        <v>6.9999999999999999E-4</v>
      </c>
      <c r="P96" s="34">
        <f>IF(results!$W96&lt;&gt;"a","",AC96*2)</f>
        <v>98</v>
      </c>
      <c r="Q96" s="46">
        <f t="shared" si="11"/>
        <v>285</v>
      </c>
      <c r="R96" s="4">
        <f t="shared" si="16"/>
        <v>285.0000096</v>
      </c>
      <c r="S96" s="4">
        <f>IF(results!$W96&lt;&gt;"a","",results!C96)</f>
        <v>11.8</v>
      </c>
      <c r="T96" s="4">
        <f>IF(results!W96="A",1,IF(results!W96="B",2,IF(results!W96="C",3,99)))</f>
        <v>1</v>
      </c>
      <c r="U96" s="33">
        <f>results!D96+results!E96</f>
        <v>0</v>
      </c>
      <c r="V96" s="33">
        <f>results!F96+results!G96</f>
        <v>0</v>
      </c>
      <c r="W96" s="33">
        <f>results!H96+results!I96</f>
        <v>55</v>
      </c>
      <c r="X96" s="33">
        <f>results!J96+results!K96</f>
        <v>69</v>
      </c>
      <c r="Y96" s="33">
        <f>results!L96+results!M96</f>
        <v>0</v>
      </c>
      <c r="Z96" s="33">
        <f>results!N96+results!O96</f>
        <v>58</v>
      </c>
      <c r="AA96" s="33">
        <f>results!P96+results!Q96</f>
        <v>60</v>
      </c>
      <c r="AB96" s="33">
        <f>results!R96+results!S96</f>
        <v>0</v>
      </c>
      <c r="AC96" s="33">
        <f>results!T96+results!U96</f>
        <v>49</v>
      </c>
      <c r="AD96" s="10">
        <f t="shared" si="12"/>
        <v>60</v>
      </c>
    </row>
    <row r="97" spans="1:30" x14ac:dyDescent="0.35">
      <c r="A97" s="18">
        <v>91</v>
      </c>
      <c r="B97" s="20">
        <f t="shared" si="13"/>
        <v>29</v>
      </c>
      <c r="C97" s="20">
        <f t="shared" si="14"/>
        <v>89</v>
      </c>
      <c r="D97" s="14">
        <f t="shared" si="10"/>
        <v>29</v>
      </c>
      <c r="E97" s="14">
        <f t="shared" si="15"/>
        <v>29</v>
      </c>
      <c r="F97" s="2" t="str">
        <f>IF(results!W97&lt;&gt;"a","",results!B97)</f>
        <v/>
      </c>
      <c r="G97" s="2" t="str">
        <f>IF(results!$W97&lt;&gt;"a","",results!V97)</f>
        <v/>
      </c>
      <c r="H97" s="34" t="str">
        <f>IF(results!$W97&lt;&gt;"a","",U97)</f>
        <v/>
      </c>
      <c r="I97" s="34" t="str">
        <f>IF(results!$W97&lt;&gt;"a","",IF(V97=U97,V97+0.0001,V97))</f>
        <v/>
      </c>
      <c r="J97" s="34" t="str">
        <f>IF(results!$W97&lt;&gt;"a","",IF(OR(U97=W97,V97=W97),W97+0.0002,W97))</f>
        <v/>
      </c>
      <c r="K97" s="34" t="str">
        <f>IF(results!$W97&lt;&gt;"a","",IF(OR(U97=X97,V97=X97,W97=X97),X97+0.0003,X97))</f>
        <v/>
      </c>
      <c r="L97" s="34" t="str">
        <f>IF(results!$W97&lt;&gt;"a","",IF(OR(U97=Y97,V97=Y97,W97=Y97,X97=Y97),Y97+0.0004,Y97))</f>
        <v/>
      </c>
      <c r="M97" s="34" t="str">
        <f>IF(results!$W97&lt;&gt;"a","",IF(OR(U97=Z97,V97=Z97,W97=Z97,X97=Z97,Y97=Z97),Z97+0.0005,Z97))</f>
        <v/>
      </c>
      <c r="N97" s="34" t="str">
        <f>IF(results!$W97&lt;&gt;"a","",IF(OR(U97=AA97,V97=AA97,W97=AA97,X97=AA97,Y97=AA97,Z97=AA97),AA97+0.0006,AA97))</f>
        <v/>
      </c>
      <c r="O97" s="34" t="str">
        <f>IF(results!$W97&lt;&gt;"a","",IF(OR(U97=AB97,V97=AB97,W97=AB97,X97=AB97,Y97=AB97,Z97=AB97,AA97=AB97),AB97+0.0007,AB97))</f>
        <v/>
      </c>
      <c r="P97" s="34" t="str">
        <f>IF(results!$W97&lt;&gt;"a","",AC97*2)</f>
        <v/>
      </c>
      <c r="Q97" s="46">
        <f t="shared" si="11"/>
        <v>0</v>
      </c>
      <c r="R97" s="4">
        <f t="shared" si="16"/>
        <v>9.7000000000000003E-6</v>
      </c>
      <c r="S97" s="4" t="str">
        <f>IF(results!$W97&lt;&gt;"a","",results!C97)</f>
        <v/>
      </c>
      <c r="T97" s="4">
        <f>IF(results!W97="A",1,IF(results!W97="B",2,IF(results!W97="C",3,99)))</f>
        <v>2</v>
      </c>
      <c r="U97" s="33">
        <f>results!D97+results!E97</f>
        <v>0</v>
      </c>
      <c r="V97" s="33">
        <f>results!F97+results!G97</f>
        <v>0</v>
      </c>
      <c r="W97" s="33">
        <f>results!H97+results!I97</f>
        <v>0</v>
      </c>
      <c r="X97" s="33">
        <f>results!J97+results!K97</f>
        <v>0</v>
      </c>
      <c r="Y97" s="33">
        <f>results!L97+results!M97</f>
        <v>41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2"/>
        <v>#NUM!</v>
      </c>
    </row>
    <row r="98" spans="1:30" x14ac:dyDescent="0.35">
      <c r="A98" s="18">
        <v>92</v>
      </c>
      <c r="B98" s="20">
        <f t="shared" si="13"/>
        <v>84</v>
      </c>
      <c r="C98" s="20">
        <f t="shared" si="14"/>
        <v>88</v>
      </c>
      <c r="D98" s="14">
        <f t="shared" si="10"/>
        <v>29</v>
      </c>
      <c r="E98" s="14">
        <f t="shared" si="15"/>
        <v>29</v>
      </c>
      <c r="F98" s="2" t="str">
        <f>IF(results!W98&lt;&gt;"a","",results!B98)</f>
        <v/>
      </c>
      <c r="G98" s="2" t="str">
        <f>IF(results!$W98&lt;&gt;"a","",results!V98)</f>
        <v/>
      </c>
      <c r="H98" s="34" t="str">
        <f>IF(results!$W98&lt;&gt;"a","",U98)</f>
        <v/>
      </c>
      <c r="I98" s="34" t="str">
        <f>IF(results!$W98&lt;&gt;"a","",IF(V98=U98,V98+0.0001,V98))</f>
        <v/>
      </c>
      <c r="J98" s="34" t="str">
        <f>IF(results!$W98&lt;&gt;"a","",IF(OR(U98=W98,V98=W98),W98+0.0002,W98))</f>
        <v/>
      </c>
      <c r="K98" s="34" t="str">
        <f>IF(results!$W98&lt;&gt;"a","",IF(OR(U98=X98,V98=X98,W98=X98),X98+0.0003,X98))</f>
        <v/>
      </c>
      <c r="L98" s="34" t="str">
        <f>IF(results!$W98&lt;&gt;"a","",IF(OR(U98=Y98,V98=Y98,W98=Y98,X98=Y98),Y98+0.0004,Y98))</f>
        <v/>
      </c>
      <c r="M98" s="34" t="str">
        <f>IF(results!$W98&lt;&gt;"a","",IF(OR(U98=Z98,V98=Z98,W98=Z98,X98=Z98,Y98=Z98),Z98+0.0005,Z98))</f>
        <v/>
      </c>
      <c r="N98" s="34" t="str">
        <f>IF(results!$W98&lt;&gt;"a","",IF(OR(U98=AA98,V98=AA98,W98=AA98,X98=AA98,Y98=AA98,Z98=AA98),AA98+0.0006,AA98))</f>
        <v/>
      </c>
      <c r="O98" s="34" t="str">
        <f>IF(results!$W98&lt;&gt;"a","",IF(OR(U98=AB98,V98=AB98,W98=AB98,X98=AB98,Y98=AB98,Z98=AB98,AA98=AB98),AB98+0.0007,AB98))</f>
        <v/>
      </c>
      <c r="P98" s="34" t="str">
        <f>IF(results!$W98&lt;&gt;"a","",AC98*2)</f>
        <v/>
      </c>
      <c r="Q98" s="46">
        <f t="shared" si="11"/>
        <v>0</v>
      </c>
      <c r="R98" s="4">
        <f t="shared" si="16"/>
        <v>9.7999999999999993E-6</v>
      </c>
      <c r="S98" s="4" t="str">
        <f>IF(results!$W98&lt;&gt;"a","",results!C98)</f>
        <v/>
      </c>
      <c r="T98" s="4">
        <f>IF(results!W98="A",1,IF(results!W98="B",2,IF(results!W98="C",3,99)))</f>
        <v>3</v>
      </c>
      <c r="U98" s="33">
        <f>results!D98+results!E98</f>
        <v>45</v>
      </c>
      <c r="V98" s="33">
        <f>results!F98+results!G98</f>
        <v>37</v>
      </c>
      <c r="W98" s="33">
        <f>results!H98+results!I98</f>
        <v>48</v>
      </c>
      <c r="X98" s="33">
        <f>results!J98+results!K98</f>
        <v>49</v>
      </c>
      <c r="Y98" s="33">
        <f>results!L98+results!M98</f>
        <v>0</v>
      </c>
      <c r="Z98" s="33">
        <f>results!N98+results!O98</f>
        <v>53</v>
      </c>
      <c r="AA98" s="33">
        <f>results!P98+results!Q98</f>
        <v>51</v>
      </c>
      <c r="AB98" s="33">
        <f>results!R98+results!S98</f>
        <v>43</v>
      </c>
      <c r="AC98" s="33">
        <f>results!T98+results!U98</f>
        <v>34</v>
      </c>
      <c r="AD98" s="10" t="e">
        <f t="shared" si="12"/>
        <v>#NUM!</v>
      </c>
    </row>
    <row r="99" spans="1:30" x14ac:dyDescent="0.35">
      <c r="A99" s="18">
        <v>93</v>
      </c>
      <c r="B99" s="20">
        <f t="shared" si="13"/>
        <v>84</v>
      </c>
      <c r="C99" s="20">
        <f t="shared" si="14"/>
        <v>87</v>
      </c>
      <c r="D99" s="14">
        <f t="shared" si="10"/>
        <v>29</v>
      </c>
      <c r="E99" s="14">
        <f t="shared" si="15"/>
        <v>29</v>
      </c>
      <c r="F99" s="2" t="str">
        <f>IF(results!W99&lt;&gt;"a","",results!B99)</f>
        <v/>
      </c>
      <c r="G99" s="2" t="str">
        <f>IF(results!$W99&lt;&gt;"a","",results!V99)</f>
        <v/>
      </c>
      <c r="H99" s="34" t="str">
        <f>IF(results!$W99&lt;&gt;"a","",U99)</f>
        <v/>
      </c>
      <c r="I99" s="34" t="str">
        <f>IF(results!$W99&lt;&gt;"a","",IF(V99=U99,V99+0.0001,V99))</f>
        <v/>
      </c>
      <c r="J99" s="34" t="str">
        <f>IF(results!$W99&lt;&gt;"a","",IF(OR(U99=W99,V99=W99),W99+0.0002,W99))</f>
        <v/>
      </c>
      <c r="K99" s="34" t="str">
        <f>IF(results!$W99&lt;&gt;"a","",IF(OR(U99=X99,V99=X99,W99=X99),X99+0.0003,X99))</f>
        <v/>
      </c>
      <c r="L99" s="34" t="str">
        <f>IF(results!$W99&lt;&gt;"a","",IF(OR(U99=Y99,V99=Y99,W99=Y99,X99=Y99),Y99+0.0004,Y99))</f>
        <v/>
      </c>
      <c r="M99" s="34" t="str">
        <f>IF(results!$W99&lt;&gt;"a","",IF(OR(U99=Z99,V99=Z99,W99=Z99,X99=Z99,Y99=Z99),Z99+0.0005,Z99))</f>
        <v/>
      </c>
      <c r="N99" s="34" t="str">
        <f>IF(results!$W99&lt;&gt;"a","",IF(OR(U99=AA99,V99=AA99,W99=AA99,X99=AA99,Y99=AA99,Z99=AA99),AA99+0.0006,AA99))</f>
        <v/>
      </c>
      <c r="O99" s="34" t="str">
        <f>IF(results!$W99&lt;&gt;"a","",IF(OR(U99=AB99,V99=AB99,W99=AB99,X99=AB99,Y99=AB99,Z99=AB99,AA99=AB99),AB99+0.0007,AB99))</f>
        <v/>
      </c>
      <c r="P99" s="34" t="str">
        <f>IF(results!$W99&lt;&gt;"a","",AC99*2)</f>
        <v/>
      </c>
      <c r="Q99" s="46">
        <f t="shared" si="11"/>
        <v>0</v>
      </c>
      <c r="R99" s="4">
        <f t="shared" si="16"/>
        <v>9.9000000000000001E-6</v>
      </c>
      <c r="S99" s="4" t="str">
        <f>IF(results!$W99&lt;&gt;"a","",results!C99)</f>
        <v/>
      </c>
      <c r="T99" s="4">
        <f>IF(results!W99="A",1,IF(results!W99="B",2,IF(results!W99="C",3,99)))</f>
        <v>3</v>
      </c>
      <c r="U99" s="33">
        <f>results!D99+results!E99</f>
        <v>41</v>
      </c>
      <c r="V99" s="33">
        <f>results!F99+results!G99</f>
        <v>50</v>
      </c>
      <c r="W99" s="33">
        <f>results!H99+results!I99</f>
        <v>48</v>
      </c>
      <c r="X99" s="33">
        <f>results!J99+results!K99</f>
        <v>32</v>
      </c>
      <c r="Y99" s="33">
        <f>results!L99+results!M99</f>
        <v>0</v>
      </c>
      <c r="Z99" s="33">
        <f>results!N99+results!O99</f>
        <v>54</v>
      </c>
      <c r="AA99" s="33">
        <f>results!P99+results!Q99</f>
        <v>44</v>
      </c>
      <c r="AB99" s="33">
        <f>results!R99+results!S99</f>
        <v>0</v>
      </c>
      <c r="AC99" s="33">
        <f>results!T99+results!U99</f>
        <v>46</v>
      </c>
      <c r="AD99" s="10" t="e">
        <f t="shared" si="12"/>
        <v>#NUM!</v>
      </c>
    </row>
    <row r="100" spans="1:30" x14ac:dyDescent="0.35">
      <c r="A100" s="18">
        <v>94</v>
      </c>
      <c r="B100" s="20">
        <f t="shared" si="13"/>
        <v>84</v>
      </c>
      <c r="C100" s="20">
        <f t="shared" si="14"/>
        <v>86</v>
      </c>
      <c r="D100" s="14">
        <f t="shared" si="10"/>
        <v>29</v>
      </c>
      <c r="E100" s="14">
        <f t="shared" si="15"/>
        <v>29</v>
      </c>
      <c r="F100" s="2" t="str">
        <f>IF(results!W100&lt;&gt;"a","",results!B100)</f>
        <v/>
      </c>
      <c r="G100" s="2" t="str">
        <f>IF(results!$W100&lt;&gt;"a","",results!V100)</f>
        <v/>
      </c>
      <c r="H100" s="34" t="str">
        <f>IF(results!$W100&lt;&gt;"a","",U100)</f>
        <v/>
      </c>
      <c r="I100" s="34" t="str">
        <f>IF(results!$W100&lt;&gt;"a","",IF(V100=U100,V100+0.0001,V100))</f>
        <v/>
      </c>
      <c r="J100" s="34" t="str">
        <f>IF(results!$W100&lt;&gt;"a","",IF(OR(U100=W100,V100=W100),W100+0.0002,W100))</f>
        <v/>
      </c>
      <c r="K100" s="34" t="str">
        <f>IF(results!$W100&lt;&gt;"a","",IF(OR(U100=X100,V100=X100,W100=X100),X100+0.0003,X100))</f>
        <v/>
      </c>
      <c r="L100" s="34" t="str">
        <f>IF(results!$W100&lt;&gt;"a","",IF(OR(U100=Y100,V100=Y100,W100=Y100,X100=Y100),Y100+0.0004,Y100))</f>
        <v/>
      </c>
      <c r="M100" s="34" t="str">
        <f>IF(results!$W100&lt;&gt;"a","",IF(OR(U100=Z100,V100=Z100,W100=Z100,X100=Z100,Y100=Z100),Z100+0.0005,Z100))</f>
        <v/>
      </c>
      <c r="N100" s="34" t="str">
        <f>IF(results!$W100&lt;&gt;"a","",IF(OR(U100=AA100,V100=AA100,W100=AA100,X100=AA100,Y100=AA100,Z100=AA100),AA100+0.0006,AA100))</f>
        <v/>
      </c>
      <c r="O100" s="34" t="str">
        <f>IF(results!$W100&lt;&gt;"a","",IF(OR(U100=AB100,V100=AB100,W100=AB100,X100=AB100,Y100=AB100,Z100=AB100,AA100=AB100),AB100+0.0007,AB100))</f>
        <v/>
      </c>
      <c r="P100" s="34" t="str">
        <f>IF(results!$W100&lt;&gt;"a","",AC100*2)</f>
        <v/>
      </c>
      <c r="Q100" s="46">
        <f t="shared" si="11"/>
        <v>0</v>
      </c>
      <c r="R100" s="4">
        <f t="shared" si="16"/>
        <v>9.9999999999999991E-6</v>
      </c>
      <c r="S100" s="4" t="str">
        <f>IF(results!$W100&lt;&gt;"a","",results!C100)</f>
        <v/>
      </c>
      <c r="T100" s="4">
        <f>IF(results!W100="A",1,IF(results!W100="B",2,IF(results!W100="C",3,99)))</f>
        <v>3</v>
      </c>
      <c r="U100" s="33">
        <f>results!D100+results!E100</f>
        <v>0</v>
      </c>
      <c r="V100" s="33">
        <f>results!F100+results!G100</f>
        <v>25</v>
      </c>
      <c r="W100" s="33">
        <f>results!H100+results!I100</f>
        <v>36</v>
      </c>
      <c r="X100" s="33">
        <f>results!J100+results!K100</f>
        <v>20</v>
      </c>
      <c r="Y100" s="33">
        <f>results!L100+results!M100</f>
        <v>0</v>
      </c>
      <c r="Z100" s="33">
        <f>results!N100+results!O100</f>
        <v>29</v>
      </c>
      <c r="AA100" s="33">
        <f>results!P100+results!Q100</f>
        <v>0</v>
      </c>
      <c r="AB100" s="33">
        <f>results!R100+results!S100</f>
        <v>32</v>
      </c>
      <c r="AC100" s="33">
        <f>results!T100+results!U100</f>
        <v>29</v>
      </c>
      <c r="AD100" s="10" t="e">
        <f t="shared" si="12"/>
        <v>#NUM!</v>
      </c>
    </row>
    <row r="101" spans="1:30" x14ac:dyDescent="0.35">
      <c r="A101" s="18">
        <v>95</v>
      </c>
      <c r="B101" s="20">
        <f t="shared" si="13"/>
        <v>1</v>
      </c>
      <c r="C101" s="20">
        <f t="shared" si="14"/>
        <v>19</v>
      </c>
      <c r="D101" s="14">
        <f t="shared" si="10"/>
        <v>19</v>
      </c>
      <c r="E101" s="14">
        <f t="shared" si="15"/>
        <v>19</v>
      </c>
      <c r="F101" s="2" t="str">
        <f>IF(results!W101&lt;&gt;"a","",results!B101)</f>
        <v>TODOROV MATJAZ</v>
      </c>
      <c r="G101" s="2">
        <f>IF(results!$W101&lt;&gt;"a","",results!V101)</f>
        <v>1</v>
      </c>
      <c r="H101" s="34">
        <f>IF(results!$W101&lt;&gt;"a","",U101)</f>
        <v>0</v>
      </c>
      <c r="I101" s="34">
        <f>IF(results!$W101&lt;&gt;"a","",IF(V101=U101,V101+0.0001,V101))</f>
        <v>1E-4</v>
      </c>
      <c r="J101" s="34">
        <f>IF(results!$W101&lt;&gt;"a","",IF(OR(U101=W101,V101=W101),W101+0.0002,W101))</f>
        <v>2.0000000000000001E-4</v>
      </c>
      <c r="K101" s="34">
        <f>IF(results!$W101&lt;&gt;"a","",IF(OR(U101=X101,V101=X101,W101=X101),X101+0.0003,X101))</f>
        <v>2.9999999999999997E-4</v>
      </c>
      <c r="L101" s="34">
        <f>IF(results!$W101&lt;&gt;"a","",IF(OR(U101=Y101,V101=Y101,W101=Y101,X101=Y101),Y101+0.0004,Y101))</f>
        <v>4.0000000000000002E-4</v>
      </c>
      <c r="M101" s="34">
        <f>IF(results!$W101&lt;&gt;"a","",IF(OR(U101=Z101,V101=Z101,W101=Z101,X101=Z101,Y101=Z101),Z101+0.0005,Z101))</f>
        <v>53</v>
      </c>
      <c r="N101" s="34">
        <f>IF(results!$W101&lt;&gt;"a","",IF(OR(U101=AA101,V101=AA101,W101=AA101,X101=AA101,Y101=AA101,Z101=AA101),AA101+0.0006,AA101))</f>
        <v>5.9999999999999995E-4</v>
      </c>
      <c r="O101" s="34">
        <f>IF(results!$W101&lt;&gt;"a","",IF(OR(U101=AB101,V101=AB101,W101=AB101,X101=AB101,Y101=AB101,Z101=AB101,AA101=AB101),AB101+0.0007,AB101))</f>
        <v>6.9999999999999999E-4</v>
      </c>
      <c r="P101" s="34">
        <f>IF(results!$W101&lt;&gt;"a","",AC101*2)</f>
        <v>0</v>
      </c>
      <c r="Q101" s="46">
        <f t="shared" si="11"/>
        <v>53.0017</v>
      </c>
      <c r="R101" s="4">
        <f t="shared" si="16"/>
        <v>53.001710099999997</v>
      </c>
      <c r="S101" s="4">
        <f>IF(results!$W101&lt;&gt;"a","",results!C101)</f>
        <v>14.2</v>
      </c>
      <c r="T101" s="4">
        <f>IF(results!W101="A",1,IF(results!W101="B",2,IF(results!W101="C",3,99)))</f>
        <v>1</v>
      </c>
      <c r="U101" s="33">
        <f>results!D101+results!E101</f>
        <v>0</v>
      </c>
      <c r="V101" s="33">
        <f>results!F101+results!G101</f>
        <v>0</v>
      </c>
      <c r="W101" s="33">
        <f>results!H101+results!I101</f>
        <v>0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53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>
        <f t="shared" si="12"/>
        <v>5.9999999999999995E-4</v>
      </c>
    </row>
    <row r="102" spans="1:30" x14ac:dyDescent="0.35">
      <c r="A102" s="18">
        <v>96</v>
      </c>
      <c r="B102" s="20">
        <f t="shared" si="13"/>
        <v>29</v>
      </c>
      <c r="C102" s="20">
        <f t="shared" si="14"/>
        <v>85</v>
      </c>
      <c r="D102" s="14">
        <f t="shared" si="10"/>
        <v>29</v>
      </c>
      <c r="E102" s="14">
        <f t="shared" si="15"/>
        <v>29</v>
      </c>
      <c r="F102" s="2" t="str">
        <f>IF(results!W102&lt;&gt;"a","",results!B102)</f>
        <v/>
      </c>
      <c r="G102" s="2" t="str">
        <f>IF(results!$W102&lt;&gt;"a","",results!V102)</f>
        <v/>
      </c>
      <c r="H102" s="34" t="str">
        <f>IF(results!$W102&lt;&gt;"a","",U102)</f>
        <v/>
      </c>
      <c r="I102" s="34" t="str">
        <f>IF(results!$W102&lt;&gt;"a","",IF(V102=U102,V102+0.0001,V102))</f>
        <v/>
      </c>
      <c r="J102" s="34" t="str">
        <f>IF(results!$W102&lt;&gt;"a","",IF(OR(U102=W102,V102=W102),W102+0.0002,W102))</f>
        <v/>
      </c>
      <c r="K102" s="34" t="str">
        <f>IF(results!$W102&lt;&gt;"a","",IF(OR(U102=X102,V102=X102,W102=X102),X102+0.0003,X102))</f>
        <v/>
      </c>
      <c r="L102" s="34" t="str">
        <f>IF(results!$W102&lt;&gt;"a","",IF(OR(U102=Y102,V102=Y102,W102=Y102,X102=Y102),Y102+0.0004,Y102))</f>
        <v/>
      </c>
      <c r="M102" s="34" t="str">
        <f>IF(results!$W102&lt;&gt;"a","",IF(OR(U102=Z102,V102=Z102,W102=Z102,X102=Z102,Y102=Z102),Z102+0.0005,Z102))</f>
        <v/>
      </c>
      <c r="N102" s="34" t="str">
        <f>IF(results!$W102&lt;&gt;"a","",IF(OR(U102=AA102,V102=AA102,W102=AA102,X102=AA102,Y102=AA102,Z102=AA102),AA102+0.0006,AA102))</f>
        <v/>
      </c>
      <c r="O102" s="34" t="str">
        <f>IF(results!$W102&lt;&gt;"a","",IF(OR(U102=AB102,V102=AB102,W102=AB102,X102=AB102,Y102=AB102,Z102=AB102,AA102=AB102),AB102+0.0007,AB102))</f>
        <v/>
      </c>
      <c r="P102" s="34" t="str">
        <f>IF(results!$W102&lt;&gt;"a","",AC102*2)</f>
        <v/>
      </c>
      <c r="Q102" s="46">
        <f t="shared" si="11"/>
        <v>0</v>
      </c>
      <c r="R102" s="4">
        <f t="shared" si="16"/>
        <v>1.0199999999999999E-5</v>
      </c>
      <c r="S102" s="4" t="str">
        <f>IF(results!$W102&lt;&gt;"a","",results!C102)</f>
        <v/>
      </c>
      <c r="T102" s="4">
        <f>IF(results!W102="A",1,IF(results!W102="B",2,IF(results!W102="C",3,99)))</f>
        <v>2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0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25</v>
      </c>
      <c r="AB102" s="33">
        <f>results!R102+results!S102</f>
        <v>0</v>
      </c>
      <c r="AC102" s="33">
        <f>results!T102+results!U102</f>
        <v>0</v>
      </c>
      <c r="AD102" s="10" t="e">
        <f t="shared" si="12"/>
        <v>#NUM!</v>
      </c>
    </row>
    <row r="103" spans="1:30" x14ac:dyDescent="0.35">
      <c r="A103" s="18">
        <v>97</v>
      </c>
      <c r="B103" s="20">
        <f t="shared" si="13"/>
        <v>29</v>
      </c>
      <c r="C103" s="20">
        <f t="shared" si="14"/>
        <v>84</v>
      </c>
      <c r="D103" s="14">
        <f t="shared" si="10"/>
        <v>29</v>
      </c>
      <c r="E103" s="14">
        <f t="shared" si="15"/>
        <v>29</v>
      </c>
      <c r="F103" s="2" t="str">
        <f>IF(results!W103&lt;&gt;"a","",results!B103)</f>
        <v/>
      </c>
      <c r="G103" s="2" t="str">
        <f>IF(results!$W103&lt;&gt;"a","",results!V103)</f>
        <v/>
      </c>
      <c r="H103" s="34" t="str">
        <f>IF(results!$W103&lt;&gt;"a","",U103)</f>
        <v/>
      </c>
      <c r="I103" s="34" t="str">
        <f>IF(results!$W103&lt;&gt;"a","",IF(V103=U103,V103+0.0001,V103))</f>
        <v/>
      </c>
      <c r="J103" s="34" t="str">
        <f>IF(results!$W103&lt;&gt;"a","",IF(OR(U103=W103,V103=W103),W103+0.0002,W103))</f>
        <v/>
      </c>
      <c r="K103" s="34" t="str">
        <f>IF(results!$W103&lt;&gt;"a","",IF(OR(U103=X103,V103=X103,W103=X103),X103+0.0003,X103))</f>
        <v/>
      </c>
      <c r="L103" s="34" t="str">
        <f>IF(results!$W103&lt;&gt;"a","",IF(OR(U103=Y103,V103=Y103,W103=Y103,X103=Y103),Y103+0.0004,Y103))</f>
        <v/>
      </c>
      <c r="M103" s="34" t="str">
        <f>IF(results!$W103&lt;&gt;"a","",IF(OR(U103=Z103,V103=Z103,W103=Z103,X103=Z103,Y103=Z103),Z103+0.0005,Z103))</f>
        <v/>
      </c>
      <c r="N103" s="34" t="str">
        <f>IF(results!$W103&lt;&gt;"a","",IF(OR(U103=AA103,V103=AA103,W103=AA103,X103=AA103,Y103=AA103,Z103=AA103),AA103+0.0006,AA103))</f>
        <v/>
      </c>
      <c r="O103" s="34" t="str">
        <f>IF(results!$W103&lt;&gt;"a","",IF(OR(U103=AB103,V103=AB103,W103=AB103,X103=AB103,Y103=AB103,Z103=AB103,AA103=AB103),AB103+0.0007,AB103))</f>
        <v/>
      </c>
      <c r="P103" s="34" t="str">
        <f>IF(results!$W103&lt;&gt;"a","",AC103*2)</f>
        <v/>
      </c>
      <c r="Q103" s="46">
        <f t="shared" ref="Q103:Q134" si="17">IF(F103&lt;&gt;"",(MAX(H103:P103)+LARGE(H103:P103,2)+LARGE(H103:P103,3)+LARGE(H103:P103,4)),0)</f>
        <v>0</v>
      </c>
      <c r="R103" s="4">
        <f t="shared" si="16"/>
        <v>1.03E-5</v>
      </c>
      <c r="S103" s="4" t="str">
        <f>IF(results!$W103&lt;&gt;"a","",results!C103)</f>
        <v/>
      </c>
      <c r="T103" s="4">
        <f>IF(results!W103="A",1,IF(results!W103="B",2,IF(results!W103="C",3,99)))</f>
        <v>2</v>
      </c>
      <c r="U103" s="33">
        <f>results!D103+results!E103</f>
        <v>37</v>
      </c>
      <c r="V103" s="33">
        <f>results!F103+results!G103</f>
        <v>0</v>
      </c>
      <c r="W103" s="33">
        <f>results!H103+results!I103</f>
        <v>0</v>
      </c>
      <c r="X103" s="33">
        <f>results!J103+results!K103</f>
        <v>48</v>
      </c>
      <c r="Y103" s="33">
        <f>results!L103+results!M103</f>
        <v>47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40</v>
      </c>
      <c r="AD103" s="10" t="e">
        <f t="shared" ref="AD103:AD134" si="18">LARGE(H103:P103,3)</f>
        <v>#NUM!</v>
      </c>
    </row>
    <row r="104" spans="1:30" x14ac:dyDescent="0.35">
      <c r="A104" s="18">
        <v>98</v>
      </c>
      <c r="B104" s="20">
        <f t="shared" si="13"/>
        <v>29</v>
      </c>
      <c r="C104" s="20">
        <f t="shared" si="14"/>
        <v>83</v>
      </c>
      <c r="D104" s="14">
        <f t="shared" si="10"/>
        <v>29</v>
      </c>
      <c r="E104" s="14">
        <f t="shared" ref="E104:E135" si="19">_xlfn.RANK.EQ($Q104,$Q$7:$Q$160,0)</f>
        <v>29</v>
      </c>
      <c r="F104" s="2" t="str">
        <f>IF(results!W104&lt;&gt;"a","",results!B104)</f>
        <v/>
      </c>
      <c r="G104" s="2" t="str">
        <f>IF(results!$W104&lt;&gt;"a","",results!V104)</f>
        <v/>
      </c>
      <c r="H104" s="34" t="str">
        <f>IF(results!$W104&lt;&gt;"a","",U104)</f>
        <v/>
      </c>
      <c r="I104" s="34" t="str">
        <f>IF(results!$W104&lt;&gt;"a","",IF(V104=U104,V104+0.0001,V104))</f>
        <v/>
      </c>
      <c r="J104" s="34" t="str">
        <f>IF(results!$W104&lt;&gt;"a","",IF(OR(U104=W104,V104=W104),W104+0.0002,W104))</f>
        <v/>
      </c>
      <c r="K104" s="34" t="str">
        <f>IF(results!$W104&lt;&gt;"a","",IF(OR(U104=X104,V104=X104,W104=X104),X104+0.0003,X104))</f>
        <v/>
      </c>
      <c r="L104" s="34" t="str">
        <f>IF(results!$W104&lt;&gt;"a","",IF(OR(U104=Y104,V104=Y104,W104=Y104,X104=Y104),Y104+0.0004,Y104))</f>
        <v/>
      </c>
      <c r="M104" s="34" t="str">
        <f>IF(results!$W104&lt;&gt;"a","",IF(OR(U104=Z104,V104=Z104,W104=Z104,X104=Z104,Y104=Z104),Z104+0.0005,Z104))</f>
        <v/>
      </c>
      <c r="N104" s="34" t="str">
        <f>IF(results!$W104&lt;&gt;"a","",IF(OR(U104=AA104,V104=AA104,W104=AA104,X104=AA104,Y104=AA104,Z104=AA104),AA104+0.0006,AA104))</f>
        <v/>
      </c>
      <c r="O104" s="34" t="str">
        <f>IF(results!$W104&lt;&gt;"a","",IF(OR(U104=AB104,V104=AB104,W104=AB104,X104=AB104,Y104=AB104,Z104=AB104,AA104=AB104),AB104+0.0007,AB104))</f>
        <v/>
      </c>
      <c r="P104" s="34" t="str">
        <f>IF(results!$W104&lt;&gt;"a","",AC104*2)</f>
        <v/>
      </c>
      <c r="Q104" s="46">
        <f t="shared" si="17"/>
        <v>0</v>
      </c>
      <c r="R104" s="4">
        <f t="shared" si="16"/>
        <v>1.0399999999999999E-5</v>
      </c>
      <c r="S104" s="4" t="str">
        <f>IF(results!$W104&lt;&gt;"a","",results!C104)</f>
        <v/>
      </c>
      <c r="T104" s="4">
        <f>IF(results!W104="A",1,IF(results!W104="B",2,IF(results!W104="C",3,99)))</f>
        <v>2</v>
      </c>
      <c r="U104" s="33">
        <f>results!D104+results!E104</f>
        <v>40</v>
      </c>
      <c r="V104" s="33">
        <f>results!F104+results!G104</f>
        <v>0</v>
      </c>
      <c r="W104" s="33">
        <f>results!H104+results!I104</f>
        <v>0</v>
      </c>
      <c r="X104" s="33">
        <f>results!J104+results!K104</f>
        <v>0</v>
      </c>
      <c r="Y104" s="33">
        <f>results!L104+results!M104</f>
        <v>53</v>
      </c>
      <c r="Z104" s="33">
        <f>results!N104+results!O104</f>
        <v>56</v>
      </c>
      <c r="AA104" s="33">
        <f>results!P104+results!Q104</f>
        <v>0</v>
      </c>
      <c r="AB104" s="33">
        <f>results!R104+results!S104</f>
        <v>39</v>
      </c>
      <c r="AC104" s="33">
        <f>results!T104+results!U104</f>
        <v>0</v>
      </c>
      <c r="AD104" s="10" t="e">
        <f t="shared" si="18"/>
        <v>#NUM!</v>
      </c>
    </row>
    <row r="105" spans="1:30" x14ac:dyDescent="0.35">
      <c r="A105" s="18">
        <v>99</v>
      </c>
      <c r="B105" s="20">
        <f t="shared" si="13"/>
        <v>84</v>
      </c>
      <c r="C105" s="20">
        <f t="shared" si="14"/>
        <v>82</v>
      </c>
      <c r="D105" s="14">
        <f t="shared" si="10"/>
        <v>29</v>
      </c>
      <c r="E105" s="14">
        <f t="shared" si="19"/>
        <v>29</v>
      </c>
      <c r="F105" s="2" t="str">
        <f>IF(results!W105&lt;&gt;"a","",results!B105)</f>
        <v/>
      </c>
      <c r="G105" s="2" t="str">
        <f>IF(results!$W105&lt;&gt;"a","",results!V105)</f>
        <v/>
      </c>
      <c r="H105" s="34" t="str">
        <f>IF(results!$W105&lt;&gt;"a","",U105)</f>
        <v/>
      </c>
      <c r="I105" s="34" t="str">
        <f>IF(results!$W105&lt;&gt;"a","",IF(V105=U105,V105+0.0001,V105))</f>
        <v/>
      </c>
      <c r="J105" s="34" t="str">
        <f>IF(results!$W105&lt;&gt;"a","",IF(OR(U105=W105,V105=W105),W105+0.0002,W105))</f>
        <v/>
      </c>
      <c r="K105" s="34" t="str">
        <f>IF(results!$W105&lt;&gt;"a","",IF(OR(U105=X105,V105=X105,W105=X105),X105+0.0003,X105))</f>
        <v/>
      </c>
      <c r="L105" s="34" t="str">
        <f>IF(results!$W105&lt;&gt;"a","",IF(OR(U105=Y105,V105=Y105,W105=Y105,X105=Y105),Y105+0.0004,Y105))</f>
        <v/>
      </c>
      <c r="M105" s="34" t="str">
        <f>IF(results!$W105&lt;&gt;"a","",IF(OR(U105=Z105,V105=Z105,W105=Z105,X105=Z105,Y105=Z105),Z105+0.0005,Z105))</f>
        <v/>
      </c>
      <c r="N105" s="34" t="str">
        <f>IF(results!$W105&lt;&gt;"a","",IF(OR(U105=AA105,V105=AA105,W105=AA105,X105=AA105,Y105=AA105,Z105=AA105),AA105+0.0006,AA105))</f>
        <v/>
      </c>
      <c r="O105" s="34" t="str">
        <f>IF(results!$W105&lt;&gt;"a","",IF(OR(U105=AB105,V105=AB105,W105=AB105,X105=AB105,Y105=AB105,Z105=AB105,AA105=AB105),AB105+0.0007,AB105))</f>
        <v/>
      </c>
      <c r="P105" s="34" t="str">
        <f>IF(results!$W105&lt;&gt;"a","",AC105*2)</f>
        <v/>
      </c>
      <c r="Q105" s="46">
        <f t="shared" si="17"/>
        <v>0</v>
      </c>
      <c r="R105" s="4">
        <f t="shared" si="16"/>
        <v>1.0499999999999999E-5</v>
      </c>
      <c r="S105" s="4" t="str">
        <f>IF(results!$W105&lt;&gt;"a","",results!C105)</f>
        <v/>
      </c>
      <c r="T105" s="4">
        <f>IF(results!W105="A",1,IF(results!W105="B",2,IF(results!W105="C",3,99)))</f>
        <v>3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29</v>
      </c>
      <c r="X105" s="33">
        <f>results!J105+results!K105</f>
        <v>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18"/>
        <v>#NUM!</v>
      </c>
    </row>
    <row r="106" spans="1:30" x14ac:dyDescent="0.35">
      <c r="A106" s="18">
        <v>100</v>
      </c>
      <c r="B106" s="20">
        <f t="shared" si="13"/>
        <v>29</v>
      </c>
      <c r="C106" s="20">
        <f t="shared" si="14"/>
        <v>81</v>
      </c>
      <c r="D106" s="14">
        <f t="shared" si="10"/>
        <v>29</v>
      </c>
      <c r="E106" s="14">
        <f t="shared" si="19"/>
        <v>29</v>
      </c>
      <c r="F106" s="2" t="str">
        <f>IF(results!W106&lt;&gt;"a","",results!B106)</f>
        <v/>
      </c>
      <c r="G106" s="2" t="str">
        <f>IF(results!$W106&lt;&gt;"a","",results!V106)</f>
        <v/>
      </c>
      <c r="H106" s="34" t="str">
        <f>IF(results!$W106&lt;&gt;"a","",U106)</f>
        <v/>
      </c>
      <c r="I106" s="34" t="str">
        <f>IF(results!$W106&lt;&gt;"a","",IF(V106=U106,V106+0.0001,V106))</f>
        <v/>
      </c>
      <c r="J106" s="34" t="str">
        <f>IF(results!$W106&lt;&gt;"a","",IF(OR(U106=W106,V106=W106),W106+0.0002,W106))</f>
        <v/>
      </c>
      <c r="K106" s="34" t="str">
        <f>IF(results!$W106&lt;&gt;"a","",IF(OR(U106=X106,V106=X106,W106=X106),X106+0.0003,X106))</f>
        <v/>
      </c>
      <c r="L106" s="34" t="str">
        <f>IF(results!$W106&lt;&gt;"a","",IF(OR(U106=Y106,V106=Y106,W106=Y106,X106=Y106),Y106+0.0004,Y106))</f>
        <v/>
      </c>
      <c r="M106" s="34" t="str">
        <f>IF(results!$W106&lt;&gt;"a","",IF(OR(U106=Z106,V106=Z106,W106=Z106,X106=Z106,Y106=Z106),Z106+0.0005,Z106))</f>
        <v/>
      </c>
      <c r="N106" s="34" t="str">
        <f>IF(results!$W106&lt;&gt;"a","",IF(OR(U106=AA106,V106=AA106,W106=AA106,X106=AA106,Y106=AA106,Z106=AA106),AA106+0.0006,AA106))</f>
        <v/>
      </c>
      <c r="O106" s="34" t="str">
        <f>IF(results!$W106&lt;&gt;"a","",IF(OR(U106=AB106,V106=AB106,W106=AB106,X106=AB106,Y106=AB106,Z106=AB106,AA106=AB106),AB106+0.0007,AB106))</f>
        <v/>
      </c>
      <c r="P106" s="34" t="str">
        <f>IF(results!$W106&lt;&gt;"a","",AC106*2)</f>
        <v/>
      </c>
      <c r="Q106" s="46">
        <f t="shared" si="17"/>
        <v>0</v>
      </c>
      <c r="R106" s="4">
        <f t="shared" si="16"/>
        <v>1.06E-5</v>
      </c>
      <c r="S106" s="4" t="str">
        <f>IF(results!$W106&lt;&gt;"a","",results!C106)</f>
        <v/>
      </c>
      <c r="T106" s="4">
        <f>IF(results!W106="A",1,IF(results!W106="B",2,IF(results!W106="C",3,99)))</f>
        <v>2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0</v>
      </c>
      <c r="X106" s="33">
        <f>results!J106+results!K106</f>
        <v>36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18"/>
        <v>#NUM!</v>
      </c>
    </row>
    <row r="107" spans="1:30" x14ac:dyDescent="0.35">
      <c r="A107" s="18">
        <v>101</v>
      </c>
      <c r="B107" s="20">
        <f t="shared" si="13"/>
        <v>1</v>
      </c>
      <c r="C107" s="20">
        <f t="shared" si="14"/>
        <v>10</v>
      </c>
      <c r="D107" s="14">
        <f t="shared" si="10"/>
        <v>10</v>
      </c>
      <c r="E107" s="14">
        <f t="shared" si="19"/>
        <v>10</v>
      </c>
      <c r="F107" s="2" t="str">
        <f>IF(results!W107&lt;&gt;"a","",results!B107)</f>
        <v>VUCKOVIC GORAN</v>
      </c>
      <c r="G107" s="2">
        <f>IF(results!$W107&lt;&gt;"a","",results!V107)</f>
        <v>2</v>
      </c>
      <c r="H107" s="34">
        <f>IF(results!$W107&lt;&gt;"a","",U107)</f>
        <v>0</v>
      </c>
      <c r="I107" s="34">
        <f>IF(results!$W107&lt;&gt;"a","",IF(V107=U107,V107+0.0001,V107))</f>
        <v>1E-4</v>
      </c>
      <c r="J107" s="34">
        <f>IF(results!$W107&lt;&gt;"a","",IF(OR(U107=W107,V107=W107),W107+0.0002,W107))</f>
        <v>60</v>
      </c>
      <c r="K107" s="34">
        <f>IF(results!$W107&lt;&gt;"a","",IF(OR(U107=X107,V107=X107,W107=X107),X107+0.0003,X107))</f>
        <v>2.9999999999999997E-4</v>
      </c>
      <c r="L107" s="34">
        <f>IF(results!$W107&lt;&gt;"a","",IF(OR(U107=Y107,V107=Y107,W107=Y107,X107=Y107),Y107+0.0004,Y107))</f>
        <v>4.0000000000000002E-4</v>
      </c>
      <c r="M107" s="34">
        <f>IF(results!$W107&lt;&gt;"a","",IF(OR(U107=Z107,V107=Z107,W107=Z107,X107=Z107,Y107=Z107),Z107+0.0005,Z107))</f>
        <v>66</v>
      </c>
      <c r="N107" s="34">
        <f>IF(results!$W107&lt;&gt;"a","",IF(OR(U107=AA107,V107=AA107,W107=AA107,X107=AA107,Y107=AA107,Z107=AA107),AA107+0.0006,AA107))</f>
        <v>5.9999999999999995E-4</v>
      </c>
      <c r="O107" s="34">
        <f>IF(results!$W107&lt;&gt;"a","",IF(OR(U107=AB107,V107=AB107,W107=AB107,X107=AB107,Y107=AB107,Z107=AB107,AA107=AB107),AB107+0.0007,AB107))</f>
        <v>6.9999999999999999E-4</v>
      </c>
      <c r="P107" s="34">
        <f>IF(results!$W107&lt;&gt;"a","",AC107*2)</f>
        <v>0</v>
      </c>
      <c r="Q107" s="46">
        <f t="shared" si="17"/>
        <v>126.0013</v>
      </c>
      <c r="R107" s="4">
        <f t="shared" si="16"/>
        <v>126.0013107</v>
      </c>
      <c r="S107" s="4">
        <f>IF(results!$W107&lt;&gt;"a","",results!C107)</f>
        <v>11.9</v>
      </c>
      <c r="T107" s="4">
        <f>IF(results!W107="A",1,IF(results!W107="B",2,IF(results!W107="C",3,99)))</f>
        <v>1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60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66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>
        <f t="shared" si="18"/>
        <v>6.9999999999999999E-4</v>
      </c>
    </row>
    <row r="108" spans="1:30" x14ac:dyDescent="0.35">
      <c r="A108" s="18">
        <v>102</v>
      </c>
      <c r="B108" s="20">
        <f t="shared" si="13"/>
        <v>29</v>
      </c>
      <c r="C108" s="20">
        <f t="shared" si="14"/>
        <v>80</v>
      </c>
      <c r="D108" s="14">
        <f t="shared" si="10"/>
        <v>29</v>
      </c>
      <c r="E108" s="14">
        <f t="shared" si="19"/>
        <v>29</v>
      </c>
      <c r="F108" s="2" t="str">
        <f>IF(results!W108&lt;&gt;"a","",results!B108)</f>
        <v/>
      </c>
      <c r="G108" s="2" t="str">
        <f>IF(results!$W108&lt;&gt;"a","",results!V108)</f>
        <v/>
      </c>
      <c r="H108" s="34" t="str">
        <f>IF(results!$W108&lt;&gt;"a","",U108)</f>
        <v/>
      </c>
      <c r="I108" s="34" t="str">
        <f>IF(results!$W108&lt;&gt;"a","",IF(V108=U108,V108+0.0001,V108))</f>
        <v/>
      </c>
      <c r="J108" s="34" t="str">
        <f>IF(results!$W108&lt;&gt;"a","",IF(OR(U108=W108,V108=W108),W108+0.0002,W108))</f>
        <v/>
      </c>
      <c r="K108" s="34" t="str">
        <f>IF(results!$W108&lt;&gt;"a","",IF(OR(U108=X108,V108=X108,W108=X108),X108+0.0003,X108))</f>
        <v/>
      </c>
      <c r="L108" s="34" t="str">
        <f>IF(results!$W108&lt;&gt;"a","",IF(OR(U108=Y108,V108=Y108,W108=Y108,X108=Y108),Y108+0.0004,Y108))</f>
        <v/>
      </c>
      <c r="M108" s="34" t="str">
        <f>IF(results!$W108&lt;&gt;"a","",IF(OR(U108=Z108,V108=Z108,W108=Z108,X108=Z108,Y108=Z108),Z108+0.0005,Z108))</f>
        <v/>
      </c>
      <c r="N108" s="34" t="str">
        <f>IF(results!$W108&lt;&gt;"a","",IF(OR(U108=AA108,V108=AA108,W108=AA108,X108=AA108,Y108=AA108,Z108=AA108),AA108+0.0006,AA108))</f>
        <v/>
      </c>
      <c r="O108" s="34" t="str">
        <f>IF(results!$W108&lt;&gt;"a","",IF(OR(U108=AB108,V108=AB108,W108=AB108,X108=AB108,Y108=AB108,Z108=AB108,AA108=AB108),AB108+0.0007,AB108))</f>
        <v/>
      </c>
      <c r="P108" s="34" t="str">
        <f>IF(results!$W108&lt;&gt;"a","",AC108*2)</f>
        <v/>
      </c>
      <c r="Q108" s="46">
        <f t="shared" si="17"/>
        <v>0</v>
      </c>
      <c r="R108" s="4">
        <f t="shared" si="16"/>
        <v>1.08E-5</v>
      </c>
      <c r="S108" s="4" t="str">
        <f>IF(results!$W108&lt;&gt;"a","",results!C108)</f>
        <v/>
      </c>
      <c r="T108" s="4">
        <f>IF(results!W108="A",1,IF(results!W108="B",2,IF(results!W108="C",3,99)))</f>
        <v>2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53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41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18"/>
        <v>#NUM!</v>
      </c>
    </row>
    <row r="109" spans="1:30" x14ac:dyDescent="0.35">
      <c r="A109" s="18">
        <v>103</v>
      </c>
      <c r="B109" s="20">
        <f t="shared" si="13"/>
        <v>84</v>
      </c>
      <c r="C109" s="20">
        <f t="shared" si="14"/>
        <v>79</v>
      </c>
      <c r="D109" s="14">
        <f t="shared" si="10"/>
        <v>29</v>
      </c>
      <c r="E109" s="14">
        <f t="shared" si="19"/>
        <v>29</v>
      </c>
      <c r="F109" s="2" t="str">
        <f>IF(results!W109&lt;&gt;"a","",results!B109)</f>
        <v/>
      </c>
      <c r="G109" s="2" t="str">
        <f>IF(results!$W109&lt;&gt;"a","",results!V109)</f>
        <v/>
      </c>
      <c r="H109" s="34" t="str">
        <f>IF(results!$W109&lt;&gt;"a","",U109)</f>
        <v/>
      </c>
      <c r="I109" s="34" t="str">
        <f>IF(results!$W109&lt;&gt;"a","",IF(V109=U109,V109+0.0001,V109))</f>
        <v/>
      </c>
      <c r="J109" s="34" t="str">
        <f>IF(results!$W109&lt;&gt;"a","",IF(OR(U109=W109,V109=W109),W109+0.0002,W109))</f>
        <v/>
      </c>
      <c r="K109" s="34" t="str">
        <f>IF(results!$W109&lt;&gt;"a","",IF(OR(U109=X109,V109=X109,W109=X109),X109+0.0003,X109))</f>
        <v/>
      </c>
      <c r="L109" s="34" t="str">
        <f>IF(results!$W109&lt;&gt;"a","",IF(OR(U109=Y109,V109=Y109,W109=Y109,X109=Y109),Y109+0.0004,Y109))</f>
        <v/>
      </c>
      <c r="M109" s="34" t="str">
        <f>IF(results!$W109&lt;&gt;"a","",IF(OR(U109=Z109,V109=Z109,W109=Z109,X109=Z109,Y109=Z109),Z109+0.0005,Z109))</f>
        <v/>
      </c>
      <c r="N109" s="34" t="str">
        <f>IF(results!$W109&lt;&gt;"a","",IF(OR(U109=AA109,V109=AA109,W109=AA109,X109=AA109,Y109=AA109,Z109=AA109),AA109+0.0006,AA109))</f>
        <v/>
      </c>
      <c r="O109" s="34" t="str">
        <f>IF(results!$W109&lt;&gt;"a","",IF(OR(U109=AB109,V109=AB109,W109=AB109,X109=AB109,Y109=AB109,Z109=AB109,AA109=AB109),AB109+0.0007,AB109))</f>
        <v/>
      </c>
      <c r="P109" s="34" t="str">
        <f>IF(results!$W109&lt;&gt;"a","",AC109*2)</f>
        <v/>
      </c>
      <c r="Q109" s="46">
        <f t="shared" si="17"/>
        <v>0</v>
      </c>
      <c r="R109" s="4">
        <f t="shared" si="16"/>
        <v>1.0899999999999999E-5</v>
      </c>
      <c r="S109" s="4" t="str">
        <f>IF(results!$W109&lt;&gt;"a","",results!C109)</f>
        <v/>
      </c>
      <c r="T109" s="4">
        <f>IF(results!W109="A",1,IF(results!W109="B",2,IF(results!W109="C",3,99)))</f>
        <v>3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73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18"/>
        <v>#NUM!</v>
      </c>
    </row>
    <row r="110" spans="1:30" x14ac:dyDescent="0.35">
      <c r="A110" s="18">
        <v>104</v>
      </c>
      <c r="B110" s="20">
        <f t="shared" si="13"/>
        <v>29</v>
      </c>
      <c r="C110" s="20">
        <f t="shared" si="14"/>
        <v>78</v>
      </c>
      <c r="D110" s="14">
        <f t="shared" si="10"/>
        <v>29</v>
      </c>
      <c r="E110" s="14">
        <f t="shared" si="19"/>
        <v>29</v>
      </c>
      <c r="F110" s="2" t="str">
        <f>IF(results!W110&lt;&gt;"a","",results!B110)</f>
        <v/>
      </c>
      <c r="G110" s="2" t="str">
        <f>IF(results!$W110&lt;&gt;"a","",results!V110)</f>
        <v/>
      </c>
      <c r="H110" s="34" t="str">
        <f>IF(results!$W110&lt;&gt;"a","",U110)</f>
        <v/>
      </c>
      <c r="I110" s="34" t="str">
        <f>IF(results!$W110&lt;&gt;"a","",IF(V110=U110,V110+0.0001,V110))</f>
        <v/>
      </c>
      <c r="J110" s="34" t="str">
        <f>IF(results!$W110&lt;&gt;"a","",IF(OR(U110=W110,V110=W110),W110+0.0002,W110))</f>
        <v/>
      </c>
      <c r="K110" s="34" t="str">
        <f>IF(results!$W110&lt;&gt;"a","",IF(OR(U110=X110,V110=X110,W110=X110),X110+0.0003,X110))</f>
        <v/>
      </c>
      <c r="L110" s="34" t="str">
        <f>IF(results!$W110&lt;&gt;"a","",IF(OR(U110=Y110,V110=Y110,W110=Y110,X110=Y110),Y110+0.0004,Y110))</f>
        <v/>
      </c>
      <c r="M110" s="34" t="str">
        <f>IF(results!$W110&lt;&gt;"a","",IF(OR(U110=Z110,V110=Z110,W110=Z110,X110=Z110,Y110=Z110),Z110+0.0005,Z110))</f>
        <v/>
      </c>
      <c r="N110" s="34" t="str">
        <f>IF(results!$W110&lt;&gt;"a","",IF(OR(U110=AA110,V110=AA110,W110=AA110,X110=AA110,Y110=AA110,Z110=AA110),AA110+0.0006,AA110))</f>
        <v/>
      </c>
      <c r="O110" s="34" t="str">
        <f>IF(results!$W110&lt;&gt;"a","",IF(OR(U110=AB110,V110=AB110,W110=AB110,X110=AB110,Y110=AB110,Z110=AB110,AA110=AB110),AB110+0.0007,AB110))</f>
        <v/>
      </c>
      <c r="P110" s="34" t="str">
        <f>IF(results!$W110&lt;&gt;"a","",AC110*2)</f>
        <v/>
      </c>
      <c r="Q110" s="46">
        <f t="shared" si="17"/>
        <v>0</v>
      </c>
      <c r="R110" s="4">
        <f t="shared" si="16"/>
        <v>1.1E-5</v>
      </c>
      <c r="S110" s="4" t="str">
        <f>IF(results!$W110&lt;&gt;"a","",results!C110)</f>
        <v/>
      </c>
      <c r="T110" s="4">
        <f>IF(results!W110="A",1,IF(results!W110="B",2,IF(results!W110="C",3,99)))</f>
        <v>2</v>
      </c>
      <c r="U110" s="33">
        <f>results!D110+results!E110</f>
        <v>51</v>
      </c>
      <c r="V110" s="33">
        <f>results!F110+results!G110</f>
        <v>65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18"/>
        <v>#NUM!</v>
      </c>
    </row>
    <row r="111" spans="1:30" x14ac:dyDescent="0.35">
      <c r="A111" s="18">
        <v>105</v>
      </c>
      <c r="B111" s="20">
        <f t="shared" si="13"/>
        <v>84</v>
      </c>
      <c r="C111" s="20">
        <f t="shared" si="14"/>
        <v>77</v>
      </c>
      <c r="D111" s="14">
        <f t="shared" si="10"/>
        <v>29</v>
      </c>
      <c r="E111" s="14">
        <f t="shared" si="19"/>
        <v>29</v>
      </c>
      <c r="F111" s="2" t="str">
        <f>IF(results!W111&lt;&gt;"a","",results!B111)</f>
        <v/>
      </c>
      <c r="G111" s="2" t="str">
        <f>IF(results!$W111&lt;&gt;"a","",results!V111)</f>
        <v/>
      </c>
      <c r="H111" s="34" t="str">
        <f>IF(results!$W111&lt;&gt;"a","",U111)</f>
        <v/>
      </c>
      <c r="I111" s="34" t="str">
        <f>IF(results!$W111&lt;&gt;"a","",IF(V111=U111,V111+0.0001,V111))</f>
        <v/>
      </c>
      <c r="J111" s="34" t="str">
        <f>IF(results!$W111&lt;&gt;"a","",IF(OR(U111=W111,V111=W111),W111+0.0002,W111))</f>
        <v/>
      </c>
      <c r="K111" s="34" t="str">
        <f>IF(results!$W111&lt;&gt;"a","",IF(OR(U111=X111,V111=X111,W111=X111),X111+0.0003,X111))</f>
        <v/>
      </c>
      <c r="L111" s="34" t="str">
        <f>IF(results!$W111&lt;&gt;"a","",IF(OR(U111=Y111,V111=Y111,W111=Y111,X111=Y111),Y111+0.0004,Y111))</f>
        <v/>
      </c>
      <c r="M111" s="34" t="str">
        <f>IF(results!$W111&lt;&gt;"a","",IF(OR(U111=Z111,V111=Z111,W111=Z111,X111=Z111,Y111=Z111),Z111+0.0005,Z111))</f>
        <v/>
      </c>
      <c r="N111" s="34" t="str">
        <f>IF(results!$W111&lt;&gt;"a","",IF(OR(U111=AA111,V111=AA111,W111=AA111,X111=AA111,Y111=AA111,Z111=AA111),AA111+0.0006,AA111))</f>
        <v/>
      </c>
      <c r="O111" s="34" t="str">
        <f>IF(results!$W111&lt;&gt;"a","",IF(OR(U111=AB111,V111=AB111,W111=AB111,X111=AB111,Y111=AB111,Z111=AB111,AA111=AB111),AB111+0.0007,AB111))</f>
        <v/>
      </c>
      <c r="P111" s="34" t="str">
        <f>IF(results!$W111&lt;&gt;"a","",AC111*2)</f>
        <v/>
      </c>
      <c r="Q111" s="46">
        <f t="shared" si="17"/>
        <v>0</v>
      </c>
      <c r="R111" s="4">
        <f t="shared" si="16"/>
        <v>1.1099999999999999E-5</v>
      </c>
      <c r="S111" s="4" t="str">
        <f>IF(results!$W111&lt;&gt;"a","",results!C111)</f>
        <v/>
      </c>
      <c r="T111" s="4">
        <f>IF(results!W111="A",1,IF(results!W111="B",2,IF(results!W111="C",3,99)))</f>
        <v>3</v>
      </c>
      <c r="U111" s="33">
        <f>results!D111+results!E111</f>
        <v>0</v>
      </c>
      <c r="V111" s="33">
        <f>results!F111+results!G111</f>
        <v>47</v>
      </c>
      <c r="W111" s="33">
        <f>results!H111+results!I111</f>
        <v>53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18"/>
        <v>#NUM!</v>
      </c>
    </row>
    <row r="112" spans="1:30" x14ac:dyDescent="0.35">
      <c r="A112" s="18">
        <v>106</v>
      </c>
      <c r="B112" s="20">
        <f t="shared" si="13"/>
        <v>29</v>
      </c>
      <c r="C112" s="20">
        <f t="shared" si="14"/>
        <v>76</v>
      </c>
      <c r="D112" s="14">
        <f t="shared" si="10"/>
        <v>29</v>
      </c>
      <c r="E112" s="14">
        <f t="shared" si="19"/>
        <v>29</v>
      </c>
      <c r="F112" s="2" t="str">
        <f>IF(results!W112&lt;&gt;"a","",results!B112)</f>
        <v/>
      </c>
      <c r="G112" s="2" t="str">
        <f>IF(results!$W112&lt;&gt;"a","",results!V112)</f>
        <v/>
      </c>
      <c r="H112" s="34" t="str">
        <f>IF(results!$W112&lt;&gt;"a","",U112)</f>
        <v/>
      </c>
      <c r="I112" s="34" t="str">
        <f>IF(results!$W112&lt;&gt;"a","",IF(V112=U112,V112+0.0001,V112))</f>
        <v/>
      </c>
      <c r="J112" s="34" t="str">
        <f>IF(results!$W112&lt;&gt;"a","",IF(OR(U112=W112,V112=W112),W112+0.0002,W112))</f>
        <v/>
      </c>
      <c r="K112" s="34" t="str">
        <f>IF(results!$W112&lt;&gt;"a","",IF(OR(U112=X112,V112=X112,W112=X112),X112+0.0003,X112))</f>
        <v/>
      </c>
      <c r="L112" s="34" t="str">
        <f>IF(results!$W112&lt;&gt;"a","",IF(OR(U112=Y112,V112=Y112,W112=Y112,X112=Y112),Y112+0.0004,Y112))</f>
        <v/>
      </c>
      <c r="M112" s="34" t="str">
        <f>IF(results!$W112&lt;&gt;"a","",IF(OR(U112=Z112,V112=Z112,W112=Z112,X112=Z112,Y112=Z112),Z112+0.0005,Z112))</f>
        <v/>
      </c>
      <c r="N112" s="34" t="str">
        <f>IF(results!$W112&lt;&gt;"a","",IF(OR(U112=AA112,V112=AA112,W112=AA112,X112=AA112,Y112=AA112,Z112=AA112),AA112+0.0006,AA112))</f>
        <v/>
      </c>
      <c r="O112" s="34" t="str">
        <f>IF(results!$W112&lt;&gt;"a","",IF(OR(U112=AB112,V112=AB112,W112=AB112,X112=AB112,Y112=AB112,Z112=AB112,AA112=AB112),AB112+0.0007,AB112))</f>
        <v/>
      </c>
      <c r="P112" s="34" t="str">
        <f>IF(results!$W112&lt;&gt;"a","",AC112*2)</f>
        <v/>
      </c>
      <c r="Q112" s="46">
        <f t="shared" si="17"/>
        <v>0</v>
      </c>
      <c r="R112" s="4">
        <f t="shared" si="16"/>
        <v>1.1199999999999999E-5</v>
      </c>
      <c r="S112" s="4" t="str">
        <f>IF(results!$W112&lt;&gt;"a","",results!C112)</f>
        <v/>
      </c>
      <c r="T112" s="4">
        <f>IF(results!W112="A",1,IF(results!W112="B",2,IF(results!W112="C",3,99)))</f>
        <v>2</v>
      </c>
      <c r="U112" s="33">
        <f>results!D112+results!E112</f>
        <v>0</v>
      </c>
      <c r="V112" s="33">
        <f>results!F112+results!G112</f>
        <v>52</v>
      </c>
      <c r="W112" s="33">
        <f>results!H112+results!I112</f>
        <v>40</v>
      </c>
      <c r="X112" s="33">
        <f>results!J112+results!K112</f>
        <v>44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18"/>
        <v>#NUM!</v>
      </c>
    </row>
    <row r="113" spans="1:30" x14ac:dyDescent="0.35">
      <c r="A113" s="18">
        <v>107</v>
      </c>
      <c r="B113" s="20">
        <f t="shared" si="13"/>
        <v>84</v>
      </c>
      <c r="C113" s="20">
        <f t="shared" si="14"/>
        <v>75</v>
      </c>
      <c r="D113" s="14">
        <f t="shared" si="10"/>
        <v>29</v>
      </c>
      <c r="E113" s="14">
        <f t="shared" si="19"/>
        <v>29</v>
      </c>
      <c r="F113" s="2" t="str">
        <f>IF(results!W113&lt;&gt;"a","",results!B113)</f>
        <v/>
      </c>
      <c r="G113" s="2" t="str">
        <f>IF(results!$W113&lt;&gt;"a","",results!V113)</f>
        <v/>
      </c>
      <c r="H113" s="34" t="str">
        <f>IF(results!$W113&lt;&gt;"a","",U113)</f>
        <v/>
      </c>
      <c r="I113" s="34" t="str">
        <f>IF(results!$W113&lt;&gt;"a","",IF(V113=U113,V113+0.0001,V113))</f>
        <v/>
      </c>
      <c r="J113" s="34" t="str">
        <f>IF(results!$W113&lt;&gt;"a","",IF(OR(U113=W113,V113=W113),W113+0.0002,W113))</f>
        <v/>
      </c>
      <c r="K113" s="34" t="str">
        <f>IF(results!$W113&lt;&gt;"a","",IF(OR(U113=X113,V113=X113,W113=X113),X113+0.0003,X113))</f>
        <v/>
      </c>
      <c r="L113" s="34" t="str">
        <f>IF(results!$W113&lt;&gt;"a","",IF(OR(U113=Y113,V113=Y113,W113=Y113,X113=Y113),Y113+0.0004,Y113))</f>
        <v/>
      </c>
      <c r="M113" s="34" t="str">
        <f>IF(results!$W113&lt;&gt;"a","",IF(OR(U113=Z113,V113=Z113,W113=Z113,X113=Z113,Y113=Z113),Z113+0.0005,Z113))</f>
        <v/>
      </c>
      <c r="N113" s="34" t="str">
        <f>IF(results!$W113&lt;&gt;"a","",IF(OR(U113=AA113,V113=AA113,W113=AA113,X113=AA113,Y113=AA113,Z113=AA113),AA113+0.0006,AA113))</f>
        <v/>
      </c>
      <c r="O113" s="34" t="str">
        <f>IF(results!$W113&lt;&gt;"a","",IF(OR(U113=AB113,V113=AB113,W113=AB113,X113=AB113,Y113=AB113,Z113=AB113,AA113=AB113),AB113+0.0007,AB113))</f>
        <v/>
      </c>
      <c r="P113" s="34" t="str">
        <f>IF(results!$W113&lt;&gt;"a","",AC113*2)</f>
        <v/>
      </c>
      <c r="Q113" s="46">
        <f t="shared" si="17"/>
        <v>0</v>
      </c>
      <c r="R113" s="4">
        <f t="shared" si="16"/>
        <v>1.13E-5</v>
      </c>
      <c r="S113" s="4" t="str">
        <f>IF(results!$W113&lt;&gt;"a","",results!C113)</f>
        <v/>
      </c>
      <c r="T113" s="4">
        <f>IF(results!W113="A",1,IF(results!W113="B",2,IF(results!W113="C",3,99)))</f>
        <v>3</v>
      </c>
      <c r="U113" s="33">
        <f>results!D113+results!E113</f>
        <v>0</v>
      </c>
      <c r="V113" s="33">
        <f>results!F113+results!G113</f>
        <v>38</v>
      </c>
      <c r="W113" s="33">
        <f>results!H113+results!I113</f>
        <v>51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47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18"/>
        <v>#NUM!</v>
      </c>
    </row>
    <row r="114" spans="1:30" x14ac:dyDescent="0.35">
      <c r="A114" s="18">
        <v>108</v>
      </c>
      <c r="B114" s="20">
        <f t="shared" si="13"/>
        <v>29</v>
      </c>
      <c r="C114" s="20">
        <f t="shared" si="14"/>
        <v>74</v>
      </c>
      <c r="D114" s="14">
        <f t="shared" si="10"/>
        <v>29</v>
      </c>
      <c r="E114" s="14">
        <f t="shared" si="19"/>
        <v>29</v>
      </c>
      <c r="F114" s="2" t="str">
        <f>IF(results!W114&lt;&gt;"a","",results!B114)</f>
        <v/>
      </c>
      <c r="G114" s="2" t="str">
        <f>IF(results!$W114&lt;&gt;"a","",results!V114)</f>
        <v/>
      </c>
      <c r="H114" s="34" t="str">
        <f>IF(results!$W114&lt;&gt;"a","",U114)</f>
        <v/>
      </c>
      <c r="I114" s="34" t="str">
        <f>IF(results!$W114&lt;&gt;"a","",IF(V114=U114,V114+0.0001,V114))</f>
        <v/>
      </c>
      <c r="J114" s="34" t="str">
        <f>IF(results!$W114&lt;&gt;"a","",IF(OR(U114=W114,V114=W114),W114+0.0002,W114))</f>
        <v/>
      </c>
      <c r="K114" s="34" t="str">
        <f>IF(results!$W114&lt;&gt;"a","",IF(OR(U114=X114,V114=X114,W114=X114),X114+0.0003,X114))</f>
        <v/>
      </c>
      <c r="L114" s="34" t="str">
        <f>IF(results!$W114&lt;&gt;"a","",IF(OR(U114=Y114,V114=Y114,W114=Y114,X114=Y114),Y114+0.0004,Y114))</f>
        <v/>
      </c>
      <c r="M114" s="34" t="str">
        <f>IF(results!$W114&lt;&gt;"a","",IF(OR(U114=Z114,V114=Z114,W114=Z114,X114=Z114,Y114=Z114),Z114+0.0005,Z114))</f>
        <v/>
      </c>
      <c r="N114" s="34" t="str">
        <f>IF(results!$W114&lt;&gt;"a","",IF(OR(U114=AA114,V114=AA114,W114=AA114,X114=AA114,Y114=AA114,Z114=AA114),AA114+0.0006,AA114))</f>
        <v/>
      </c>
      <c r="O114" s="34" t="str">
        <f>IF(results!$W114&lt;&gt;"a","",IF(OR(U114=AB114,V114=AB114,W114=AB114,X114=AB114,Y114=AB114,Z114=AB114,AA114=AB114),AB114+0.0007,AB114))</f>
        <v/>
      </c>
      <c r="P114" s="34" t="str">
        <f>IF(results!$W114&lt;&gt;"a","",AC114*2)</f>
        <v/>
      </c>
      <c r="Q114" s="46">
        <f t="shared" si="17"/>
        <v>0</v>
      </c>
      <c r="R114" s="4">
        <f t="shared" si="16"/>
        <v>1.1399999999999999E-5</v>
      </c>
      <c r="S114" s="4" t="str">
        <f>IF(results!$W114&lt;&gt;"a","",results!C114)</f>
        <v/>
      </c>
      <c r="T114" s="4">
        <f>IF(results!W114="A",1,IF(results!W114="B",2,IF(results!W114="C",3,99)))</f>
        <v>2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39</v>
      </c>
      <c r="Y114" s="33">
        <f>results!L114+results!M114</f>
        <v>0</v>
      </c>
      <c r="Z114" s="33">
        <f>results!N114+results!O114</f>
        <v>52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18"/>
        <v>#NUM!</v>
      </c>
    </row>
    <row r="115" spans="1:30" x14ac:dyDescent="0.35">
      <c r="A115" s="18">
        <v>109</v>
      </c>
      <c r="B115" s="20">
        <f t="shared" si="13"/>
        <v>84</v>
      </c>
      <c r="C115" s="20">
        <f t="shared" si="14"/>
        <v>73</v>
      </c>
      <c r="D115" s="14">
        <f t="shared" si="10"/>
        <v>29</v>
      </c>
      <c r="E115" s="14">
        <f t="shared" si="19"/>
        <v>29</v>
      </c>
      <c r="F115" s="2" t="str">
        <f>IF(results!W115&lt;&gt;"a","",results!B115)</f>
        <v/>
      </c>
      <c r="G115" s="2" t="str">
        <f>IF(results!$W115&lt;&gt;"a","",results!V115)</f>
        <v/>
      </c>
      <c r="H115" s="34" t="str">
        <f>IF(results!$W115&lt;&gt;"a","",U115)</f>
        <v/>
      </c>
      <c r="I115" s="34" t="str">
        <f>IF(results!$W115&lt;&gt;"a","",IF(V115=U115,V115+0.0001,V115))</f>
        <v/>
      </c>
      <c r="J115" s="34" t="str">
        <f>IF(results!$W115&lt;&gt;"a","",IF(OR(U115=W115,V115=W115),W115+0.0002,W115))</f>
        <v/>
      </c>
      <c r="K115" s="34" t="str">
        <f>IF(results!$W115&lt;&gt;"a","",IF(OR(U115=X115,V115=X115,W115=X115),X115+0.0003,X115))</f>
        <v/>
      </c>
      <c r="L115" s="34" t="str">
        <f>IF(results!$W115&lt;&gt;"a","",IF(OR(U115=Y115,V115=Y115,W115=Y115,X115=Y115),Y115+0.0004,Y115))</f>
        <v/>
      </c>
      <c r="M115" s="34" t="str">
        <f>IF(results!$W115&lt;&gt;"a","",IF(OR(U115=Z115,V115=Z115,W115=Z115,X115=Z115,Y115=Z115),Z115+0.0005,Z115))</f>
        <v/>
      </c>
      <c r="N115" s="34" t="str">
        <f>IF(results!$W115&lt;&gt;"a","",IF(OR(U115=AA115,V115=AA115,W115=AA115,X115=AA115,Y115=AA115,Z115=AA115),AA115+0.0006,AA115))</f>
        <v/>
      </c>
      <c r="O115" s="34" t="str">
        <f>IF(results!$W115&lt;&gt;"a","",IF(OR(U115=AB115,V115=AB115,W115=AB115,X115=AB115,Y115=AB115,Z115=AB115,AA115=AB115),AB115+0.0007,AB115))</f>
        <v/>
      </c>
      <c r="P115" s="34" t="str">
        <f>IF(results!$W115&lt;&gt;"a","",AC115*2)</f>
        <v/>
      </c>
      <c r="Q115" s="46">
        <f t="shared" si="17"/>
        <v>0</v>
      </c>
      <c r="R115" s="4">
        <f t="shared" si="16"/>
        <v>1.15E-5</v>
      </c>
      <c r="S115" s="4" t="str">
        <f>IF(results!$W115&lt;&gt;"a","",results!C115)</f>
        <v/>
      </c>
      <c r="T115" s="4">
        <f>IF(results!W115="A",1,IF(results!W115="B",2,IF(results!W115="C",3,99)))</f>
        <v>3</v>
      </c>
      <c r="U115" s="33">
        <f>results!D115+results!E115</f>
        <v>0</v>
      </c>
      <c r="V115" s="33">
        <f>results!F115+results!G115</f>
        <v>29</v>
      </c>
      <c r="W115" s="33">
        <f>results!H115+results!I115</f>
        <v>0</v>
      </c>
      <c r="X115" s="33">
        <f>results!J115+results!K115</f>
        <v>50</v>
      </c>
      <c r="Y115" s="33">
        <f>results!L115+results!M115</f>
        <v>0</v>
      </c>
      <c r="Z115" s="33">
        <f>results!N115+results!O115</f>
        <v>47</v>
      </c>
      <c r="AA115" s="33">
        <f>results!P115+results!Q115</f>
        <v>41</v>
      </c>
      <c r="AB115" s="33">
        <f>results!R115+results!S115</f>
        <v>31</v>
      </c>
      <c r="AC115" s="33">
        <f>results!T115+results!U115</f>
        <v>39</v>
      </c>
      <c r="AD115" s="10" t="e">
        <f t="shared" si="18"/>
        <v>#NUM!</v>
      </c>
    </row>
    <row r="116" spans="1:30" x14ac:dyDescent="0.35">
      <c r="A116" s="18">
        <v>110</v>
      </c>
      <c r="B116" s="20">
        <f t="shared" si="13"/>
        <v>84</v>
      </c>
      <c r="C116" s="20">
        <f t="shared" si="14"/>
        <v>72</v>
      </c>
      <c r="D116" s="14">
        <f t="shared" si="10"/>
        <v>29</v>
      </c>
      <c r="E116" s="14">
        <f t="shared" si="19"/>
        <v>29</v>
      </c>
      <c r="F116" s="2" t="str">
        <f>IF(results!W116&lt;&gt;"a","",results!B116)</f>
        <v/>
      </c>
      <c r="G116" s="2" t="str">
        <f>IF(results!$W116&lt;&gt;"a","",results!V116)</f>
        <v/>
      </c>
      <c r="H116" s="34" t="str">
        <f>IF(results!$W116&lt;&gt;"a","",U116)</f>
        <v/>
      </c>
      <c r="I116" s="34" t="str">
        <f>IF(results!$W116&lt;&gt;"a","",IF(V116=U116,V116+0.0001,V116))</f>
        <v/>
      </c>
      <c r="J116" s="34" t="str">
        <f>IF(results!$W116&lt;&gt;"a","",IF(OR(U116=W116,V116=W116),W116+0.0002,W116))</f>
        <v/>
      </c>
      <c r="K116" s="34" t="str">
        <f>IF(results!$W116&lt;&gt;"a","",IF(OR(U116=X116,V116=X116,W116=X116),X116+0.0003,X116))</f>
        <v/>
      </c>
      <c r="L116" s="34" t="str">
        <f>IF(results!$W116&lt;&gt;"a","",IF(OR(U116=Y116,V116=Y116,W116=Y116,X116=Y116),Y116+0.0004,Y116))</f>
        <v/>
      </c>
      <c r="M116" s="34" t="str">
        <f>IF(results!$W116&lt;&gt;"a","",IF(OR(U116=Z116,V116=Z116,W116=Z116,X116=Z116,Y116=Z116),Z116+0.0005,Z116))</f>
        <v/>
      </c>
      <c r="N116" s="34" t="str">
        <f>IF(results!$W116&lt;&gt;"a","",IF(OR(U116=AA116,V116=AA116,W116=AA116,X116=AA116,Y116=AA116,Z116=AA116),AA116+0.0006,AA116))</f>
        <v/>
      </c>
      <c r="O116" s="34" t="str">
        <f>IF(results!$W116&lt;&gt;"a","",IF(OR(U116=AB116,V116=AB116,W116=AB116,X116=AB116,Y116=AB116,Z116=AB116,AA116=AB116),AB116+0.0007,AB116))</f>
        <v/>
      </c>
      <c r="P116" s="34" t="str">
        <f>IF(results!$W116&lt;&gt;"a","",AC116*2)</f>
        <v/>
      </c>
      <c r="Q116" s="46">
        <f t="shared" si="17"/>
        <v>0</v>
      </c>
      <c r="R116" s="4">
        <f t="shared" si="16"/>
        <v>1.1599999999999999E-5</v>
      </c>
      <c r="S116" s="4" t="str">
        <f>IF(results!$W116&lt;&gt;"a","",results!C116)</f>
        <v/>
      </c>
      <c r="T116" s="4">
        <f>IF(results!W116="A",1,IF(results!W116="B",2,IF(results!W116="C",3,99)))</f>
        <v>3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47</v>
      </c>
      <c r="X116" s="33">
        <f>results!J116+results!K116</f>
        <v>35</v>
      </c>
      <c r="Y116" s="33">
        <f>results!L116+results!M116</f>
        <v>0</v>
      </c>
      <c r="Z116" s="33">
        <f>results!N116+results!O116</f>
        <v>39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18"/>
        <v>#NUM!</v>
      </c>
    </row>
    <row r="117" spans="1:30" x14ac:dyDescent="0.35">
      <c r="A117" s="18">
        <v>111</v>
      </c>
      <c r="B117" s="20">
        <f t="shared" si="13"/>
        <v>29</v>
      </c>
      <c r="C117" s="20">
        <f t="shared" si="14"/>
        <v>71</v>
      </c>
      <c r="D117" s="14">
        <f t="shared" si="10"/>
        <v>29</v>
      </c>
      <c r="E117" s="14">
        <f t="shared" si="19"/>
        <v>29</v>
      </c>
      <c r="F117" s="2" t="str">
        <f>IF(results!W117&lt;&gt;"a","",results!B117)</f>
        <v/>
      </c>
      <c r="G117" s="2" t="str">
        <f>IF(results!$W117&lt;&gt;"a","",results!V117)</f>
        <v/>
      </c>
      <c r="H117" s="34" t="str">
        <f>IF(results!$W117&lt;&gt;"a","",U117)</f>
        <v/>
      </c>
      <c r="I117" s="34" t="str">
        <f>IF(results!$W117&lt;&gt;"a","",IF(V117=U117,V117+0.0001,V117))</f>
        <v/>
      </c>
      <c r="J117" s="34" t="str">
        <f>IF(results!$W117&lt;&gt;"a","",IF(OR(U117=W117,V117=W117),W117+0.0002,W117))</f>
        <v/>
      </c>
      <c r="K117" s="34" t="str">
        <f>IF(results!$W117&lt;&gt;"a","",IF(OR(U117=X117,V117=X117,W117=X117),X117+0.0003,X117))</f>
        <v/>
      </c>
      <c r="L117" s="34" t="str">
        <f>IF(results!$W117&lt;&gt;"a","",IF(OR(U117=Y117,V117=Y117,W117=Y117,X117=Y117),Y117+0.0004,Y117))</f>
        <v/>
      </c>
      <c r="M117" s="34" t="str">
        <f>IF(results!$W117&lt;&gt;"a","",IF(OR(U117=Z117,V117=Z117,W117=Z117,X117=Z117,Y117=Z117),Z117+0.0005,Z117))</f>
        <v/>
      </c>
      <c r="N117" s="34" t="str">
        <f>IF(results!$W117&lt;&gt;"a","",IF(OR(U117=AA117,V117=AA117,W117=AA117,X117=AA117,Y117=AA117,Z117=AA117),AA117+0.0006,AA117))</f>
        <v/>
      </c>
      <c r="O117" s="34" t="str">
        <f>IF(results!$W117&lt;&gt;"a","",IF(OR(U117=AB117,V117=AB117,W117=AB117,X117=AB117,Y117=AB117,Z117=AB117,AA117=AB117),AB117+0.0007,AB117))</f>
        <v/>
      </c>
      <c r="P117" s="34" t="str">
        <f>IF(results!$W117&lt;&gt;"a","",AC117*2)</f>
        <v/>
      </c>
      <c r="Q117" s="46">
        <f t="shared" si="17"/>
        <v>0</v>
      </c>
      <c r="R117" s="4">
        <f t="shared" si="16"/>
        <v>1.17E-5</v>
      </c>
      <c r="S117" s="4" t="str">
        <f>IF(results!$W117&lt;&gt;"a","",results!C117)</f>
        <v/>
      </c>
      <c r="T117" s="4">
        <f>IF(results!W117="A",1,IF(results!W117="B",2,IF(results!W117="C",3,99)))</f>
        <v>2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37</v>
      </c>
      <c r="X117" s="33">
        <f>results!J117+results!K117</f>
        <v>60</v>
      </c>
      <c r="Y117" s="33">
        <f>results!L117+results!M117</f>
        <v>0</v>
      </c>
      <c r="Z117" s="33">
        <f>results!N117+results!O117</f>
        <v>41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18"/>
        <v>#NUM!</v>
      </c>
    </row>
    <row r="118" spans="1:30" x14ac:dyDescent="0.35">
      <c r="A118" s="18">
        <v>112</v>
      </c>
      <c r="B118" s="20">
        <f t="shared" si="13"/>
        <v>1</v>
      </c>
      <c r="C118" s="20">
        <f t="shared" si="14"/>
        <v>26</v>
      </c>
      <c r="D118" s="14">
        <f t="shared" si="10"/>
        <v>26</v>
      </c>
      <c r="E118" s="14">
        <f t="shared" si="19"/>
        <v>26</v>
      </c>
      <c r="F118" s="2" t="str">
        <f>IF(results!W118&lt;&gt;"a","",results!B118)</f>
        <v>ZUPANCIC BOJAN</v>
      </c>
      <c r="G118" s="2">
        <f>IF(results!$W118&lt;&gt;"a","",results!V118)</f>
        <v>1</v>
      </c>
      <c r="H118" s="34">
        <f>IF(results!$W118&lt;&gt;"a","",U118)</f>
        <v>0</v>
      </c>
      <c r="I118" s="34">
        <f>IF(results!$W118&lt;&gt;"a","",IF(V118=U118,V118+0.0001,V118))</f>
        <v>1E-4</v>
      </c>
      <c r="J118" s="34">
        <f>IF(results!$W118&lt;&gt;"a","",IF(OR(U118=W118,V118=W118),W118+0.0002,W118))</f>
        <v>36</v>
      </c>
      <c r="K118" s="34">
        <f>IF(results!$W118&lt;&gt;"a","",IF(OR(U118=X118,V118=X118,W118=X118),X118+0.0003,X118))</f>
        <v>2.9999999999999997E-4</v>
      </c>
      <c r="L118" s="34">
        <f>IF(results!$W118&lt;&gt;"a","",IF(OR(U118=Y118,V118=Y118,W118=Y118,X118=Y118),Y118+0.0004,Y118))</f>
        <v>4.0000000000000002E-4</v>
      </c>
      <c r="M118" s="34">
        <f>IF(results!$W118&lt;&gt;"a","",IF(OR(U118=Z118,V118=Z118,W118=Z118,X118=Z118,Y118=Z118),Z118+0.0005,Z118))</f>
        <v>5.0000000000000001E-4</v>
      </c>
      <c r="N118" s="34">
        <f>IF(results!$W118&lt;&gt;"a","",IF(OR(U118=AA118,V118=AA118,W118=AA118,X118=AA118,Y118=AA118,Z118=AA118),AA118+0.0006,AA118))</f>
        <v>5.9999999999999995E-4</v>
      </c>
      <c r="O118" s="34">
        <f>IF(results!$W118&lt;&gt;"a","",IF(OR(U118=AB118,V118=AB118,W118=AB118,X118=AB118,Y118=AB118,Z118=AB118,AA118=AB118),AB118+0.0007,AB118))</f>
        <v>6.9999999999999999E-4</v>
      </c>
      <c r="P118" s="34">
        <f>IF(results!$W118&lt;&gt;"a","",AC118*2)</f>
        <v>0</v>
      </c>
      <c r="Q118" s="46">
        <f t="shared" si="17"/>
        <v>36.001800000000003</v>
      </c>
      <c r="R118" s="4">
        <f t="shared" si="16"/>
        <v>36.001811800000006</v>
      </c>
      <c r="S118" s="4">
        <f>IF(results!$W118&lt;&gt;"a","",results!C118)</f>
        <v>13.9</v>
      </c>
      <c r="T118" s="4">
        <f>IF(results!W118="A",1,IF(results!W118="B",2,IF(results!W118="C",3,99)))</f>
        <v>1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36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>
        <f t="shared" si="18"/>
        <v>5.9999999999999995E-4</v>
      </c>
    </row>
    <row r="119" spans="1:30" x14ac:dyDescent="0.35">
      <c r="A119" s="18">
        <v>113</v>
      </c>
      <c r="B119" s="20">
        <f t="shared" si="13"/>
        <v>113</v>
      </c>
      <c r="C119" s="20">
        <f t="shared" si="14"/>
        <v>70</v>
      </c>
      <c r="D119" s="14">
        <f t="shared" si="10"/>
        <v>29</v>
      </c>
      <c r="E119" s="14">
        <f t="shared" si="19"/>
        <v>29</v>
      </c>
      <c r="F119" s="2" t="str">
        <f>IF(results!W119&lt;&gt;"a","",results!B119)</f>
        <v/>
      </c>
      <c r="G119" s="2" t="str">
        <f>IF(results!$W119&lt;&gt;"a","",results!V119)</f>
        <v/>
      </c>
      <c r="H119" s="34" t="str">
        <f>IF(results!$W119&lt;&gt;"a","",U119)</f>
        <v/>
      </c>
      <c r="I119" s="34" t="str">
        <f>IF(results!$W119&lt;&gt;"a","",IF(V119=U119,V119+0.0001,V119))</f>
        <v/>
      </c>
      <c r="J119" s="34" t="str">
        <f>IF(results!$W119&lt;&gt;"a","",IF(OR(U119=W119,V119=W119),W119+0.0002,W119))</f>
        <v/>
      </c>
      <c r="K119" s="34" t="str">
        <f>IF(results!$W119&lt;&gt;"a","",IF(OR(U119=X119,V119=X119,W119=X119),X119+0.0003,X119))</f>
        <v/>
      </c>
      <c r="L119" s="34" t="str">
        <f>IF(results!$W119&lt;&gt;"a","",IF(OR(U119=Y119,V119=Y119,W119=Y119,X119=Y119),Y119+0.0004,Y119))</f>
        <v/>
      </c>
      <c r="M119" s="34" t="str">
        <f>IF(results!$W119&lt;&gt;"a","",IF(OR(U119=Z119,V119=Z119,W119=Z119,X119=Z119,Y119=Z119),Z119+0.0005,Z119))</f>
        <v/>
      </c>
      <c r="N119" s="34" t="str">
        <f>IF(results!$W119&lt;&gt;"a","",IF(OR(U119=AA119,V119=AA119,W119=AA119,X119=AA119,Y119=AA119,Z119=AA119),AA119+0.0006,AA119))</f>
        <v/>
      </c>
      <c r="O119" s="34" t="str">
        <f>IF(results!$W119&lt;&gt;"a","",IF(OR(U119=AB119,V119=AB119,W119=AB119,X119=AB119,Y119=AB119,Z119=AB119,AA119=AB119),AB119+0.0007,AB119))</f>
        <v/>
      </c>
      <c r="P119" s="34" t="str">
        <f>IF(results!$W119&lt;&gt;"a","",AC119*2)</f>
        <v/>
      </c>
      <c r="Q119" s="46">
        <f t="shared" si="17"/>
        <v>0</v>
      </c>
      <c r="R119" s="4">
        <f t="shared" si="16"/>
        <v>1.19E-5</v>
      </c>
      <c r="S119" s="4" t="str">
        <f>IF(results!$W119&lt;&gt;"a","",results!C119)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18"/>
        <v>#NUM!</v>
      </c>
    </row>
    <row r="120" spans="1:30" x14ac:dyDescent="0.35">
      <c r="A120" s="18">
        <v>114</v>
      </c>
      <c r="B120" s="20">
        <f t="shared" si="13"/>
        <v>113</v>
      </c>
      <c r="C120" s="20">
        <f t="shared" si="14"/>
        <v>69</v>
      </c>
      <c r="D120" s="14">
        <f t="shared" si="10"/>
        <v>29</v>
      </c>
      <c r="E120" s="14">
        <f t="shared" si="19"/>
        <v>29</v>
      </c>
      <c r="F120" s="2" t="str">
        <f>IF(results!W120&lt;&gt;"a","",results!B120)</f>
        <v/>
      </c>
      <c r="G120" s="2" t="str">
        <f>IF(results!$W120&lt;&gt;"a","",results!V120)</f>
        <v/>
      </c>
      <c r="H120" s="34" t="str">
        <f>IF(results!$W120&lt;&gt;"a","",U120)</f>
        <v/>
      </c>
      <c r="I120" s="34" t="str">
        <f>IF(results!$W120&lt;&gt;"a","",IF(V120=U120,V120+0.0001,V120))</f>
        <v/>
      </c>
      <c r="J120" s="34" t="str">
        <f>IF(results!$W120&lt;&gt;"a","",IF(OR(U120=W120,V120=W120),W120+0.0002,W120))</f>
        <v/>
      </c>
      <c r="K120" s="34" t="str">
        <f>IF(results!$W120&lt;&gt;"a","",IF(OR(U120=X120,V120=X120,W120=X120),X120+0.0003,X120))</f>
        <v/>
      </c>
      <c r="L120" s="34" t="str">
        <f>IF(results!$W120&lt;&gt;"a","",IF(OR(U120=Y120,V120=Y120,W120=Y120,X120=Y120),Y120+0.0004,Y120))</f>
        <v/>
      </c>
      <c r="M120" s="34" t="str">
        <f>IF(results!$W120&lt;&gt;"a","",IF(OR(U120=Z120,V120=Z120,W120=Z120,X120=Z120,Y120=Z120),Z120+0.0005,Z120))</f>
        <v/>
      </c>
      <c r="N120" s="34" t="str">
        <f>IF(results!$W120&lt;&gt;"a","",IF(OR(U120=AA120,V120=AA120,W120=AA120,X120=AA120,Y120=AA120,Z120=AA120),AA120+0.0006,AA120))</f>
        <v/>
      </c>
      <c r="O120" s="34" t="str">
        <f>IF(results!$W120&lt;&gt;"a","",IF(OR(U120=AB120,V120=AB120,W120=AB120,X120=AB120,Y120=AB120,Z120=AB120,AA120=AB120),AB120+0.0007,AB120))</f>
        <v/>
      </c>
      <c r="P120" s="34" t="str">
        <f>IF(results!$W120&lt;&gt;"a","",AC120*2)</f>
        <v/>
      </c>
      <c r="Q120" s="46">
        <f t="shared" si="17"/>
        <v>0</v>
      </c>
      <c r="R120" s="4">
        <f t="shared" si="16"/>
        <v>1.2E-5</v>
      </c>
      <c r="S120" s="4" t="str">
        <f>IF(results!$W120&lt;&gt;"a","",results!C120)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18"/>
        <v>#NUM!</v>
      </c>
    </row>
    <row r="121" spans="1:30" x14ac:dyDescent="0.35">
      <c r="A121" s="18">
        <v>115</v>
      </c>
      <c r="B121" s="20">
        <f t="shared" si="13"/>
        <v>113</v>
      </c>
      <c r="C121" s="20">
        <f t="shared" si="14"/>
        <v>68</v>
      </c>
      <c r="D121" s="14">
        <f t="shared" si="10"/>
        <v>29</v>
      </c>
      <c r="E121" s="14">
        <f t="shared" si="19"/>
        <v>29</v>
      </c>
      <c r="F121" s="2" t="str">
        <f>IF(results!W121&lt;&gt;"a","",results!B121)</f>
        <v/>
      </c>
      <c r="G121" s="2" t="str">
        <f>IF(results!$W121&lt;&gt;"a","",results!V121)</f>
        <v/>
      </c>
      <c r="H121" s="34" t="str">
        <f>IF(results!$W121&lt;&gt;"a","",U121)</f>
        <v/>
      </c>
      <c r="I121" s="34" t="str">
        <f>IF(results!$W121&lt;&gt;"a","",IF(V121=U121,V121+0.0001,V121))</f>
        <v/>
      </c>
      <c r="J121" s="34" t="str">
        <f>IF(results!$W121&lt;&gt;"a","",IF(OR(U121=W121,V121=W121),W121+0.0002,W121))</f>
        <v/>
      </c>
      <c r="K121" s="34" t="str">
        <f>IF(results!$W121&lt;&gt;"a","",IF(OR(U121=X121,V121=X121,W121=X121),X121+0.0003,X121))</f>
        <v/>
      </c>
      <c r="L121" s="34" t="str">
        <f>IF(results!$W121&lt;&gt;"a","",IF(OR(U121=Y121,V121=Y121,W121=Y121,X121=Y121),Y121+0.0004,Y121))</f>
        <v/>
      </c>
      <c r="M121" s="34" t="str">
        <f>IF(results!$W121&lt;&gt;"a","",IF(OR(U121=Z121,V121=Z121,W121=Z121,X121=Z121,Y121=Z121),Z121+0.0005,Z121))</f>
        <v/>
      </c>
      <c r="N121" s="34" t="str">
        <f>IF(results!$W121&lt;&gt;"a","",IF(OR(U121=AA121,V121=AA121,W121=AA121,X121=AA121,Y121=AA121,Z121=AA121),AA121+0.0006,AA121))</f>
        <v/>
      </c>
      <c r="O121" s="34" t="str">
        <f>IF(results!$W121&lt;&gt;"a","",IF(OR(U121=AB121,V121=AB121,W121=AB121,X121=AB121,Y121=AB121,Z121=AB121,AA121=AB121),AB121+0.0007,AB121))</f>
        <v/>
      </c>
      <c r="P121" s="34" t="str">
        <f>IF(results!$W121&lt;&gt;"a","",AC121*2)</f>
        <v/>
      </c>
      <c r="Q121" s="46">
        <f t="shared" si="17"/>
        <v>0</v>
      </c>
      <c r="R121" s="4">
        <f t="shared" si="16"/>
        <v>1.2099999999999999E-5</v>
      </c>
      <c r="S121" s="4" t="str">
        <f>IF(results!$W121&lt;&gt;"a","",results!C121)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18"/>
        <v>#NUM!</v>
      </c>
    </row>
    <row r="122" spans="1:30" x14ac:dyDescent="0.35">
      <c r="A122" s="18">
        <v>116</v>
      </c>
      <c r="B122" s="20">
        <f t="shared" si="13"/>
        <v>113</v>
      </c>
      <c r="C122" s="20">
        <f t="shared" si="14"/>
        <v>67</v>
      </c>
      <c r="D122" s="14">
        <f t="shared" si="10"/>
        <v>29</v>
      </c>
      <c r="E122" s="14">
        <f t="shared" si="19"/>
        <v>29</v>
      </c>
      <c r="F122" s="2" t="str">
        <f>IF(results!W122&lt;&gt;"a","",results!B122)</f>
        <v/>
      </c>
      <c r="G122" s="2" t="str">
        <f>IF(results!$W122&lt;&gt;"a","",results!V122)</f>
        <v/>
      </c>
      <c r="H122" s="34" t="str">
        <f>IF(results!$W122&lt;&gt;"a","",U122)</f>
        <v/>
      </c>
      <c r="I122" s="34" t="str">
        <f>IF(results!$W122&lt;&gt;"a","",IF(V122=U122,V122+0.0001,V122))</f>
        <v/>
      </c>
      <c r="J122" s="34" t="str">
        <f>IF(results!$W122&lt;&gt;"a","",IF(OR(U122=W122,V122=W122),W122+0.0002,W122))</f>
        <v/>
      </c>
      <c r="K122" s="34" t="str">
        <f>IF(results!$W122&lt;&gt;"a","",IF(OR(U122=X122,V122=X122,W122=X122),X122+0.0003,X122))</f>
        <v/>
      </c>
      <c r="L122" s="34" t="str">
        <f>IF(results!$W122&lt;&gt;"a","",IF(OR(U122=Y122,V122=Y122,W122=Y122,X122=Y122),Y122+0.0004,Y122))</f>
        <v/>
      </c>
      <c r="M122" s="34" t="str">
        <f>IF(results!$W122&lt;&gt;"a","",IF(OR(U122=Z122,V122=Z122,W122=Z122,X122=Z122,Y122=Z122),Z122+0.0005,Z122))</f>
        <v/>
      </c>
      <c r="N122" s="34" t="str">
        <f>IF(results!$W122&lt;&gt;"a","",IF(OR(U122=AA122,V122=AA122,W122=AA122,X122=AA122,Y122=AA122,Z122=AA122),AA122+0.0006,AA122))</f>
        <v/>
      </c>
      <c r="O122" s="34" t="str">
        <f>IF(results!$W122&lt;&gt;"a","",IF(OR(U122=AB122,V122=AB122,W122=AB122,X122=AB122,Y122=AB122,Z122=AB122,AA122=AB122),AB122+0.0007,AB122))</f>
        <v/>
      </c>
      <c r="P122" s="34" t="str">
        <f>IF(results!$W122&lt;&gt;"a","",AC122*2)</f>
        <v/>
      </c>
      <c r="Q122" s="46">
        <f t="shared" si="17"/>
        <v>0</v>
      </c>
      <c r="R122" s="4">
        <f t="shared" si="16"/>
        <v>1.22E-5</v>
      </c>
      <c r="S122" s="4" t="str">
        <f>IF(results!$W122&lt;&gt;"a","",results!C122)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18"/>
        <v>#NUM!</v>
      </c>
    </row>
    <row r="123" spans="1:30" x14ac:dyDescent="0.35">
      <c r="A123" s="18">
        <v>117</v>
      </c>
      <c r="B123" s="20">
        <f t="shared" si="13"/>
        <v>113</v>
      </c>
      <c r="C123" s="20">
        <f t="shared" si="14"/>
        <v>66</v>
      </c>
      <c r="D123" s="14">
        <f t="shared" si="10"/>
        <v>29</v>
      </c>
      <c r="E123" s="14">
        <f t="shared" si="19"/>
        <v>29</v>
      </c>
      <c r="F123" s="2" t="str">
        <f>IF(results!W123&lt;&gt;"a","",results!B123)</f>
        <v/>
      </c>
      <c r="G123" s="2" t="str">
        <f>IF(results!$W123&lt;&gt;"a","",results!V123)</f>
        <v/>
      </c>
      <c r="H123" s="34" t="str">
        <f>IF(results!$W123&lt;&gt;"a","",U123)</f>
        <v/>
      </c>
      <c r="I123" s="34" t="str">
        <f>IF(results!$W123&lt;&gt;"a","",IF(V123=U123,V123+0.0001,V123))</f>
        <v/>
      </c>
      <c r="J123" s="34" t="str">
        <f>IF(results!$W123&lt;&gt;"a","",IF(OR(U123=W123,V123=W123),W123+0.0002,W123))</f>
        <v/>
      </c>
      <c r="K123" s="34" t="str">
        <f>IF(results!$W123&lt;&gt;"a","",IF(OR(U123=X123,V123=X123,W123=X123),X123+0.0003,X123))</f>
        <v/>
      </c>
      <c r="L123" s="34" t="str">
        <f>IF(results!$W123&lt;&gt;"a","",IF(OR(U123=Y123,V123=Y123,W123=Y123,X123=Y123),Y123+0.0004,Y123))</f>
        <v/>
      </c>
      <c r="M123" s="34" t="str">
        <f>IF(results!$W123&lt;&gt;"a","",IF(OR(U123=Z123,V123=Z123,W123=Z123,X123=Z123,Y123=Z123),Z123+0.0005,Z123))</f>
        <v/>
      </c>
      <c r="N123" s="34" t="str">
        <f>IF(results!$W123&lt;&gt;"a","",IF(OR(U123=AA123,V123=AA123,W123=AA123,X123=AA123,Y123=AA123,Z123=AA123),AA123+0.0006,AA123))</f>
        <v/>
      </c>
      <c r="O123" s="34" t="str">
        <f>IF(results!$W123&lt;&gt;"a","",IF(OR(U123=AB123,V123=AB123,W123=AB123,X123=AB123,Y123=AB123,Z123=AB123,AA123=AB123),AB123+0.0007,AB123))</f>
        <v/>
      </c>
      <c r="P123" s="34" t="str">
        <f>IF(results!$W123&lt;&gt;"a","",AC123*2)</f>
        <v/>
      </c>
      <c r="Q123" s="46">
        <f t="shared" si="17"/>
        <v>0</v>
      </c>
      <c r="R123" s="4">
        <f t="shared" si="16"/>
        <v>1.2299999999999999E-5</v>
      </c>
      <c r="S123" s="4" t="str">
        <f>IF(results!$W123&lt;&gt;"a","",results!C123)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18"/>
        <v>#NUM!</v>
      </c>
    </row>
    <row r="124" spans="1:30" x14ac:dyDescent="0.35">
      <c r="A124" s="18">
        <v>118</v>
      </c>
      <c r="B124" s="20">
        <f t="shared" si="13"/>
        <v>113</v>
      </c>
      <c r="C124" s="20">
        <f t="shared" si="14"/>
        <v>65</v>
      </c>
      <c r="D124" s="14">
        <f t="shared" si="10"/>
        <v>29</v>
      </c>
      <c r="E124" s="14">
        <f t="shared" si="19"/>
        <v>29</v>
      </c>
      <c r="F124" s="2" t="str">
        <f>IF(results!W124&lt;&gt;"a","",results!B124)</f>
        <v/>
      </c>
      <c r="G124" s="2" t="str">
        <f>IF(results!$W124&lt;&gt;"a","",results!V124)</f>
        <v/>
      </c>
      <c r="H124" s="34" t="str">
        <f>IF(results!$W124&lt;&gt;"a","",U124)</f>
        <v/>
      </c>
      <c r="I124" s="34" t="str">
        <f>IF(results!$W124&lt;&gt;"a","",IF(V124=U124,V124+0.0001,V124))</f>
        <v/>
      </c>
      <c r="J124" s="34" t="str">
        <f>IF(results!$W124&lt;&gt;"a","",IF(OR(U124=W124,V124=W124),W124+0.0002,W124))</f>
        <v/>
      </c>
      <c r="K124" s="34" t="str">
        <f>IF(results!$W124&lt;&gt;"a","",IF(OR(U124=X124,V124=X124,W124=X124),X124+0.0003,X124))</f>
        <v/>
      </c>
      <c r="L124" s="34" t="str">
        <f>IF(results!$W124&lt;&gt;"a","",IF(OR(U124=Y124,V124=Y124,W124=Y124,X124=Y124),Y124+0.0004,Y124))</f>
        <v/>
      </c>
      <c r="M124" s="34" t="str">
        <f>IF(results!$W124&lt;&gt;"a","",IF(OR(U124=Z124,V124=Z124,W124=Z124,X124=Z124,Y124=Z124),Z124+0.0005,Z124))</f>
        <v/>
      </c>
      <c r="N124" s="34" t="str">
        <f>IF(results!$W124&lt;&gt;"a","",IF(OR(U124=AA124,V124=AA124,W124=AA124,X124=AA124,Y124=AA124,Z124=AA124),AA124+0.0006,AA124))</f>
        <v/>
      </c>
      <c r="O124" s="34" t="str">
        <f>IF(results!$W124&lt;&gt;"a","",IF(OR(U124=AB124,V124=AB124,W124=AB124,X124=AB124,Y124=AB124,Z124=AB124,AA124=AB124),AB124+0.0007,AB124))</f>
        <v/>
      </c>
      <c r="P124" s="34" t="str">
        <f>IF(results!$W124&lt;&gt;"a","",AC124*2)</f>
        <v/>
      </c>
      <c r="Q124" s="46">
        <f t="shared" si="17"/>
        <v>0</v>
      </c>
      <c r="R124" s="4">
        <f t="shared" si="16"/>
        <v>1.24E-5</v>
      </c>
      <c r="S124" s="4" t="str">
        <f>IF(results!$W124&lt;&gt;"a","",results!C124)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18"/>
        <v>#NUM!</v>
      </c>
    </row>
    <row r="125" spans="1:30" x14ac:dyDescent="0.35">
      <c r="A125" s="18">
        <v>119</v>
      </c>
      <c r="B125" s="20">
        <f t="shared" si="13"/>
        <v>113</v>
      </c>
      <c r="C125" s="20">
        <f t="shared" si="14"/>
        <v>64</v>
      </c>
      <c r="D125" s="14">
        <f t="shared" si="10"/>
        <v>29</v>
      </c>
      <c r="E125" s="14">
        <f t="shared" si="19"/>
        <v>29</v>
      </c>
      <c r="F125" s="2" t="str">
        <f>IF(results!W125&lt;&gt;"a","",results!B125)</f>
        <v/>
      </c>
      <c r="G125" s="2" t="str">
        <f>IF(results!$W125&lt;&gt;"a","",results!V125)</f>
        <v/>
      </c>
      <c r="H125" s="34" t="str">
        <f>IF(results!$W125&lt;&gt;"a","",U125)</f>
        <v/>
      </c>
      <c r="I125" s="34" t="str">
        <f>IF(results!$W125&lt;&gt;"a","",IF(V125=U125,V125+0.0001,V125))</f>
        <v/>
      </c>
      <c r="J125" s="34" t="str">
        <f>IF(results!$W125&lt;&gt;"a","",IF(OR(U125=W125,V125=W125),W125+0.0002,W125))</f>
        <v/>
      </c>
      <c r="K125" s="34" t="str">
        <f>IF(results!$W125&lt;&gt;"a","",IF(OR(U125=X125,V125=X125,W125=X125),X125+0.0003,X125))</f>
        <v/>
      </c>
      <c r="L125" s="34" t="str">
        <f>IF(results!$W125&lt;&gt;"a","",IF(OR(U125=Y125,V125=Y125,W125=Y125,X125=Y125),Y125+0.0004,Y125))</f>
        <v/>
      </c>
      <c r="M125" s="34" t="str">
        <f>IF(results!$W125&lt;&gt;"a","",IF(OR(U125=Z125,V125=Z125,W125=Z125,X125=Z125,Y125=Z125),Z125+0.0005,Z125))</f>
        <v/>
      </c>
      <c r="N125" s="34" t="str">
        <f>IF(results!$W125&lt;&gt;"a","",IF(OR(U125=AA125,V125=AA125,W125=AA125,X125=AA125,Y125=AA125,Z125=AA125),AA125+0.0006,AA125))</f>
        <v/>
      </c>
      <c r="O125" s="34" t="str">
        <f>IF(results!$W125&lt;&gt;"a","",IF(OR(U125=AB125,V125=AB125,W125=AB125,X125=AB125,Y125=AB125,Z125=AB125,AA125=AB125),AB125+0.0007,AB125))</f>
        <v/>
      </c>
      <c r="P125" s="34" t="str">
        <f>IF(results!$W125&lt;&gt;"a","",AC125*2)</f>
        <v/>
      </c>
      <c r="Q125" s="46">
        <f t="shared" si="17"/>
        <v>0</v>
      </c>
      <c r="R125" s="4">
        <f t="shared" si="16"/>
        <v>1.2499999999999999E-5</v>
      </c>
      <c r="S125" s="4" t="str">
        <f>IF(results!$W125&lt;&gt;"a","",results!C125)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18"/>
        <v>#NUM!</v>
      </c>
    </row>
    <row r="126" spans="1:30" x14ac:dyDescent="0.35">
      <c r="A126" s="18">
        <v>120</v>
      </c>
      <c r="B126" s="20">
        <f t="shared" si="13"/>
        <v>113</v>
      </c>
      <c r="C126" s="20">
        <f t="shared" si="14"/>
        <v>63</v>
      </c>
      <c r="D126" s="14">
        <f t="shared" si="10"/>
        <v>29</v>
      </c>
      <c r="E126" s="14">
        <f t="shared" si="19"/>
        <v>29</v>
      </c>
      <c r="F126" s="2" t="str">
        <f>IF(results!W126&lt;&gt;"a","",results!B126)</f>
        <v/>
      </c>
      <c r="G126" s="2" t="str">
        <f>IF(results!$W126&lt;&gt;"a","",results!V126)</f>
        <v/>
      </c>
      <c r="H126" s="34" t="str">
        <f>IF(results!$W126&lt;&gt;"a","",U126)</f>
        <v/>
      </c>
      <c r="I126" s="34" t="str">
        <f>IF(results!$W126&lt;&gt;"a","",IF(V126=U126,V126+0.0001,V126))</f>
        <v/>
      </c>
      <c r="J126" s="34" t="str">
        <f>IF(results!$W126&lt;&gt;"a","",IF(OR(U126=W126,V126=W126),W126+0.0002,W126))</f>
        <v/>
      </c>
      <c r="K126" s="34" t="str">
        <f>IF(results!$W126&lt;&gt;"a","",IF(OR(U126=X126,V126=X126,W126=X126),X126+0.0003,X126))</f>
        <v/>
      </c>
      <c r="L126" s="34" t="str">
        <f>IF(results!$W126&lt;&gt;"a","",IF(OR(U126=Y126,V126=Y126,W126=Y126,X126=Y126),Y126+0.0004,Y126))</f>
        <v/>
      </c>
      <c r="M126" s="34" t="str">
        <f>IF(results!$W126&lt;&gt;"a","",IF(OR(U126=Z126,V126=Z126,W126=Z126,X126=Z126,Y126=Z126),Z126+0.0005,Z126))</f>
        <v/>
      </c>
      <c r="N126" s="34" t="str">
        <f>IF(results!$W126&lt;&gt;"a","",IF(OR(U126=AA126,V126=AA126,W126=AA126,X126=AA126,Y126=AA126,Z126=AA126),AA126+0.0006,AA126))</f>
        <v/>
      </c>
      <c r="O126" s="34" t="str">
        <f>IF(results!$W126&lt;&gt;"a","",IF(OR(U126=AB126,V126=AB126,W126=AB126,X126=AB126,Y126=AB126,Z126=AB126,AA126=AB126),AB126+0.0007,AB126))</f>
        <v/>
      </c>
      <c r="P126" s="34" t="str">
        <f>IF(results!$W126&lt;&gt;"a","",AC126*2)</f>
        <v/>
      </c>
      <c r="Q126" s="46">
        <f t="shared" si="17"/>
        <v>0</v>
      </c>
      <c r="R126" s="4">
        <f t="shared" si="16"/>
        <v>1.26E-5</v>
      </c>
      <c r="S126" s="4" t="str">
        <f>IF(results!$W126&lt;&gt;"a","",results!C126)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18"/>
        <v>#NUM!</v>
      </c>
    </row>
    <row r="127" spans="1:30" x14ac:dyDescent="0.35">
      <c r="A127" s="18">
        <v>121</v>
      </c>
      <c r="B127" s="20">
        <f t="shared" si="13"/>
        <v>113</v>
      </c>
      <c r="C127" s="20">
        <f t="shared" si="14"/>
        <v>62</v>
      </c>
      <c r="D127" s="14">
        <f t="shared" si="10"/>
        <v>29</v>
      </c>
      <c r="E127" s="14">
        <f t="shared" si="19"/>
        <v>29</v>
      </c>
      <c r="F127" s="2" t="str">
        <f>IF(results!W127&lt;&gt;"a","",results!B127)</f>
        <v/>
      </c>
      <c r="G127" s="2" t="str">
        <f>IF(results!$W127&lt;&gt;"a","",results!V127)</f>
        <v/>
      </c>
      <c r="H127" s="34" t="str">
        <f>IF(results!$W127&lt;&gt;"a","",U127)</f>
        <v/>
      </c>
      <c r="I127" s="34" t="str">
        <f>IF(results!$W127&lt;&gt;"a","",IF(V127=U127,V127+0.0001,V127))</f>
        <v/>
      </c>
      <c r="J127" s="34" t="str">
        <f>IF(results!$W127&lt;&gt;"a","",IF(OR(U127=W127,V127=W127),W127+0.0002,W127))</f>
        <v/>
      </c>
      <c r="K127" s="34" t="str">
        <f>IF(results!$W127&lt;&gt;"a","",IF(OR(U127=X127,V127=X127,W127=X127),X127+0.0003,X127))</f>
        <v/>
      </c>
      <c r="L127" s="34" t="str">
        <f>IF(results!$W127&lt;&gt;"a","",IF(OR(U127=Y127,V127=Y127,W127=Y127,X127=Y127),Y127+0.0004,Y127))</f>
        <v/>
      </c>
      <c r="M127" s="34" t="str">
        <f>IF(results!$W127&lt;&gt;"a","",IF(OR(U127=Z127,V127=Z127,W127=Z127,X127=Z127,Y127=Z127),Z127+0.0005,Z127))</f>
        <v/>
      </c>
      <c r="N127" s="34" t="str">
        <f>IF(results!$W127&lt;&gt;"a","",IF(OR(U127=AA127,V127=AA127,W127=AA127,X127=AA127,Y127=AA127,Z127=AA127),AA127+0.0006,AA127))</f>
        <v/>
      </c>
      <c r="O127" s="34" t="str">
        <f>IF(results!$W127&lt;&gt;"a","",IF(OR(U127=AB127,V127=AB127,W127=AB127,X127=AB127,Y127=AB127,Z127=AB127,AA127=AB127),AB127+0.0007,AB127))</f>
        <v/>
      </c>
      <c r="P127" s="34" t="str">
        <f>IF(results!$W127&lt;&gt;"a","",AC127*2)</f>
        <v/>
      </c>
      <c r="Q127" s="46">
        <f t="shared" si="17"/>
        <v>0</v>
      </c>
      <c r="R127" s="4">
        <f t="shared" si="16"/>
        <v>1.2699999999999999E-5</v>
      </c>
      <c r="S127" s="4" t="str">
        <f>IF(results!$W127&lt;&gt;"a","",results!C127)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18"/>
        <v>#NUM!</v>
      </c>
    </row>
    <row r="128" spans="1:30" x14ac:dyDescent="0.35">
      <c r="A128" s="18">
        <v>122</v>
      </c>
      <c r="B128" s="20">
        <f t="shared" si="13"/>
        <v>113</v>
      </c>
      <c r="C128" s="20">
        <f t="shared" si="14"/>
        <v>61</v>
      </c>
      <c r="D128" s="14">
        <f t="shared" si="10"/>
        <v>29</v>
      </c>
      <c r="E128" s="14">
        <f t="shared" si="19"/>
        <v>29</v>
      </c>
      <c r="F128" s="2" t="str">
        <f>IF(results!W128&lt;&gt;"a","",results!B128)</f>
        <v/>
      </c>
      <c r="G128" s="2" t="str">
        <f>IF(results!$W128&lt;&gt;"a","",results!V128)</f>
        <v/>
      </c>
      <c r="H128" s="34" t="str">
        <f>IF(results!$W128&lt;&gt;"a","",U128)</f>
        <v/>
      </c>
      <c r="I128" s="34" t="str">
        <f>IF(results!$W128&lt;&gt;"a","",IF(V128=U128,V128+0.0001,V128))</f>
        <v/>
      </c>
      <c r="J128" s="34" t="str">
        <f>IF(results!$W128&lt;&gt;"a","",IF(OR(U128=W128,V128=W128),W128+0.0002,W128))</f>
        <v/>
      </c>
      <c r="K128" s="34" t="str">
        <f>IF(results!$W128&lt;&gt;"a","",IF(OR(U128=X128,V128=X128,W128=X128),X128+0.0003,X128))</f>
        <v/>
      </c>
      <c r="L128" s="34" t="str">
        <f>IF(results!$W128&lt;&gt;"a","",IF(OR(U128=Y128,V128=Y128,W128=Y128,X128=Y128),Y128+0.0004,Y128))</f>
        <v/>
      </c>
      <c r="M128" s="34" t="str">
        <f>IF(results!$W128&lt;&gt;"a","",IF(OR(U128=Z128,V128=Z128,W128=Z128,X128=Z128,Y128=Z128),Z128+0.0005,Z128))</f>
        <v/>
      </c>
      <c r="N128" s="34" t="str">
        <f>IF(results!$W128&lt;&gt;"a","",IF(OR(U128=AA128,V128=AA128,W128=AA128,X128=AA128,Y128=AA128,Z128=AA128),AA128+0.0006,AA128))</f>
        <v/>
      </c>
      <c r="O128" s="34" t="str">
        <f>IF(results!$W128&lt;&gt;"a","",IF(OR(U128=AB128,V128=AB128,W128=AB128,X128=AB128,Y128=AB128,Z128=AB128,AA128=AB128),AB128+0.0007,AB128))</f>
        <v/>
      </c>
      <c r="P128" s="34" t="str">
        <f>IF(results!$W128&lt;&gt;"a","",AC128*2)</f>
        <v/>
      </c>
      <c r="Q128" s="46">
        <f t="shared" si="17"/>
        <v>0</v>
      </c>
      <c r="R128" s="4">
        <f t="shared" si="16"/>
        <v>1.2799999999999999E-5</v>
      </c>
      <c r="S128" s="4" t="str">
        <f>IF(results!$W128&lt;&gt;"a","",results!C128)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18"/>
        <v>#NUM!</v>
      </c>
    </row>
    <row r="129" spans="1:30" x14ac:dyDescent="0.35">
      <c r="A129" s="18">
        <v>123</v>
      </c>
      <c r="B129" s="20">
        <f t="shared" si="13"/>
        <v>113</v>
      </c>
      <c r="C129" s="20">
        <f t="shared" si="14"/>
        <v>60</v>
      </c>
      <c r="D129" s="14">
        <f t="shared" si="10"/>
        <v>29</v>
      </c>
      <c r="E129" s="14">
        <f t="shared" si="19"/>
        <v>29</v>
      </c>
      <c r="F129" s="2" t="str">
        <f>IF(results!W129&lt;&gt;"a","",results!B129)</f>
        <v/>
      </c>
      <c r="G129" s="2" t="str">
        <f>IF(results!$W129&lt;&gt;"a","",results!V129)</f>
        <v/>
      </c>
      <c r="H129" s="34" t="str">
        <f>IF(results!$W129&lt;&gt;"a","",U129)</f>
        <v/>
      </c>
      <c r="I129" s="34" t="str">
        <f>IF(results!$W129&lt;&gt;"a","",IF(V129=U129,V129+0.0001,V129))</f>
        <v/>
      </c>
      <c r="J129" s="34" t="str">
        <f>IF(results!$W129&lt;&gt;"a","",IF(OR(U129=W129,V129=W129),W129+0.0002,W129))</f>
        <v/>
      </c>
      <c r="K129" s="34" t="str">
        <f>IF(results!$W129&lt;&gt;"a","",IF(OR(U129=X129,V129=X129,W129=X129),X129+0.0003,X129))</f>
        <v/>
      </c>
      <c r="L129" s="34" t="str">
        <f>IF(results!$W129&lt;&gt;"a","",IF(OR(U129=Y129,V129=Y129,W129=Y129,X129=Y129),Y129+0.0004,Y129))</f>
        <v/>
      </c>
      <c r="M129" s="34" t="str">
        <f>IF(results!$W129&lt;&gt;"a","",IF(OR(U129=Z129,V129=Z129,W129=Z129,X129=Z129,Y129=Z129),Z129+0.0005,Z129))</f>
        <v/>
      </c>
      <c r="N129" s="34" t="str">
        <f>IF(results!$W129&lt;&gt;"a","",IF(OR(U129=AA129,V129=AA129,W129=AA129,X129=AA129,Y129=AA129,Z129=AA129),AA129+0.0006,AA129))</f>
        <v/>
      </c>
      <c r="O129" s="34" t="str">
        <f>IF(results!$W129&lt;&gt;"a","",IF(OR(U129=AB129,V129=AB129,W129=AB129,X129=AB129,Y129=AB129,Z129=AB129,AA129=AB129),AB129+0.0007,AB129))</f>
        <v/>
      </c>
      <c r="P129" s="34" t="str">
        <f>IF(results!$W129&lt;&gt;"a","",AC129*2)</f>
        <v/>
      </c>
      <c r="Q129" s="46">
        <f t="shared" si="17"/>
        <v>0</v>
      </c>
      <c r="R129" s="4">
        <f t="shared" si="16"/>
        <v>1.29E-5</v>
      </c>
      <c r="S129" s="4" t="str">
        <f>IF(results!$W129&lt;&gt;"a","",results!C129)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18"/>
        <v>#NUM!</v>
      </c>
    </row>
    <row r="130" spans="1:30" x14ac:dyDescent="0.35">
      <c r="A130" s="18">
        <v>124</v>
      </c>
      <c r="B130" s="20">
        <f t="shared" si="13"/>
        <v>113</v>
      </c>
      <c r="C130" s="20">
        <f t="shared" si="14"/>
        <v>59</v>
      </c>
      <c r="D130" s="14">
        <f t="shared" si="10"/>
        <v>29</v>
      </c>
      <c r="E130" s="14">
        <f t="shared" si="19"/>
        <v>29</v>
      </c>
      <c r="F130" s="2" t="str">
        <f>IF(results!W130&lt;&gt;"a","",results!B130)</f>
        <v/>
      </c>
      <c r="G130" s="2" t="str">
        <f>IF(results!$W130&lt;&gt;"a","",results!V130)</f>
        <v/>
      </c>
      <c r="H130" s="34" t="str">
        <f>IF(results!$W130&lt;&gt;"a","",U130)</f>
        <v/>
      </c>
      <c r="I130" s="34" t="str">
        <f>IF(results!$W130&lt;&gt;"a","",IF(V130=U130,V130+0.0001,V130))</f>
        <v/>
      </c>
      <c r="J130" s="34" t="str">
        <f>IF(results!$W130&lt;&gt;"a","",IF(OR(U130=W130,V130=W130),W130+0.0002,W130))</f>
        <v/>
      </c>
      <c r="K130" s="34" t="str">
        <f>IF(results!$W130&lt;&gt;"a","",IF(OR(U130=X130,V130=X130,W130=X130),X130+0.0003,X130))</f>
        <v/>
      </c>
      <c r="L130" s="34" t="str">
        <f>IF(results!$W130&lt;&gt;"a","",IF(OR(U130=Y130,V130=Y130,W130=Y130,X130=Y130),Y130+0.0004,Y130))</f>
        <v/>
      </c>
      <c r="M130" s="34" t="str">
        <f>IF(results!$W130&lt;&gt;"a","",IF(OR(U130=Z130,V130=Z130,W130=Z130,X130=Z130,Y130=Z130),Z130+0.0005,Z130))</f>
        <v/>
      </c>
      <c r="N130" s="34" t="str">
        <f>IF(results!$W130&lt;&gt;"a","",IF(OR(U130=AA130,V130=AA130,W130=AA130,X130=AA130,Y130=AA130,Z130=AA130),AA130+0.0006,AA130))</f>
        <v/>
      </c>
      <c r="O130" s="34" t="str">
        <f>IF(results!$W130&lt;&gt;"a","",IF(OR(U130=AB130,V130=AB130,W130=AB130,X130=AB130,Y130=AB130,Z130=AB130,AA130=AB130),AB130+0.0007,AB130))</f>
        <v/>
      </c>
      <c r="P130" s="34" t="str">
        <f>IF(results!$W130&lt;&gt;"a","",AC130*2)</f>
        <v/>
      </c>
      <c r="Q130" s="46">
        <f t="shared" si="17"/>
        <v>0</v>
      </c>
      <c r="R130" s="4">
        <f t="shared" si="16"/>
        <v>1.2999999999999999E-5</v>
      </c>
      <c r="S130" s="4" t="str">
        <f>IF(results!$W130&lt;&gt;"a","",results!C130)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18"/>
        <v>#NUM!</v>
      </c>
    </row>
    <row r="131" spans="1:30" x14ac:dyDescent="0.35">
      <c r="A131" s="18">
        <v>125</v>
      </c>
      <c r="B131" s="20">
        <f t="shared" si="13"/>
        <v>113</v>
      </c>
      <c r="C131" s="20">
        <f t="shared" si="14"/>
        <v>58</v>
      </c>
      <c r="D131" s="14">
        <f t="shared" si="10"/>
        <v>29</v>
      </c>
      <c r="E131" s="14">
        <f t="shared" si="19"/>
        <v>29</v>
      </c>
      <c r="F131" s="2" t="str">
        <f>IF(results!W131&lt;&gt;"a","",results!B131)</f>
        <v/>
      </c>
      <c r="G131" s="2" t="str">
        <f>IF(results!$W131&lt;&gt;"a","",results!V131)</f>
        <v/>
      </c>
      <c r="H131" s="34" t="str">
        <f>IF(results!$W131&lt;&gt;"a","",U131)</f>
        <v/>
      </c>
      <c r="I131" s="34" t="str">
        <f>IF(results!$W131&lt;&gt;"a","",IF(V131=U131,V131+0.0001,V131))</f>
        <v/>
      </c>
      <c r="J131" s="34" t="str">
        <f>IF(results!$W131&lt;&gt;"a","",IF(OR(U131=W131,V131=W131),W131+0.0002,W131))</f>
        <v/>
      </c>
      <c r="K131" s="34" t="str">
        <f>IF(results!$W131&lt;&gt;"a","",IF(OR(U131=X131,V131=X131,W131=X131),X131+0.0003,X131))</f>
        <v/>
      </c>
      <c r="L131" s="34" t="str">
        <f>IF(results!$W131&lt;&gt;"a","",IF(OR(U131=Y131,V131=Y131,W131=Y131,X131=Y131),Y131+0.0004,Y131))</f>
        <v/>
      </c>
      <c r="M131" s="34" t="str">
        <f>IF(results!$W131&lt;&gt;"a","",IF(OR(U131=Z131,V131=Z131,W131=Z131,X131=Z131,Y131=Z131),Z131+0.0005,Z131))</f>
        <v/>
      </c>
      <c r="N131" s="34" t="str">
        <f>IF(results!$W131&lt;&gt;"a","",IF(OR(U131=AA131,V131=AA131,W131=AA131,X131=AA131,Y131=AA131,Z131=AA131),AA131+0.0006,AA131))</f>
        <v/>
      </c>
      <c r="O131" s="34" t="str">
        <f>IF(results!$W131&lt;&gt;"a","",IF(OR(U131=AB131,V131=AB131,W131=AB131,X131=AB131,Y131=AB131,Z131=AB131,AA131=AB131),AB131+0.0007,AB131))</f>
        <v/>
      </c>
      <c r="P131" s="34" t="str">
        <f>IF(results!$W131&lt;&gt;"a","",AC131*2)</f>
        <v/>
      </c>
      <c r="Q131" s="46">
        <f t="shared" si="17"/>
        <v>0</v>
      </c>
      <c r="R131" s="4">
        <f t="shared" si="16"/>
        <v>1.31E-5</v>
      </c>
      <c r="S131" s="4" t="str">
        <f>IF(results!$W131&lt;&gt;"a","",results!C131)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18"/>
        <v>#NUM!</v>
      </c>
    </row>
    <row r="132" spans="1:30" x14ac:dyDescent="0.35">
      <c r="A132" s="18">
        <v>126</v>
      </c>
      <c r="B132" s="20">
        <f t="shared" si="13"/>
        <v>113</v>
      </c>
      <c r="C132" s="20">
        <f t="shared" si="14"/>
        <v>57</v>
      </c>
      <c r="D132" s="14">
        <f t="shared" si="10"/>
        <v>29</v>
      </c>
      <c r="E132" s="14">
        <f t="shared" si="19"/>
        <v>29</v>
      </c>
      <c r="F132" s="2" t="str">
        <f>IF(results!W132&lt;&gt;"a","",results!B132)</f>
        <v/>
      </c>
      <c r="G132" s="2" t="str">
        <f>IF(results!$W132&lt;&gt;"a","",results!V132)</f>
        <v/>
      </c>
      <c r="H132" s="34" t="str">
        <f>IF(results!$W132&lt;&gt;"a","",U132)</f>
        <v/>
      </c>
      <c r="I132" s="34" t="str">
        <f>IF(results!$W132&lt;&gt;"a","",IF(V132=U132,V132+0.0001,V132))</f>
        <v/>
      </c>
      <c r="J132" s="34" t="str">
        <f>IF(results!$W132&lt;&gt;"a","",IF(OR(U132=W132,V132=W132),W132+0.0002,W132))</f>
        <v/>
      </c>
      <c r="K132" s="34" t="str">
        <f>IF(results!$W132&lt;&gt;"a","",IF(OR(U132=X132,V132=X132,W132=X132),X132+0.0003,X132))</f>
        <v/>
      </c>
      <c r="L132" s="34" t="str">
        <f>IF(results!$W132&lt;&gt;"a","",IF(OR(U132=Y132,V132=Y132,W132=Y132,X132=Y132),Y132+0.0004,Y132))</f>
        <v/>
      </c>
      <c r="M132" s="34" t="str">
        <f>IF(results!$W132&lt;&gt;"a","",IF(OR(U132=Z132,V132=Z132,W132=Z132,X132=Z132,Y132=Z132),Z132+0.0005,Z132))</f>
        <v/>
      </c>
      <c r="N132" s="34" t="str">
        <f>IF(results!$W132&lt;&gt;"a","",IF(OR(U132=AA132,V132=AA132,W132=AA132,X132=AA132,Y132=AA132,Z132=AA132),AA132+0.0006,AA132))</f>
        <v/>
      </c>
      <c r="O132" s="34" t="str">
        <f>IF(results!$W132&lt;&gt;"a","",IF(OR(U132=AB132,V132=AB132,W132=AB132,X132=AB132,Y132=AB132,Z132=AB132,AA132=AB132),AB132+0.0007,AB132))</f>
        <v/>
      </c>
      <c r="P132" s="34" t="str">
        <f>IF(results!$W132&lt;&gt;"a","",AC132*2)</f>
        <v/>
      </c>
      <c r="Q132" s="46">
        <f t="shared" si="17"/>
        <v>0</v>
      </c>
      <c r="R132" s="4">
        <f t="shared" si="16"/>
        <v>1.3199999999999999E-5</v>
      </c>
      <c r="S132" s="4" t="str">
        <f>IF(results!$W132&lt;&gt;"a","",results!C132)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18"/>
        <v>#NUM!</v>
      </c>
    </row>
    <row r="133" spans="1:30" x14ac:dyDescent="0.35">
      <c r="A133" s="18">
        <v>127</v>
      </c>
      <c r="B133" s="20">
        <f t="shared" si="13"/>
        <v>113</v>
      </c>
      <c r="C133" s="20">
        <f t="shared" si="14"/>
        <v>56</v>
      </c>
      <c r="D133" s="14">
        <f t="shared" si="10"/>
        <v>29</v>
      </c>
      <c r="E133" s="14">
        <f t="shared" si="19"/>
        <v>29</v>
      </c>
      <c r="F133" s="2" t="str">
        <f>IF(results!W133&lt;&gt;"a","",results!B133)</f>
        <v/>
      </c>
      <c r="G133" s="2" t="str">
        <f>IF(results!$W133&lt;&gt;"a","",results!V133)</f>
        <v/>
      </c>
      <c r="H133" s="34" t="str">
        <f>IF(results!$W133&lt;&gt;"a","",U133)</f>
        <v/>
      </c>
      <c r="I133" s="34" t="str">
        <f>IF(results!$W133&lt;&gt;"a","",IF(V133=U133,V133+0.0001,V133))</f>
        <v/>
      </c>
      <c r="J133" s="34" t="str">
        <f>IF(results!$W133&lt;&gt;"a","",IF(OR(U133=W133,V133=W133),W133+0.0002,W133))</f>
        <v/>
      </c>
      <c r="K133" s="34" t="str">
        <f>IF(results!$W133&lt;&gt;"a","",IF(OR(U133=X133,V133=X133,W133=X133),X133+0.0003,X133))</f>
        <v/>
      </c>
      <c r="L133" s="34" t="str">
        <f>IF(results!$W133&lt;&gt;"a","",IF(OR(U133=Y133,V133=Y133,W133=Y133,X133=Y133),Y133+0.0004,Y133))</f>
        <v/>
      </c>
      <c r="M133" s="34" t="str">
        <f>IF(results!$W133&lt;&gt;"a","",IF(OR(U133=Z133,V133=Z133,W133=Z133,X133=Z133,Y133=Z133),Z133+0.0005,Z133))</f>
        <v/>
      </c>
      <c r="N133" s="34" t="str">
        <f>IF(results!$W133&lt;&gt;"a","",IF(OR(U133=AA133,V133=AA133,W133=AA133,X133=AA133,Y133=AA133,Z133=AA133),AA133+0.0006,AA133))</f>
        <v/>
      </c>
      <c r="O133" s="34" t="str">
        <f>IF(results!$W133&lt;&gt;"a","",IF(OR(U133=AB133,V133=AB133,W133=AB133,X133=AB133,Y133=AB133,Z133=AB133,AA133=AB133),AB133+0.0007,AB133))</f>
        <v/>
      </c>
      <c r="P133" s="34" t="str">
        <f>IF(results!$W133&lt;&gt;"a","",AC133*2)</f>
        <v/>
      </c>
      <c r="Q133" s="46">
        <f t="shared" si="17"/>
        <v>0</v>
      </c>
      <c r="R133" s="4">
        <f t="shared" si="16"/>
        <v>1.33E-5</v>
      </c>
      <c r="S133" s="4" t="str">
        <f>IF(results!$W133&lt;&gt;"a","",results!C133)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18"/>
        <v>#NUM!</v>
      </c>
    </row>
    <row r="134" spans="1:30" x14ac:dyDescent="0.35">
      <c r="A134" s="18">
        <v>128</v>
      </c>
      <c r="B134" s="20">
        <f t="shared" si="13"/>
        <v>113</v>
      </c>
      <c r="C134" s="20">
        <f t="shared" si="14"/>
        <v>55</v>
      </c>
      <c r="D134" s="14">
        <f t="shared" si="10"/>
        <v>29</v>
      </c>
      <c r="E134" s="14">
        <f t="shared" si="19"/>
        <v>29</v>
      </c>
      <c r="F134" s="2" t="str">
        <f>IF(results!W134&lt;&gt;"a","",results!B134)</f>
        <v/>
      </c>
      <c r="G134" s="2" t="str">
        <f>IF(results!$W134&lt;&gt;"a","",results!V134)</f>
        <v/>
      </c>
      <c r="H134" s="34" t="str">
        <f>IF(results!$W134&lt;&gt;"a","",U134)</f>
        <v/>
      </c>
      <c r="I134" s="34" t="str">
        <f>IF(results!$W134&lt;&gt;"a","",IF(V134=U134,V134+0.0001,V134))</f>
        <v/>
      </c>
      <c r="J134" s="34" t="str">
        <f>IF(results!$W134&lt;&gt;"a","",IF(OR(U134=W134,V134=W134),W134+0.0002,W134))</f>
        <v/>
      </c>
      <c r="K134" s="34" t="str">
        <f>IF(results!$W134&lt;&gt;"a","",IF(OR(U134=X134,V134=X134,W134=X134),X134+0.0003,X134))</f>
        <v/>
      </c>
      <c r="L134" s="34" t="str">
        <f>IF(results!$W134&lt;&gt;"a","",IF(OR(U134=Y134,V134=Y134,W134=Y134,X134=Y134),Y134+0.0004,Y134))</f>
        <v/>
      </c>
      <c r="M134" s="34" t="str">
        <f>IF(results!$W134&lt;&gt;"a","",IF(OR(U134=Z134,V134=Z134,W134=Z134,X134=Z134,Y134=Z134),Z134+0.0005,Z134))</f>
        <v/>
      </c>
      <c r="N134" s="34" t="str">
        <f>IF(results!$W134&lt;&gt;"a","",IF(OR(U134=AA134,V134=AA134,W134=AA134,X134=AA134,Y134=AA134,Z134=AA134),AA134+0.0006,AA134))</f>
        <v/>
      </c>
      <c r="O134" s="34" t="str">
        <f>IF(results!$W134&lt;&gt;"a","",IF(OR(U134=AB134,V134=AB134,W134=AB134,X134=AB134,Y134=AB134,Z134=AB134,AA134=AB134),AB134+0.0007,AB134))</f>
        <v/>
      </c>
      <c r="P134" s="34" t="str">
        <f>IF(results!$W134&lt;&gt;"a","",AC134*2)</f>
        <v/>
      </c>
      <c r="Q134" s="46">
        <f t="shared" si="17"/>
        <v>0</v>
      </c>
      <c r="R134" s="4">
        <f t="shared" si="16"/>
        <v>1.3399999999999999E-5</v>
      </c>
      <c r="S134" s="4" t="str">
        <f>IF(results!$W134&lt;&gt;"a","",results!C134)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18"/>
        <v>#NUM!</v>
      </c>
    </row>
    <row r="135" spans="1:30" x14ac:dyDescent="0.35">
      <c r="A135" s="18">
        <v>129</v>
      </c>
      <c r="B135" s="20">
        <f t="shared" si="13"/>
        <v>113</v>
      </c>
      <c r="C135" s="20">
        <f t="shared" si="14"/>
        <v>54</v>
      </c>
      <c r="D135" s="14">
        <f t="shared" ref="D135:D160" si="20">_xlfn.RANK.EQ($Q135,$Q$7:$Q$160,0)</f>
        <v>29</v>
      </c>
      <c r="E135" s="14">
        <f t="shared" si="19"/>
        <v>29</v>
      </c>
      <c r="F135" s="2" t="str">
        <f>IF(results!W135&lt;&gt;"a","",results!B135)</f>
        <v/>
      </c>
      <c r="G135" s="2" t="str">
        <f>IF(results!$W135&lt;&gt;"a","",results!V135)</f>
        <v/>
      </c>
      <c r="H135" s="34" t="str">
        <f>IF(results!$W135&lt;&gt;"a","",U135)</f>
        <v/>
      </c>
      <c r="I135" s="34" t="str">
        <f>IF(results!$W135&lt;&gt;"a","",IF(V135=U135,V135+0.0001,V135))</f>
        <v/>
      </c>
      <c r="J135" s="34" t="str">
        <f>IF(results!$W135&lt;&gt;"a","",IF(OR(U135=W135,V135=W135),W135+0.0002,W135))</f>
        <v/>
      </c>
      <c r="K135" s="34" t="str">
        <f>IF(results!$W135&lt;&gt;"a","",IF(OR(U135=X135,V135=X135,W135=X135),X135+0.0003,X135))</f>
        <v/>
      </c>
      <c r="L135" s="34" t="str">
        <f>IF(results!$W135&lt;&gt;"a","",IF(OR(U135=Y135,V135=Y135,W135=Y135,X135=Y135),Y135+0.0004,Y135))</f>
        <v/>
      </c>
      <c r="M135" s="34" t="str">
        <f>IF(results!$W135&lt;&gt;"a","",IF(OR(U135=Z135,V135=Z135,W135=Z135,X135=Z135,Y135=Z135),Z135+0.0005,Z135))</f>
        <v/>
      </c>
      <c r="N135" s="34" t="str">
        <f>IF(results!$W135&lt;&gt;"a","",IF(OR(U135=AA135,V135=AA135,W135=AA135,X135=AA135,Y135=AA135,Z135=AA135),AA135+0.0006,AA135))</f>
        <v/>
      </c>
      <c r="O135" s="34" t="str">
        <f>IF(results!$W135&lt;&gt;"a","",IF(OR(U135=AB135,V135=AB135,W135=AB135,X135=AB135,Y135=AB135,Z135=AB135,AA135=AB135),AB135+0.0007,AB135))</f>
        <v/>
      </c>
      <c r="P135" s="34" t="str">
        <f>IF(results!$W135&lt;&gt;"a","",AC135*2)</f>
        <v/>
      </c>
      <c r="Q135" s="46">
        <f t="shared" ref="Q135:Q160" si="21">IF(F135&lt;&gt;"",(MAX(H135:P135)+LARGE(H135:P135,2)+LARGE(H135:P135,3)+LARGE(H135:P135,4)),0)</f>
        <v>0</v>
      </c>
      <c r="R135" s="4">
        <f t="shared" si="16"/>
        <v>1.3499999999999999E-5</v>
      </c>
      <c r="S135" s="4" t="str">
        <f>IF(results!$W135&lt;&gt;"a","",results!C135)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ref="AD135:AD155" si="22">LARGE(H135:P135,3)</f>
        <v>#NUM!</v>
      </c>
    </row>
    <row r="136" spans="1:30" x14ac:dyDescent="0.35">
      <c r="A136" s="18">
        <v>130</v>
      </c>
      <c r="B136" s="20">
        <f t="shared" ref="B136:B160" si="23">RANK($T136,$T$7:$T$160,1)</f>
        <v>113</v>
      </c>
      <c r="C136" s="20">
        <f t="shared" ref="C136:C160" si="24">RANK($R136,$R$7:$R$160,0)</f>
        <v>53</v>
      </c>
      <c r="D136" s="14">
        <f t="shared" si="20"/>
        <v>29</v>
      </c>
      <c r="E136" s="14">
        <f t="shared" ref="E136:E160" si="25">_xlfn.RANK.EQ($Q136,$Q$7:$Q$160,0)</f>
        <v>29</v>
      </c>
      <c r="F136" s="2" t="str">
        <f>IF(results!W136&lt;&gt;"a","",results!B136)</f>
        <v/>
      </c>
      <c r="G136" s="2" t="str">
        <f>IF(results!$W136&lt;&gt;"a","",results!V136)</f>
        <v/>
      </c>
      <c r="H136" s="34" t="str">
        <f>IF(results!$W136&lt;&gt;"a","",U136)</f>
        <v/>
      </c>
      <c r="I136" s="34" t="str">
        <f>IF(results!$W136&lt;&gt;"a","",IF(V136=U136,V136+0.0001,V136))</f>
        <v/>
      </c>
      <c r="J136" s="34" t="str">
        <f>IF(results!$W136&lt;&gt;"a","",IF(OR(U136=W136,V136=W136),W136+0.0002,W136))</f>
        <v/>
      </c>
      <c r="K136" s="34" t="str">
        <f>IF(results!$W136&lt;&gt;"a","",IF(OR(U136=X136,V136=X136,W136=X136),X136+0.0003,X136))</f>
        <v/>
      </c>
      <c r="L136" s="34" t="str">
        <f>IF(results!$W136&lt;&gt;"a","",IF(OR(U136=Y136,V136=Y136,W136=Y136,X136=Y136),Y136+0.0004,Y136))</f>
        <v/>
      </c>
      <c r="M136" s="34" t="str">
        <f>IF(results!$W136&lt;&gt;"a","",IF(OR(U136=Z136,V136=Z136,W136=Z136,X136=Z136,Y136=Z136),Z136+0.0005,Z136))</f>
        <v/>
      </c>
      <c r="N136" s="34" t="str">
        <f>IF(results!$W136&lt;&gt;"a","",IF(OR(U136=AA136,V136=AA136,W136=AA136,X136=AA136,Y136=AA136,Z136=AA136),AA136+0.0006,AA136))</f>
        <v/>
      </c>
      <c r="O136" s="34" t="str">
        <f>IF(results!$W136&lt;&gt;"a","",IF(OR(U136=AB136,V136=AB136,W136=AB136,X136=AB136,Y136=AB136,Z136=AB136,AA136=AB136),AB136+0.0007,AB136))</f>
        <v/>
      </c>
      <c r="P136" s="34" t="str">
        <f>IF(results!$W136&lt;&gt;"a","",AC136*2)</f>
        <v/>
      </c>
      <c r="Q136" s="46">
        <f t="shared" si="21"/>
        <v>0</v>
      </c>
      <c r="R136" s="4">
        <f t="shared" ref="R136:R146" si="26">Q136+0.0000001*ROW()</f>
        <v>1.3599999999999999E-5</v>
      </c>
      <c r="S136" s="4" t="str">
        <f>IF(results!$W136&lt;&gt;"a","",results!C136)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si="22"/>
        <v>#NUM!</v>
      </c>
    </row>
    <row r="137" spans="1:30" x14ac:dyDescent="0.35">
      <c r="A137" s="18">
        <v>131</v>
      </c>
      <c r="B137" s="20">
        <f t="shared" si="23"/>
        <v>113</v>
      </c>
      <c r="C137" s="20">
        <f t="shared" si="24"/>
        <v>52</v>
      </c>
      <c r="D137" s="14">
        <f t="shared" si="20"/>
        <v>29</v>
      </c>
      <c r="E137" s="14">
        <f t="shared" si="25"/>
        <v>29</v>
      </c>
      <c r="F137" s="2" t="str">
        <f>IF(results!W137&lt;&gt;"a","",results!B137)</f>
        <v/>
      </c>
      <c r="G137" s="2" t="str">
        <f>IF(results!$W137&lt;&gt;"a","",results!V137)</f>
        <v/>
      </c>
      <c r="H137" s="34" t="str">
        <f>IF(results!$W137&lt;&gt;"a","",U137)</f>
        <v/>
      </c>
      <c r="I137" s="34" t="str">
        <f>IF(results!$W137&lt;&gt;"a","",IF(V137=U137,V137+0.0001,V137))</f>
        <v/>
      </c>
      <c r="J137" s="34" t="str">
        <f>IF(results!$W137&lt;&gt;"a","",IF(OR(U137=W137,V137=W137),W137+0.0002,W137))</f>
        <v/>
      </c>
      <c r="K137" s="34" t="str">
        <f>IF(results!$W137&lt;&gt;"a","",IF(OR(U137=X137,V137=X137,W137=X137),X137+0.0003,X137))</f>
        <v/>
      </c>
      <c r="L137" s="34" t="str">
        <f>IF(results!$W137&lt;&gt;"a","",IF(OR(U137=Y137,V137=Y137,W137=Y137,X137=Y137),Y137+0.0004,Y137))</f>
        <v/>
      </c>
      <c r="M137" s="34" t="str">
        <f>IF(results!$W137&lt;&gt;"a","",IF(OR(U137=Z137,V137=Z137,W137=Z137,X137=Z137,Y137=Z137),Z137+0.0005,Z137))</f>
        <v/>
      </c>
      <c r="N137" s="34" t="str">
        <f>IF(results!$W137&lt;&gt;"a","",IF(OR(U137=AA137,V137=AA137,W137=AA137,X137=AA137,Y137=AA137,Z137=AA137),AA137+0.0006,AA137))</f>
        <v/>
      </c>
      <c r="O137" s="34" t="str">
        <f>IF(results!$W137&lt;&gt;"a","",IF(OR(U137=AB137,V137=AB137,W137=AB137,X137=AB137,Y137=AB137,Z137=AB137,AA137=AB137),AB137+0.0007,AB137))</f>
        <v/>
      </c>
      <c r="P137" s="34" t="str">
        <f>IF(results!$W137&lt;&gt;"a","",AC137*2)</f>
        <v/>
      </c>
      <c r="Q137" s="46">
        <f t="shared" si="21"/>
        <v>0</v>
      </c>
      <c r="R137" s="4">
        <f t="shared" si="26"/>
        <v>1.3699999999999999E-5</v>
      </c>
      <c r="S137" s="4" t="str">
        <f>IF(results!$W137&lt;&gt;"a","",results!C137)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22"/>
        <v>#NUM!</v>
      </c>
    </row>
    <row r="138" spans="1:30" x14ac:dyDescent="0.35">
      <c r="A138" s="18">
        <v>132</v>
      </c>
      <c r="B138" s="20">
        <f t="shared" si="23"/>
        <v>113</v>
      </c>
      <c r="C138" s="20">
        <f t="shared" si="24"/>
        <v>51</v>
      </c>
      <c r="D138" s="14">
        <f t="shared" si="20"/>
        <v>29</v>
      </c>
      <c r="E138" s="14">
        <f t="shared" si="25"/>
        <v>29</v>
      </c>
      <c r="F138" s="2" t="str">
        <f>IF(results!W138&lt;&gt;"a","",results!B138)</f>
        <v/>
      </c>
      <c r="G138" s="2" t="str">
        <f>IF(results!$W138&lt;&gt;"a","",results!V138)</f>
        <v/>
      </c>
      <c r="H138" s="34" t="str">
        <f>IF(results!$W138&lt;&gt;"a","",U138)</f>
        <v/>
      </c>
      <c r="I138" s="34" t="str">
        <f>IF(results!$W138&lt;&gt;"a","",IF(V138=U138,V138+0.0001,V138))</f>
        <v/>
      </c>
      <c r="J138" s="34" t="str">
        <f>IF(results!$W138&lt;&gt;"a","",IF(OR(U138=W138,V138=W138),W138+0.0002,W138))</f>
        <v/>
      </c>
      <c r="K138" s="34" t="str">
        <f>IF(results!$W138&lt;&gt;"a","",IF(OR(U138=X138,V138=X138,W138=X138),X138+0.0003,X138))</f>
        <v/>
      </c>
      <c r="L138" s="34" t="str">
        <f>IF(results!$W138&lt;&gt;"a","",IF(OR(U138=Y138,V138=Y138,W138=Y138,X138=Y138),Y138+0.0004,Y138))</f>
        <v/>
      </c>
      <c r="M138" s="34" t="str">
        <f>IF(results!$W138&lt;&gt;"a","",IF(OR(U138=Z138,V138=Z138,W138=Z138,X138=Z138,Y138=Z138),Z138+0.0005,Z138))</f>
        <v/>
      </c>
      <c r="N138" s="34" t="str">
        <f>IF(results!$W138&lt;&gt;"a","",IF(OR(U138=AA138,V138=AA138,W138=AA138,X138=AA138,Y138=AA138,Z138=AA138),AA138+0.0006,AA138))</f>
        <v/>
      </c>
      <c r="O138" s="34" t="str">
        <f>IF(results!$W138&lt;&gt;"a","",IF(OR(U138=AB138,V138=AB138,W138=AB138,X138=AB138,Y138=AB138,Z138=AB138,AA138=AB138),AB138+0.0007,AB138))</f>
        <v/>
      </c>
      <c r="P138" s="34" t="str">
        <f>IF(results!$W138&lt;&gt;"a","",AC138*2)</f>
        <v/>
      </c>
      <c r="Q138" s="46">
        <f t="shared" si="21"/>
        <v>0</v>
      </c>
      <c r="R138" s="4">
        <f t="shared" si="26"/>
        <v>1.38E-5</v>
      </c>
      <c r="S138" s="4" t="str">
        <f>IF(results!$W138&lt;&gt;"a","",results!C138)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22"/>
        <v>#NUM!</v>
      </c>
    </row>
    <row r="139" spans="1:30" x14ac:dyDescent="0.35">
      <c r="A139" s="18">
        <v>133</v>
      </c>
      <c r="B139" s="20">
        <f t="shared" si="23"/>
        <v>113</v>
      </c>
      <c r="C139" s="20">
        <f t="shared" si="24"/>
        <v>50</v>
      </c>
      <c r="D139" s="14">
        <f t="shared" si="20"/>
        <v>29</v>
      </c>
      <c r="E139" s="14">
        <f t="shared" si="25"/>
        <v>29</v>
      </c>
      <c r="F139" s="2" t="str">
        <f>IF(results!W139&lt;&gt;"a","",results!B139)</f>
        <v/>
      </c>
      <c r="G139" s="2" t="str">
        <f>IF(results!$W139&lt;&gt;"a","",results!V139)</f>
        <v/>
      </c>
      <c r="H139" s="34" t="str">
        <f>IF(results!$W139&lt;&gt;"a","",U139)</f>
        <v/>
      </c>
      <c r="I139" s="34" t="str">
        <f>IF(results!$W139&lt;&gt;"a","",IF(V139=U139,V139+0.0001,V139))</f>
        <v/>
      </c>
      <c r="J139" s="34" t="str">
        <f>IF(results!$W139&lt;&gt;"a","",IF(OR(U139=W139,V139=W139),W139+0.0002,W139))</f>
        <v/>
      </c>
      <c r="K139" s="34" t="str">
        <f>IF(results!$W139&lt;&gt;"a","",IF(OR(U139=X139,V139=X139,W139=X139),X139+0.0003,X139))</f>
        <v/>
      </c>
      <c r="L139" s="34" t="str">
        <f>IF(results!$W139&lt;&gt;"a","",IF(OR(U139=Y139,V139=Y139,W139=Y139,X139=Y139),Y139+0.0004,Y139))</f>
        <v/>
      </c>
      <c r="M139" s="34" t="str">
        <f>IF(results!$W139&lt;&gt;"a","",IF(OR(U139=Z139,V139=Z139,W139=Z139,X139=Z139,Y139=Z139),Z139+0.0005,Z139))</f>
        <v/>
      </c>
      <c r="N139" s="34" t="str">
        <f>IF(results!$W139&lt;&gt;"a","",IF(OR(U139=AA139,V139=AA139,W139=AA139,X139=AA139,Y139=AA139,Z139=AA139),AA139+0.0006,AA139))</f>
        <v/>
      </c>
      <c r="O139" s="34" t="str">
        <f>IF(results!$W139&lt;&gt;"a","",IF(OR(U139=AB139,V139=AB139,W139=AB139,X139=AB139,Y139=AB139,Z139=AB139,AA139=AB139),AB139+0.0007,AB139))</f>
        <v/>
      </c>
      <c r="P139" s="34" t="str">
        <f>IF(results!$W139&lt;&gt;"a","",AC139*2)</f>
        <v/>
      </c>
      <c r="Q139" s="46">
        <f t="shared" si="21"/>
        <v>0</v>
      </c>
      <c r="R139" s="4">
        <f t="shared" si="26"/>
        <v>1.3899999999999999E-5</v>
      </c>
      <c r="S139" s="4" t="str">
        <f>IF(results!$W139&lt;&gt;"a","",results!C139)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22"/>
        <v>#NUM!</v>
      </c>
    </row>
    <row r="140" spans="1:30" x14ac:dyDescent="0.35">
      <c r="A140" s="18">
        <v>134</v>
      </c>
      <c r="B140" s="20">
        <f t="shared" si="23"/>
        <v>113</v>
      </c>
      <c r="C140" s="20">
        <f t="shared" si="24"/>
        <v>49</v>
      </c>
      <c r="D140" s="14">
        <f t="shared" si="20"/>
        <v>29</v>
      </c>
      <c r="E140" s="14">
        <f t="shared" si="25"/>
        <v>29</v>
      </c>
      <c r="F140" s="2" t="str">
        <f>IF(results!W140&lt;&gt;"a","",results!B140)</f>
        <v/>
      </c>
      <c r="G140" s="2" t="str">
        <f>IF(results!$W140&lt;&gt;"a","",results!V140)</f>
        <v/>
      </c>
      <c r="H140" s="34" t="str">
        <f>IF(results!$W140&lt;&gt;"a","",U140)</f>
        <v/>
      </c>
      <c r="I140" s="34" t="str">
        <f>IF(results!$W140&lt;&gt;"a","",IF(V140=U140,V140+0.0001,V140))</f>
        <v/>
      </c>
      <c r="J140" s="34" t="str">
        <f>IF(results!$W140&lt;&gt;"a","",IF(OR(U140=W140,V140=W140),W140+0.0002,W140))</f>
        <v/>
      </c>
      <c r="K140" s="34" t="str">
        <f>IF(results!$W140&lt;&gt;"a","",IF(OR(U140=X140,V140=X140,W140=X140),X140+0.0003,X140))</f>
        <v/>
      </c>
      <c r="L140" s="34" t="str">
        <f>IF(results!$W140&lt;&gt;"a","",IF(OR(U140=Y140,V140=Y140,W140=Y140,X140=Y140),Y140+0.0004,Y140))</f>
        <v/>
      </c>
      <c r="M140" s="34" t="str">
        <f>IF(results!$W140&lt;&gt;"a","",IF(OR(U140=Z140,V140=Z140,W140=Z140,X140=Z140,Y140=Z140),Z140+0.0005,Z140))</f>
        <v/>
      </c>
      <c r="N140" s="34" t="str">
        <f>IF(results!$W140&lt;&gt;"a","",IF(OR(U140=AA140,V140=AA140,W140=AA140,X140=AA140,Y140=AA140,Z140=AA140),AA140+0.0006,AA140))</f>
        <v/>
      </c>
      <c r="O140" s="34" t="str">
        <f>IF(results!$W140&lt;&gt;"a","",IF(OR(U140=AB140,V140=AB140,W140=AB140,X140=AB140,Y140=AB140,Z140=AB140,AA140=AB140),AB140+0.0007,AB140))</f>
        <v/>
      </c>
      <c r="P140" s="34" t="str">
        <f>IF(results!$W140&lt;&gt;"a","",AC140*2)</f>
        <v/>
      </c>
      <c r="Q140" s="46">
        <f t="shared" si="21"/>
        <v>0</v>
      </c>
      <c r="R140" s="4">
        <f t="shared" si="26"/>
        <v>1.4E-5</v>
      </c>
      <c r="S140" s="4" t="str">
        <f>IF(results!$W140&lt;&gt;"a","",results!C140)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22"/>
        <v>#NUM!</v>
      </c>
    </row>
    <row r="141" spans="1:30" x14ac:dyDescent="0.35">
      <c r="A141" s="18">
        <v>135</v>
      </c>
      <c r="B141" s="20">
        <f t="shared" si="23"/>
        <v>113</v>
      </c>
      <c r="C141" s="20">
        <f t="shared" si="24"/>
        <v>48</v>
      </c>
      <c r="D141" s="14">
        <f t="shared" si="20"/>
        <v>29</v>
      </c>
      <c r="E141" s="14">
        <f t="shared" si="25"/>
        <v>29</v>
      </c>
      <c r="F141" s="2" t="str">
        <f>IF(results!W141&lt;&gt;"a","",results!B141)</f>
        <v/>
      </c>
      <c r="G141" s="2" t="str">
        <f>IF(results!$W141&lt;&gt;"a","",results!V141)</f>
        <v/>
      </c>
      <c r="H141" s="34" t="str">
        <f>IF(results!$W141&lt;&gt;"a","",U141)</f>
        <v/>
      </c>
      <c r="I141" s="34" t="str">
        <f>IF(results!$W141&lt;&gt;"a","",IF(V141=U141,V141+0.0001,V141))</f>
        <v/>
      </c>
      <c r="J141" s="34" t="str">
        <f>IF(results!$W141&lt;&gt;"a","",IF(OR(U141=W141,V141=W141),W141+0.0002,W141))</f>
        <v/>
      </c>
      <c r="K141" s="34" t="str">
        <f>IF(results!$W141&lt;&gt;"a","",IF(OR(U141=X141,V141=X141,W141=X141),X141+0.0003,X141))</f>
        <v/>
      </c>
      <c r="L141" s="34" t="str">
        <f>IF(results!$W141&lt;&gt;"a","",IF(OR(U141=Y141,V141=Y141,W141=Y141,X141=Y141),Y141+0.0004,Y141))</f>
        <v/>
      </c>
      <c r="M141" s="34" t="str">
        <f>IF(results!$W141&lt;&gt;"a","",IF(OR(U141=Z141,V141=Z141,W141=Z141,X141=Z141,Y141=Z141),Z141+0.0005,Z141))</f>
        <v/>
      </c>
      <c r="N141" s="34" t="str">
        <f>IF(results!$W141&lt;&gt;"a","",IF(OR(U141=AA141,V141=AA141,W141=AA141,X141=AA141,Y141=AA141,Z141=AA141),AA141+0.0006,AA141))</f>
        <v/>
      </c>
      <c r="O141" s="34" t="str">
        <f>IF(results!$W141&lt;&gt;"a","",IF(OR(U141=AB141,V141=AB141,W141=AB141,X141=AB141,Y141=AB141,Z141=AB141,AA141=AB141),AB141+0.0007,AB141))</f>
        <v/>
      </c>
      <c r="P141" s="34" t="str">
        <f>IF(results!$W141&lt;&gt;"a","",AC141*2)</f>
        <v/>
      </c>
      <c r="Q141" s="46">
        <f t="shared" si="21"/>
        <v>0</v>
      </c>
      <c r="R141" s="4">
        <f t="shared" si="26"/>
        <v>1.4099999999999999E-5</v>
      </c>
      <c r="S141" s="4" t="str">
        <f>IF(results!$W141&lt;&gt;"a","",results!C141)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22"/>
        <v>#NUM!</v>
      </c>
    </row>
    <row r="142" spans="1:30" x14ac:dyDescent="0.35">
      <c r="A142" s="18">
        <v>136</v>
      </c>
      <c r="B142" s="20">
        <f t="shared" si="23"/>
        <v>113</v>
      </c>
      <c r="C142" s="20">
        <f t="shared" si="24"/>
        <v>47</v>
      </c>
      <c r="D142" s="14">
        <f t="shared" si="20"/>
        <v>29</v>
      </c>
      <c r="E142" s="14">
        <f t="shared" si="25"/>
        <v>29</v>
      </c>
      <c r="F142" s="2" t="str">
        <f>IF(results!W142&lt;&gt;"a","",results!B142)</f>
        <v/>
      </c>
      <c r="G142" s="2" t="str">
        <f>IF(results!$W142&lt;&gt;"a","",results!V142)</f>
        <v/>
      </c>
      <c r="H142" s="34" t="str">
        <f>IF(results!$W142&lt;&gt;"a","",U142)</f>
        <v/>
      </c>
      <c r="I142" s="34" t="str">
        <f>IF(results!$W142&lt;&gt;"a","",IF(V142=U142,V142+0.0001,V142))</f>
        <v/>
      </c>
      <c r="J142" s="34" t="str">
        <f>IF(results!$W142&lt;&gt;"a","",IF(OR(U142=W142,V142=W142),W142+0.0002,W142))</f>
        <v/>
      </c>
      <c r="K142" s="34" t="str">
        <f>IF(results!$W142&lt;&gt;"a","",IF(OR(U142=X142,V142=X142,W142=X142),X142+0.0003,X142))</f>
        <v/>
      </c>
      <c r="L142" s="34" t="str">
        <f>IF(results!$W142&lt;&gt;"a","",IF(OR(U142=Y142,V142=Y142,W142=Y142,X142=Y142),Y142+0.0004,Y142))</f>
        <v/>
      </c>
      <c r="M142" s="34" t="str">
        <f>IF(results!$W142&lt;&gt;"a","",IF(OR(U142=Z142,V142=Z142,W142=Z142,X142=Z142,Y142=Z142),Z142+0.0005,Z142))</f>
        <v/>
      </c>
      <c r="N142" s="34" t="str">
        <f>IF(results!$W142&lt;&gt;"a","",IF(OR(U142=AA142,V142=AA142,W142=AA142,X142=AA142,Y142=AA142,Z142=AA142),AA142+0.0006,AA142))</f>
        <v/>
      </c>
      <c r="O142" s="34" t="str">
        <f>IF(results!$W142&lt;&gt;"a","",IF(OR(U142=AB142,V142=AB142,W142=AB142,X142=AB142,Y142=AB142,Z142=AB142,AA142=AB142),AB142+0.0007,AB142))</f>
        <v/>
      </c>
      <c r="P142" s="34" t="str">
        <f>IF(results!$W142&lt;&gt;"a","",AC142*2)</f>
        <v/>
      </c>
      <c r="Q142" s="46">
        <f t="shared" si="21"/>
        <v>0</v>
      </c>
      <c r="R142" s="4">
        <f t="shared" si="26"/>
        <v>1.42E-5</v>
      </c>
      <c r="S142" s="4" t="str">
        <f>IF(results!$W142&lt;&gt;"a","",results!C142)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22"/>
        <v>#NUM!</v>
      </c>
    </row>
    <row r="143" spans="1:30" x14ac:dyDescent="0.35">
      <c r="A143" s="18">
        <v>137</v>
      </c>
      <c r="B143" s="20">
        <f t="shared" si="23"/>
        <v>113</v>
      </c>
      <c r="C143" s="20">
        <f t="shared" si="24"/>
        <v>46</v>
      </c>
      <c r="D143" s="14">
        <f t="shared" si="20"/>
        <v>29</v>
      </c>
      <c r="E143" s="14">
        <f t="shared" si="25"/>
        <v>29</v>
      </c>
      <c r="F143" s="2" t="str">
        <f>IF(results!W143&lt;&gt;"a","",results!B143)</f>
        <v/>
      </c>
      <c r="G143" s="2" t="str">
        <f>IF(results!$W143&lt;&gt;"a","",results!V143)</f>
        <v/>
      </c>
      <c r="H143" s="34" t="str">
        <f>IF(results!$W143&lt;&gt;"a","",U143)</f>
        <v/>
      </c>
      <c r="I143" s="34" t="str">
        <f>IF(results!$W143&lt;&gt;"a","",IF(V143=U143,V143+0.0001,V143))</f>
        <v/>
      </c>
      <c r="J143" s="34" t="str">
        <f>IF(results!$W143&lt;&gt;"a","",IF(OR(U143=W143,V143=W143),W143+0.0002,W143))</f>
        <v/>
      </c>
      <c r="K143" s="34" t="str">
        <f>IF(results!$W143&lt;&gt;"a","",IF(OR(U143=X143,V143=X143,W143=X143),X143+0.0003,X143))</f>
        <v/>
      </c>
      <c r="L143" s="34" t="str">
        <f>IF(results!$W143&lt;&gt;"a","",IF(OR(U143=Y143,V143=Y143,W143=Y143,X143=Y143),Y143+0.0004,Y143))</f>
        <v/>
      </c>
      <c r="M143" s="34" t="str">
        <f>IF(results!$W143&lt;&gt;"a","",IF(OR(U143=Z143,V143=Z143,W143=Z143,X143=Z143,Y143=Z143),Z143+0.0005,Z143))</f>
        <v/>
      </c>
      <c r="N143" s="34" t="str">
        <f>IF(results!$W143&lt;&gt;"a","",IF(OR(U143=AA143,V143=AA143,W143=AA143,X143=AA143,Y143=AA143,Z143=AA143),AA143+0.0006,AA143))</f>
        <v/>
      </c>
      <c r="O143" s="34" t="str">
        <f>IF(results!$W143&lt;&gt;"a","",IF(OR(U143=AB143,V143=AB143,W143=AB143,X143=AB143,Y143=AB143,Z143=AB143,AA143=AB143),AB143+0.0007,AB143))</f>
        <v/>
      </c>
      <c r="P143" s="34" t="str">
        <f>IF(results!$W143&lt;&gt;"a","",AC143*2)</f>
        <v/>
      </c>
      <c r="Q143" s="46">
        <f t="shared" si="21"/>
        <v>0</v>
      </c>
      <c r="R143" s="4">
        <f t="shared" si="26"/>
        <v>1.4299999999999999E-5</v>
      </c>
      <c r="S143" s="4" t="str">
        <f>IF(results!$W143&lt;&gt;"a","",results!C143)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22"/>
        <v>#NUM!</v>
      </c>
    </row>
    <row r="144" spans="1:30" x14ac:dyDescent="0.35">
      <c r="A144" s="18">
        <v>138</v>
      </c>
      <c r="B144" s="20">
        <f t="shared" si="23"/>
        <v>113</v>
      </c>
      <c r="C144" s="20">
        <f t="shared" si="24"/>
        <v>45</v>
      </c>
      <c r="D144" s="14">
        <f t="shared" si="20"/>
        <v>29</v>
      </c>
      <c r="E144" s="14">
        <f t="shared" si="25"/>
        <v>29</v>
      </c>
      <c r="F144" s="2" t="str">
        <f>IF(results!W144&lt;&gt;"a","",results!B144)</f>
        <v/>
      </c>
      <c r="G144" s="2" t="str">
        <f>IF(results!$W144&lt;&gt;"a","",results!V144)</f>
        <v/>
      </c>
      <c r="H144" s="34" t="str">
        <f>IF(results!$W144&lt;&gt;"a","",U144)</f>
        <v/>
      </c>
      <c r="I144" s="34" t="str">
        <f>IF(results!$W144&lt;&gt;"a","",IF(V144=U144,V144+0.0001,V144))</f>
        <v/>
      </c>
      <c r="J144" s="34" t="str">
        <f>IF(results!$W144&lt;&gt;"a","",IF(OR(U144=W144,V144=W144),W144+0.0002,W144))</f>
        <v/>
      </c>
      <c r="K144" s="34" t="str">
        <f>IF(results!$W144&lt;&gt;"a","",IF(OR(U144=X144,V144=X144,W144=X144),X144+0.0003,X144))</f>
        <v/>
      </c>
      <c r="L144" s="34" t="str">
        <f>IF(results!$W144&lt;&gt;"a","",IF(OR(U144=Y144,V144=Y144,W144=Y144,X144=Y144),Y144+0.0004,Y144))</f>
        <v/>
      </c>
      <c r="M144" s="34" t="str">
        <f>IF(results!$W144&lt;&gt;"a","",IF(OR(U144=Z144,V144=Z144,W144=Z144,X144=Z144,Y144=Z144),Z144+0.0005,Z144))</f>
        <v/>
      </c>
      <c r="N144" s="34" t="str">
        <f>IF(results!$W144&lt;&gt;"a","",IF(OR(U144=AA144,V144=AA144,W144=AA144,X144=AA144,Y144=AA144,Z144=AA144),AA144+0.0006,AA144))</f>
        <v/>
      </c>
      <c r="O144" s="34" t="str">
        <f>IF(results!$W144&lt;&gt;"a","",IF(OR(U144=AB144,V144=AB144,W144=AB144,X144=AB144,Y144=AB144,Z144=AB144,AA144=AB144),AB144+0.0007,AB144))</f>
        <v/>
      </c>
      <c r="P144" s="34" t="str">
        <f>IF(results!$W144&lt;&gt;"a","",AC144*2)</f>
        <v/>
      </c>
      <c r="Q144" s="46">
        <f t="shared" si="21"/>
        <v>0</v>
      </c>
      <c r="R144" s="4">
        <f t="shared" si="26"/>
        <v>1.4399999999999999E-5</v>
      </c>
      <c r="S144" s="4" t="str">
        <f>IF(results!$W144&lt;&gt;"a","",results!C144)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22"/>
        <v>#NUM!</v>
      </c>
    </row>
    <row r="145" spans="1:30" x14ac:dyDescent="0.35">
      <c r="A145" s="18">
        <v>139</v>
      </c>
      <c r="B145" s="20">
        <f t="shared" si="23"/>
        <v>113</v>
      </c>
      <c r="C145" s="20">
        <f t="shared" si="24"/>
        <v>44</v>
      </c>
      <c r="D145" s="14">
        <f t="shared" si="20"/>
        <v>29</v>
      </c>
      <c r="E145" s="14">
        <f t="shared" si="25"/>
        <v>29</v>
      </c>
      <c r="F145" s="2" t="str">
        <f>IF(results!W145&lt;&gt;"a","",results!B145)</f>
        <v/>
      </c>
      <c r="G145" s="2" t="str">
        <f>IF(results!$W145&lt;&gt;"a","",results!V145)</f>
        <v/>
      </c>
      <c r="H145" s="34" t="str">
        <f>IF(results!$W145&lt;&gt;"a","",U145)</f>
        <v/>
      </c>
      <c r="I145" s="34" t="str">
        <f>IF(results!$W145&lt;&gt;"a","",IF(V145=U145,V145+0.0001,V145))</f>
        <v/>
      </c>
      <c r="J145" s="34" t="str">
        <f>IF(results!$W145&lt;&gt;"a","",IF(OR(U145=W145,V145=W145),W145+0.0002,W145))</f>
        <v/>
      </c>
      <c r="K145" s="34" t="str">
        <f>IF(results!$W145&lt;&gt;"a","",IF(OR(U145=X145,V145=X145,W145=X145),X145+0.0003,X145))</f>
        <v/>
      </c>
      <c r="L145" s="34" t="str">
        <f>IF(results!$W145&lt;&gt;"a","",IF(OR(U145=Y145,V145=Y145,W145=Y145,X145=Y145),Y145+0.0004,Y145))</f>
        <v/>
      </c>
      <c r="M145" s="34" t="str">
        <f>IF(results!$W145&lt;&gt;"a","",IF(OR(U145=Z145,V145=Z145,W145=Z145,X145=Z145,Y145=Z145),Z145+0.0005,Z145))</f>
        <v/>
      </c>
      <c r="N145" s="34" t="str">
        <f>IF(results!$W145&lt;&gt;"a","",IF(OR(U145=AA145,V145=AA145,W145=AA145,X145=AA145,Y145=AA145,Z145=AA145),AA145+0.0006,AA145))</f>
        <v/>
      </c>
      <c r="O145" s="34" t="str">
        <f>IF(results!$W145&lt;&gt;"a","",IF(OR(U145=AB145,V145=AB145,W145=AB145,X145=AB145,Y145=AB145,Z145=AB145,AA145=AB145),AB145+0.0007,AB145))</f>
        <v/>
      </c>
      <c r="P145" s="34" t="str">
        <f>IF(results!$W145&lt;&gt;"a","",AC145*2)</f>
        <v/>
      </c>
      <c r="Q145" s="46">
        <f t="shared" si="21"/>
        <v>0</v>
      </c>
      <c r="R145" s="4">
        <f t="shared" si="26"/>
        <v>1.45E-5</v>
      </c>
      <c r="S145" s="4" t="str">
        <f>IF(results!$W145&lt;&gt;"a","",results!C145)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22"/>
        <v>#NUM!</v>
      </c>
    </row>
    <row r="146" spans="1:30" x14ac:dyDescent="0.35">
      <c r="A146" s="18">
        <v>140</v>
      </c>
      <c r="B146" s="20">
        <f t="shared" si="23"/>
        <v>113</v>
      </c>
      <c r="C146" s="20">
        <f t="shared" si="24"/>
        <v>43</v>
      </c>
      <c r="D146" s="14">
        <f t="shared" si="20"/>
        <v>29</v>
      </c>
      <c r="E146" s="14">
        <f t="shared" si="25"/>
        <v>29</v>
      </c>
      <c r="F146" s="2" t="str">
        <f>IF(results!W146&lt;&gt;"a","",results!B146)</f>
        <v/>
      </c>
      <c r="G146" s="2" t="str">
        <f>IF(results!$W146&lt;&gt;"a","",results!V146)</f>
        <v/>
      </c>
      <c r="H146" s="34" t="str">
        <f>IF(results!$W146&lt;&gt;"a","",U146)</f>
        <v/>
      </c>
      <c r="I146" s="34" t="str">
        <f>IF(results!$W146&lt;&gt;"a","",IF(V146=U146,V146+0.0001,V146))</f>
        <v/>
      </c>
      <c r="J146" s="34" t="str">
        <f>IF(results!$W146&lt;&gt;"a","",IF(OR(U146=W146,V146=W146),W146+0.0002,W146))</f>
        <v/>
      </c>
      <c r="K146" s="34" t="str">
        <f>IF(results!$W146&lt;&gt;"a","",IF(OR(U146=X146,V146=X146,W146=X146),X146+0.0003,X146))</f>
        <v/>
      </c>
      <c r="L146" s="34" t="str">
        <f>IF(results!$W146&lt;&gt;"a","",IF(OR(U146=Y146,V146=Y146,W146=Y146,X146=Y146),Y146+0.0004,Y146))</f>
        <v/>
      </c>
      <c r="M146" s="34" t="str">
        <f>IF(results!$W146&lt;&gt;"a","",IF(OR(U146=Z146,V146=Z146,W146=Z146,X146=Z146,Y146=Z146),Z146+0.0005,Z146))</f>
        <v/>
      </c>
      <c r="N146" s="34" t="str">
        <f>IF(results!$W146&lt;&gt;"a","",IF(OR(U146=AA146,V146=AA146,W146=AA146,X146=AA146,Y146=AA146,Z146=AA146),AA146+0.0006,AA146))</f>
        <v/>
      </c>
      <c r="O146" s="34" t="str">
        <f>IF(results!$W146&lt;&gt;"a","",IF(OR(U146=AB146,V146=AB146,W146=AB146,X146=AB146,Y146=AB146,Z146=AB146,AA146=AB146),AB146+0.0007,AB146))</f>
        <v/>
      </c>
      <c r="P146" s="34" t="str">
        <f>IF(results!$W146&lt;&gt;"a","",AC146*2)</f>
        <v/>
      </c>
      <c r="Q146" s="46">
        <f t="shared" si="21"/>
        <v>0</v>
      </c>
      <c r="R146" s="4">
        <f t="shared" si="26"/>
        <v>1.4599999999999999E-5</v>
      </c>
      <c r="S146" s="4" t="str">
        <f>IF(results!$W146&lt;&gt;"a","",results!C146)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22"/>
        <v>#NUM!</v>
      </c>
    </row>
    <row r="147" spans="1:30" x14ac:dyDescent="0.35">
      <c r="A147" s="18">
        <v>141</v>
      </c>
      <c r="B147" s="20">
        <f t="shared" si="23"/>
        <v>113</v>
      </c>
      <c r="C147" s="20">
        <f t="shared" si="24"/>
        <v>42</v>
      </c>
      <c r="D147" s="14">
        <f t="shared" si="20"/>
        <v>29</v>
      </c>
      <c r="E147" s="14">
        <f t="shared" si="25"/>
        <v>29</v>
      </c>
      <c r="F147" s="2" t="str">
        <f>IF(results!W147&lt;&gt;"a","",results!B147)</f>
        <v/>
      </c>
      <c r="G147" s="2" t="str">
        <f>IF(results!$W147&lt;&gt;"a","",results!V147)</f>
        <v/>
      </c>
      <c r="H147" s="34" t="str">
        <f>IF(results!$W147&lt;&gt;"a","",U147)</f>
        <v/>
      </c>
      <c r="I147" s="34" t="str">
        <f>IF(results!$W147&lt;&gt;"a","",IF(V147=U147,V147+0.0001,V147))</f>
        <v/>
      </c>
      <c r="J147" s="34" t="str">
        <f>IF(results!$W147&lt;&gt;"a","",IF(OR(U147=W147,V147=W147),W147+0.0002,W147))</f>
        <v/>
      </c>
      <c r="K147" s="34" t="str">
        <f>IF(results!$W147&lt;&gt;"a","",IF(OR(U147=X147,V147=X147,W147=X147),X147+0.0003,X147))</f>
        <v/>
      </c>
      <c r="L147" s="34" t="str">
        <f>IF(results!$W147&lt;&gt;"a","",IF(OR(U147=Y147,V147=Y147,W147=Y147,X147=Y147),Y147+0.0004,Y147))</f>
        <v/>
      </c>
      <c r="M147" s="34" t="str">
        <f>IF(results!$W147&lt;&gt;"a","",IF(OR(U147=Z147,V147=Z147,W147=Z147,X147=Z147,Y147=Z147),Z147+0.0005,Z147))</f>
        <v/>
      </c>
      <c r="N147" s="34" t="str">
        <f>IF(results!$W147&lt;&gt;"a","",IF(OR(U147=AA147,V147=AA147,W147=AA147,X147=AA147,Y147=AA147,Z147=AA147),AA147+0.0006,AA147))</f>
        <v/>
      </c>
      <c r="O147" s="34" t="str">
        <f>IF(results!$W147&lt;&gt;"a","",IF(OR(U147=AB147,V147=AB147,W147=AB147,X147=AB147,Y147=AB147,Z147=AB147,AA147=AB147),AB147+0.0007,AB147))</f>
        <v/>
      </c>
      <c r="P147" s="34" t="str">
        <f>IF(results!$W147&lt;&gt;"a","",AC147*2)</f>
        <v/>
      </c>
      <c r="Q147" s="46">
        <f t="shared" si="21"/>
        <v>0</v>
      </c>
      <c r="R147" s="4">
        <f t="shared" ref="R147:R151" si="27">Q147+0.0000001*ROW()</f>
        <v>1.47E-5</v>
      </c>
      <c r="S147" s="4" t="str">
        <f>IF(results!$W147&lt;&gt;"a","",results!C147)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22"/>
        <v>#NUM!</v>
      </c>
    </row>
    <row r="148" spans="1:30" x14ac:dyDescent="0.35">
      <c r="A148" s="18">
        <v>142</v>
      </c>
      <c r="B148" s="20">
        <f t="shared" si="23"/>
        <v>113</v>
      </c>
      <c r="C148" s="20">
        <f t="shared" si="24"/>
        <v>41</v>
      </c>
      <c r="D148" s="14">
        <f t="shared" si="20"/>
        <v>29</v>
      </c>
      <c r="E148" s="14">
        <f t="shared" si="25"/>
        <v>29</v>
      </c>
      <c r="F148" s="2" t="str">
        <f>IF(results!W148&lt;&gt;"a","",results!B148)</f>
        <v/>
      </c>
      <c r="G148" s="2" t="str">
        <f>IF(results!$W148&lt;&gt;"a","",results!V148)</f>
        <v/>
      </c>
      <c r="H148" s="34" t="str">
        <f>IF(results!$W148&lt;&gt;"a","",U148)</f>
        <v/>
      </c>
      <c r="I148" s="34" t="str">
        <f>IF(results!$W148&lt;&gt;"a","",IF(V148=U148,V148+0.0001,V148))</f>
        <v/>
      </c>
      <c r="J148" s="34" t="str">
        <f>IF(results!$W148&lt;&gt;"a","",IF(OR(U148=W148,V148=W148),W148+0.0002,W148))</f>
        <v/>
      </c>
      <c r="K148" s="34" t="str">
        <f>IF(results!$W148&lt;&gt;"a","",IF(OR(U148=X148,V148=X148,W148=X148),X148+0.0003,X148))</f>
        <v/>
      </c>
      <c r="L148" s="34" t="str">
        <f>IF(results!$W148&lt;&gt;"a","",IF(OR(U148=Y148,V148=Y148,W148=Y148,X148=Y148),Y148+0.0004,Y148))</f>
        <v/>
      </c>
      <c r="M148" s="34" t="str">
        <f>IF(results!$W148&lt;&gt;"a","",IF(OR(U148=Z148,V148=Z148,W148=Z148,X148=Z148,Y148=Z148),Z148+0.0005,Z148))</f>
        <v/>
      </c>
      <c r="N148" s="34" t="str">
        <f>IF(results!$W148&lt;&gt;"a","",IF(OR(U148=AA148,V148=AA148,W148=AA148,X148=AA148,Y148=AA148,Z148=AA148),AA148+0.0006,AA148))</f>
        <v/>
      </c>
      <c r="O148" s="34" t="str">
        <f>IF(results!$W148&lt;&gt;"a","",IF(OR(U148=AB148,V148=AB148,W148=AB148,X148=AB148,Y148=AB148,Z148=AB148,AA148=AB148),AB148+0.0007,AB148))</f>
        <v/>
      </c>
      <c r="P148" s="34" t="str">
        <f>IF(results!$W148&lt;&gt;"a","",AC148*2)</f>
        <v/>
      </c>
      <c r="Q148" s="46">
        <f t="shared" si="21"/>
        <v>0</v>
      </c>
      <c r="R148" s="4">
        <f t="shared" si="27"/>
        <v>1.4799999999999999E-5</v>
      </c>
      <c r="S148" s="4" t="str">
        <f>IF(results!$W148&lt;&gt;"a","",results!C148)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22"/>
        <v>#NUM!</v>
      </c>
    </row>
    <row r="149" spans="1:30" x14ac:dyDescent="0.35">
      <c r="A149" s="18">
        <v>143</v>
      </c>
      <c r="B149" s="20">
        <f t="shared" si="23"/>
        <v>113</v>
      </c>
      <c r="C149" s="20">
        <f t="shared" si="24"/>
        <v>40</v>
      </c>
      <c r="D149" s="14">
        <f t="shared" si="20"/>
        <v>29</v>
      </c>
      <c r="E149" s="14">
        <f t="shared" si="25"/>
        <v>29</v>
      </c>
      <c r="F149" s="2" t="str">
        <f>IF(results!W149&lt;&gt;"a","",results!B149)</f>
        <v/>
      </c>
      <c r="G149" s="2" t="str">
        <f>IF(results!$W149&lt;&gt;"a","",results!V149)</f>
        <v/>
      </c>
      <c r="H149" s="34" t="str">
        <f>IF(results!$W149&lt;&gt;"a","",U149)</f>
        <v/>
      </c>
      <c r="I149" s="34" t="str">
        <f>IF(results!$W149&lt;&gt;"a","",IF(V149=U149,V149+0.0001,V149))</f>
        <v/>
      </c>
      <c r="J149" s="34" t="str">
        <f>IF(results!$W149&lt;&gt;"a","",IF(OR(U149=W149,V149=W149),W149+0.0002,W149))</f>
        <v/>
      </c>
      <c r="K149" s="34" t="str">
        <f>IF(results!$W149&lt;&gt;"a","",IF(OR(U149=X149,V149=X149,W149=X149),X149+0.0003,X149))</f>
        <v/>
      </c>
      <c r="L149" s="34" t="str">
        <f>IF(results!$W149&lt;&gt;"a","",IF(OR(U149=Y149,V149=Y149,W149=Y149,X149=Y149),Y149+0.0004,Y149))</f>
        <v/>
      </c>
      <c r="M149" s="34" t="str">
        <f>IF(results!$W149&lt;&gt;"a","",IF(OR(U149=Z149,V149=Z149,W149=Z149,X149=Z149,Y149=Z149),Z149+0.0005,Z149))</f>
        <v/>
      </c>
      <c r="N149" s="34" t="str">
        <f>IF(results!$W149&lt;&gt;"a","",IF(OR(U149=AA149,V149=AA149,W149=AA149,X149=AA149,Y149=AA149,Z149=AA149),AA149+0.0006,AA149))</f>
        <v/>
      </c>
      <c r="O149" s="34" t="str">
        <f>IF(results!$W149&lt;&gt;"a","",IF(OR(U149=AB149,V149=AB149,W149=AB149,X149=AB149,Y149=AB149,Z149=AB149,AA149=AB149),AB149+0.0007,AB149))</f>
        <v/>
      </c>
      <c r="P149" s="34" t="str">
        <f>IF(results!$W149&lt;&gt;"a","",AC149*2)</f>
        <v/>
      </c>
      <c r="Q149" s="46">
        <f t="shared" si="21"/>
        <v>0</v>
      </c>
      <c r="R149" s="4">
        <f t="shared" si="27"/>
        <v>1.49E-5</v>
      </c>
      <c r="S149" s="4" t="str">
        <f>IF(results!$W149&lt;&gt;"a","",results!C149)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22"/>
        <v>#NUM!</v>
      </c>
    </row>
    <row r="150" spans="1:30" x14ac:dyDescent="0.35">
      <c r="A150" s="18">
        <v>144</v>
      </c>
      <c r="B150" s="20">
        <f t="shared" si="23"/>
        <v>113</v>
      </c>
      <c r="C150" s="20">
        <f t="shared" si="24"/>
        <v>39</v>
      </c>
      <c r="D150" s="14">
        <f t="shared" si="20"/>
        <v>29</v>
      </c>
      <c r="E150" s="14">
        <f t="shared" si="25"/>
        <v>29</v>
      </c>
      <c r="F150" s="2" t="str">
        <f>IF(results!W150&lt;&gt;"a","",results!B150)</f>
        <v/>
      </c>
      <c r="G150" s="2" t="str">
        <f>IF(results!$W150&lt;&gt;"a","",results!V150)</f>
        <v/>
      </c>
      <c r="H150" s="34" t="str">
        <f>IF(results!$W150&lt;&gt;"a","",U150)</f>
        <v/>
      </c>
      <c r="I150" s="34" t="str">
        <f>IF(results!$W150&lt;&gt;"a","",IF(V150=U150,V150+0.0001,V150))</f>
        <v/>
      </c>
      <c r="J150" s="34" t="str">
        <f>IF(results!$W150&lt;&gt;"a","",IF(OR(U150=W150,V150=W150),W150+0.0002,W150))</f>
        <v/>
      </c>
      <c r="K150" s="34" t="str">
        <f>IF(results!$W150&lt;&gt;"a","",IF(OR(U150=X150,V150=X150,W150=X150),X150+0.0003,X150))</f>
        <v/>
      </c>
      <c r="L150" s="34" t="str">
        <f>IF(results!$W150&lt;&gt;"a","",IF(OR(U150=Y150,V150=Y150,W150=Y150,X150=Y150),Y150+0.0004,Y150))</f>
        <v/>
      </c>
      <c r="M150" s="34" t="str">
        <f>IF(results!$W150&lt;&gt;"a","",IF(OR(U150=Z150,V150=Z150,W150=Z150,X150=Z150,Y150=Z150),Z150+0.0005,Z150))</f>
        <v/>
      </c>
      <c r="N150" s="34" t="str">
        <f>IF(results!$W150&lt;&gt;"a","",IF(OR(U150=AA150,V150=AA150,W150=AA150,X150=AA150,Y150=AA150,Z150=AA150),AA150+0.0006,AA150))</f>
        <v/>
      </c>
      <c r="O150" s="34" t="str">
        <f>IF(results!$W150&lt;&gt;"a","",IF(OR(U150=AB150,V150=AB150,W150=AB150,X150=AB150,Y150=AB150,Z150=AB150,AA150=AB150),AB150+0.0007,AB150))</f>
        <v/>
      </c>
      <c r="P150" s="34" t="str">
        <f>IF(results!$W150&lt;&gt;"a","",AC150*2)</f>
        <v/>
      </c>
      <c r="Q150" s="46">
        <f t="shared" si="21"/>
        <v>0</v>
      </c>
      <c r="R150" s="4">
        <f t="shared" si="27"/>
        <v>1.4999999999999999E-5</v>
      </c>
      <c r="S150" s="4" t="str">
        <f>IF(results!$W150&lt;&gt;"a","",results!C150)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22"/>
        <v>#NUM!</v>
      </c>
    </row>
    <row r="151" spans="1:30" x14ac:dyDescent="0.35">
      <c r="A151" s="18">
        <v>145</v>
      </c>
      <c r="B151" s="20">
        <f t="shared" si="23"/>
        <v>113</v>
      </c>
      <c r="C151" s="20">
        <f t="shared" si="24"/>
        <v>38</v>
      </c>
      <c r="D151" s="14">
        <f t="shared" si="20"/>
        <v>29</v>
      </c>
      <c r="E151" s="14">
        <f t="shared" si="25"/>
        <v>29</v>
      </c>
      <c r="F151" s="2" t="str">
        <f>IF(results!W151&lt;&gt;"a","",results!B151)</f>
        <v/>
      </c>
      <c r="G151" s="2" t="str">
        <f>IF(results!$W151&lt;&gt;"a","",results!V151)</f>
        <v/>
      </c>
      <c r="H151" s="34" t="str">
        <f>IF(results!$W151&lt;&gt;"a","",U151)</f>
        <v/>
      </c>
      <c r="I151" s="34" t="str">
        <f>IF(results!$W151&lt;&gt;"a","",IF(V151=U151,V151+0.0001,V151))</f>
        <v/>
      </c>
      <c r="J151" s="34" t="str">
        <f>IF(results!$W151&lt;&gt;"a","",IF(OR(U151=W151,V151=W151),W151+0.0002,W151))</f>
        <v/>
      </c>
      <c r="K151" s="34" t="str">
        <f>IF(results!$W151&lt;&gt;"a","",IF(OR(U151=X151,V151=X151,W151=X151),X151+0.0003,X151))</f>
        <v/>
      </c>
      <c r="L151" s="34" t="str">
        <f>IF(results!$W151&lt;&gt;"a","",IF(OR(U151=Y151,V151=Y151,W151=Y151,X151=Y151),Y151+0.0004,Y151))</f>
        <v/>
      </c>
      <c r="M151" s="34" t="str">
        <f>IF(results!$W151&lt;&gt;"a","",IF(OR(U151=Z151,V151=Z151,W151=Z151,X151=Z151,Y151=Z151),Z151+0.0005,Z151))</f>
        <v/>
      </c>
      <c r="N151" s="34" t="str">
        <f>IF(results!$W151&lt;&gt;"a","",IF(OR(U151=AA151,V151=AA151,W151=AA151,X151=AA151,Y151=AA151,Z151=AA151),AA151+0.0006,AA151))</f>
        <v/>
      </c>
      <c r="O151" s="34" t="str">
        <f>IF(results!$W151&lt;&gt;"a","",IF(OR(U151=AB151,V151=AB151,W151=AB151,X151=AB151,Y151=AB151,Z151=AB151,AA151=AB151),AB151+0.0007,AB151))</f>
        <v/>
      </c>
      <c r="P151" s="34" t="str">
        <f>IF(results!$W151&lt;&gt;"a","",AC151*2)</f>
        <v/>
      </c>
      <c r="Q151" s="46">
        <f t="shared" si="21"/>
        <v>0</v>
      </c>
      <c r="R151" s="4">
        <f t="shared" si="27"/>
        <v>1.5099999999999999E-5</v>
      </c>
      <c r="S151" s="4" t="str">
        <f>IF(results!$W151&lt;&gt;"a","",results!C151)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22"/>
        <v>#NUM!</v>
      </c>
    </row>
    <row r="152" spans="1:30" x14ac:dyDescent="0.35">
      <c r="A152" s="18">
        <v>146</v>
      </c>
      <c r="B152" s="20">
        <f t="shared" si="23"/>
        <v>113</v>
      </c>
      <c r="C152" s="20">
        <f t="shared" si="24"/>
        <v>37</v>
      </c>
      <c r="D152" s="14">
        <f t="shared" si="20"/>
        <v>29</v>
      </c>
      <c r="E152" s="14">
        <f t="shared" si="25"/>
        <v>29</v>
      </c>
      <c r="F152" s="2" t="str">
        <f>IF(results!W152&lt;&gt;"a","",results!B152)</f>
        <v/>
      </c>
      <c r="G152" s="2" t="str">
        <f>IF(results!$W152&lt;&gt;"a","",results!V152)</f>
        <v/>
      </c>
      <c r="H152" s="34" t="str">
        <f>IF(results!$W152&lt;&gt;"a","",U152)</f>
        <v/>
      </c>
      <c r="I152" s="34" t="str">
        <f>IF(results!$W152&lt;&gt;"a","",IF(V152=U152,V152+0.0001,V152))</f>
        <v/>
      </c>
      <c r="J152" s="34" t="str">
        <f>IF(results!$W152&lt;&gt;"a","",IF(OR(U152=W152,V152=W152),W152+0.0002,W152))</f>
        <v/>
      </c>
      <c r="K152" s="34" t="str">
        <f>IF(results!$W152&lt;&gt;"a","",IF(OR(U152=X152,V152=X152,W152=X152),X152+0.0003,X152))</f>
        <v/>
      </c>
      <c r="L152" s="34" t="str">
        <f>IF(results!$W152&lt;&gt;"a","",IF(OR(U152=Y152,V152=Y152,W152=Y152,X152=Y152),Y152+0.0004,Y152))</f>
        <v/>
      </c>
      <c r="M152" s="34" t="str">
        <f>IF(results!$W152&lt;&gt;"a","",IF(OR(U152=Z152,V152=Z152,W152=Z152,X152=Z152,Y152=Z152),Z152+0.0005,Z152))</f>
        <v/>
      </c>
      <c r="N152" s="34" t="str">
        <f>IF(results!$W152&lt;&gt;"a","",IF(OR(U152=AA152,V152=AA152,W152=AA152,X152=AA152,Y152=AA152,Z152=AA152),AA152+0.0006,AA152))</f>
        <v/>
      </c>
      <c r="O152" s="34" t="str">
        <f>IF(results!$W152&lt;&gt;"a","",IF(OR(U152=AB152,V152=AB152,W152=AB152,X152=AB152,Y152=AB152,Z152=AB152,AA152=AB152),AB152+0.0007,AB152))</f>
        <v/>
      </c>
      <c r="P152" s="34" t="str">
        <f>IF(results!$W152&lt;&gt;"a","",AC152*2)</f>
        <v/>
      </c>
      <c r="Q152" s="46">
        <f t="shared" si="21"/>
        <v>0</v>
      </c>
      <c r="R152" s="4">
        <f t="shared" ref="R152:R155" si="28">Q152+0.0000001*ROW()</f>
        <v>1.52E-5</v>
      </c>
      <c r="S152" s="4" t="str">
        <f>IF(results!$W152&lt;&gt;"a","",results!C152)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22"/>
        <v>#NUM!</v>
      </c>
    </row>
    <row r="153" spans="1:30" x14ac:dyDescent="0.35">
      <c r="A153" s="18">
        <v>147</v>
      </c>
      <c r="B153" s="20">
        <f t="shared" si="23"/>
        <v>113</v>
      </c>
      <c r="C153" s="20">
        <f t="shared" si="24"/>
        <v>36</v>
      </c>
      <c r="D153" s="14">
        <f t="shared" si="20"/>
        <v>29</v>
      </c>
      <c r="E153" s="14">
        <f t="shared" si="25"/>
        <v>29</v>
      </c>
      <c r="F153" s="2" t="str">
        <f>IF(results!W153&lt;&gt;"a","",results!B153)</f>
        <v/>
      </c>
      <c r="G153" s="2" t="str">
        <f>IF(results!$W153&lt;&gt;"a","",results!V153)</f>
        <v/>
      </c>
      <c r="H153" s="34" t="str">
        <f>IF(results!$W153&lt;&gt;"a","",U153)</f>
        <v/>
      </c>
      <c r="I153" s="34" t="str">
        <f>IF(results!$W153&lt;&gt;"a","",IF(V153=U153,V153+0.0001,V153))</f>
        <v/>
      </c>
      <c r="J153" s="34" t="str">
        <f>IF(results!$W153&lt;&gt;"a","",IF(OR(U153=W153,V153=W153),W153+0.0002,W153))</f>
        <v/>
      </c>
      <c r="K153" s="34" t="str">
        <f>IF(results!$W153&lt;&gt;"a","",IF(OR(U153=X153,V153=X153,W153=X153),X153+0.0003,X153))</f>
        <v/>
      </c>
      <c r="L153" s="34" t="str">
        <f>IF(results!$W153&lt;&gt;"a","",IF(OR(U153=Y153,V153=Y153,W153=Y153,X153=Y153),Y153+0.0004,Y153))</f>
        <v/>
      </c>
      <c r="M153" s="34" t="str">
        <f>IF(results!$W153&lt;&gt;"a","",IF(OR(U153=Z153,V153=Z153,W153=Z153,X153=Z153,Y153=Z153),Z153+0.0005,Z153))</f>
        <v/>
      </c>
      <c r="N153" s="34" t="str">
        <f>IF(results!$W153&lt;&gt;"a","",IF(OR(U153=AA153,V153=AA153,W153=AA153,X153=AA153,Y153=AA153,Z153=AA153),AA153+0.0006,AA153))</f>
        <v/>
      </c>
      <c r="O153" s="34" t="str">
        <f>IF(results!$W153&lt;&gt;"a","",IF(OR(U153=AB153,V153=AB153,W153=AB153,X153=AB153,Y153=AB153,Z153=AB153,AA153=AB153),AB153+0.0007,AB153))</f>
        <v/>
      </c>
      <c r="P153" s="34" t="str">
        <f>IF(results!$W153&lt;&gt;"a","",AC153*2)</f>
        <v/>
      </c>
      <c r="Q153" s="46">
        <f t="shared" si="21"/>
        <v>0</v>
      </c>
      <c r="R153" s="4">
        <f t="shared" si="28"/>
        <v>1.5299999999999999E-5</v>
      </c>
      <c r="S153" s="4" t="str">
        <f>IF(results!$W153&lt;&gt;"a","",results!C153)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22"/>
        <v>#NUM!</v>
      </c>
    </row>
    <row r="154" spans="1:30" x14ac:dyDescent="0.35">
      <c r="A154" s="18">
        <v>148</v>
      </c>
      <c r="B154" s="20">
        <f t="shared" si="23"/>
        <v>113</v>
      </c>
      <c r="C154" s="20">
        <f t="shared" si="24"/>
        <v>35</v>
      </c>
      <c r="D154" s="14">
        <f t="shared" si="20"/>
        <v>29</v>
      </c>
      <c r="E154" s="14">
        <f t="shared" si="25"/>
        <v>29</v>
      </c>
      <c r="F154" s="2" t="str">
        <f>IF(results!W154&lt;&gt;"a","",results!B154)</f>
        <v/>
      </c>
      <c r="G154" s="2" t="str">
        <f>IF(results!$W154&lt;&gt;"a","",results!V154)</f>
        <v/>
      </c>
      <c r="H154" s="34" t="str">
        <f>IF(results!$W154&lt;&gt;"a","",U154)</f>
        <v/>
      </c>
      <c r="I154" s="34" t="str">
        <f>IF(results!$W154&lt;&gt;"a","",IF(V154=U154,V154+0.0001,V154))</f>
        <v/>
      </c>
      <c r="J154" s="34" t="str">
        <f>IF(results!$W154&lt;&gt;"a","",IF(OR(U154=W154,V154=W154),W154+0.0002,W154))</f>
        <v/>
      </c>
      <c r="K154" s="34" t="str">
        <f>IF(results!$W154&lt;&gt;"a","",IF(OR(U154=X154,V154=X154,W154=X154),X154+0.0003,X154))</f>
        <v/>
      </c>
      <c r="L154" s="34" t="str">
        <f>IF(results!$W154&lt;&gt;"a","",IF(OR(U154=Y154,V154=Y154,W154=Y154,X154=Y154),Y154+0.0004,Y154))</f>
        <v/>
      </c>
      <c r="M154" s="34" t="str">
        <f>IF(results!$W154&lt;&gt;"a","",IF(OR(U154=Z154,V154=Z154,W154=Z154,X154=Z154,Y154=Z154),Z154+0.0005,Z154))</f>
        <v/>
      </c>
      <c r="N154" s="34" t="str">
        <f>IF(results!$W154&lt;&gt;"a","",IF(OR(U154=AA154,V154=AA154,W154=AA154,X154=AA154,Y154=AA154,Z154=AA154),AA154+0.0006,AA154))</f>
        <v/>
      </c>
      <c r="O154" s="34" t="str">
        <f>IF(results!$W154&lt;&gt;"a","",IF(OR(U154=AB154,V154=AB154,W154=AB154,X154=AB154,Y154=AB154,Z154=AB154,AA154=AB154),AB154+0.0007,AB154))</f>
        <v/>
      </c>
      <c r="P154" s="34" t="str">
        <f>IF(results!$W154&lt;&gt;"a","",AC154*2)</f>
        <v/>
      </c>
      <c r="Q154" s="46">
        <f t="shared" si="21"/>
        <v>0</v>
      </c>
      <c r="R154" s="4">
        <f t="shared" si="28"/>
        <v>1.5399999999999998E-5</v>
      </c>
      <c r="S154" s="4" t="str">
        <f>IF(results!$W154&lt;&gt;"a","",results!C154)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22"/>
        <v>#NUM!</v>
      </c>
    </row>
    <row r="155" spans="1:30" x14ac:dyDescent="0.35">
      <c r="A155" s="18">
        <v>149</v>
      </c>
      <c r="B155" s="20">
        <f t="shared" si="23"/>
        <v>113</v>
      </c>
      <c r="C155" s="20">
        <f t="shared" si="24"/>
        <v>34</v>
      </c>
      <c r="D155" s="14">
        <f t="shared" si="20"/>
        <v>29</v>
      </c>
      <c r="E155" s="14">
        <f t="shared" si="25"/>
        <v>29</v>
      </c>
      <c r="F155" s="2" t="str">
        <f>IF(results!W155&lt;&gt;"a","",results!B155)</f>
        <v/>
      </c>
      <c r="G155" s="2" t="str">
        <f>IF(results!$W155&lt;&gt;"a","",results!V155)</f>
        <v/>
      </c>
      <c r="H155" s="34" t="str">
        <f>IF(results!$W155&lt;&gt;"a","",U155)</f>
        <v/>
      </c>
      <c r="I155" s="34" t="str">
        <f>IF(results!$W155&lt;&gt;"a","",IF(V155=U155,V155+0.0001,V155))</f>
        <v/>
      </c>
      <c r="J155" s="34" t="str">
        <f>IF(results!$W155&lt;&gt;"a","",IF(OR(U155=W155,V155=W155),W155+0.0002,W155))</f>
        <v/>
      </c>
      <c r="K155" s="34" t="str">
        <f>IF(results!$W155&lt;&gt;"a","",IF(OR(U155=X155,V155=X155,W155=X155),X155+0.0003,X155))</f>
        <v/>
      </c>
      <c r="L155" s="34" t="str">
        <f>IF(results!$W155&lt;&gt;"a","",IF(OR(U155=Y155,V155=Y155,W155=Y155,X155=Y155),Y155+0.0004,Y155))</f>
        <v/>
      </c>
      <c r="M155" s="34" t="str">
        <f>IF(results!$W155&lt;&gt;"a","",IF(OR(U155=Z155,V155=Z155,W155=Z155,X155=Z155,Y155=Z155),Z155+0.0005,Z155))</f>
        <v/>
      </c>
      <c r="N155" s="34" t="str">
        <f>IF(results!$W155&lt;&gt;"a","",IF(OR(U155=AA155,V155=AA155,W155=AA155,X155=AA155,Y155=AA155,Z155=AA155),AA155+0.0006,AA155))</f>
        <v/>
      </c>
      <c r="O155" s="34" t="str">
        <f>IF(results!$W155&lt;&gt;"a","",IF(OR(U155=AB155,V155=AB155,W155=AB155,X155=AB155,Y155=AB155,Z155=AB155,AA155=AB155),AB155+0.0007,AB155))</f>
        <v/>
      </c>
      <c r="P155" s="34" t="str">
        <f>IF(results!$W155&lt;&gt;"a","",AC155*2)</f>
        <v/>
      </c>
      <c r="Q155" s="46">
        <f t="shared" si="21"/>
        <v>0</v>
      </c>
      <c r="R155" s="4">
        <f t="shared" si="28"/>
        <v>1.5500000000000001E-5</v>
      </c>
      <c r="S155" s="4" t="str">
        <f>IF(results!$W155&lt;&gt;"a","",results!C155)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22"/>
        <v>#NUM!</v>
      </c>
    </row>
    <row r="156" spans="1:30" x14ac:dyDescent="0.35">
      <c r="A156" s="18">
        <v>150</v>
      </c>
      <c r="B156" s="20">
        <f t="shared" si="23"/>
        <v>113</v>
      </c>
      <c r="C156" s="20">
        <f t="shared" si="24"/>
        <v>33</v>
      </c>
      <c r="D156" s="14">
        <f t="shared" si="20"/>
        <v>29</v>
      </c>
      <c r="E156" s="14">
        <f t="shared" si="25"/>
        <v>29</v>
      </c>
      <c r="F156" s="2" t="str">
        <f>IF(results!W156&lt;&gt;"a","",results!B156)</f>
        <v/>
      </c>
      <c r="G156" s="2" t="str">
        <f>IF(results!$W156&lt;&gt;"a","",results!V156)</f>
        <v/>
      </c>
      <c r="H156" s="34" t="str">
        <f>IF(results!$W156&lt;&gt;"a","",U156)</f>
        <v/>
      </c>
      <c r="I156" s="34" t="str">
        <f>IF(results!$W156&lt;&gt;"a","",IF(V156=U156,V156+0.0001,V156))</f>
        <v/>
      </c>
      <c r="J156" s="34" t="str">
        <f>IF(results!$W156&lt;&gt;"a","",IF(OR(U156=W156,V156=W156),W156+0.0002,W156))</f>
        <v/>
      </c>
      <c r="K156" s="34" t="str">
        <f>IF(results!$W156&lt;&gt;"a","",IF(OR(U156=X156,V156=X156,W156=X156),X156+0.0003,X156))</f>
        <v/>
      </c>
      <c r="L156" s="34" t="str">
        <f>IF(results!$W156&lt;&gt;"a","",IF(OR(U156=Y156,V156=Y156,W156=Y156,X156=Y156),Y156+0.0004,Y156))</f>
        <v/>
      </c>
      <c r="M156" s="34" t="str">
        <f>IF(results!$W156&lt;&gt;"a","",IF(OR(U156=Z156,V156=Z156,W156=Z156,X156=Z156,Y156=Z156),Z156+0.0005,Z156))</f>
        <v/>
      </c>
      <c r="N156" s="34" t="str">
        <f>IF(results!$W156&lt;&gt;"a","",IF(OR(U156=AA156,V156=AA156,W156=AA156,X156=AA156,Y156=AA156,Z156=AA156),AA156+0.0006,AA156))</f>
        <v/>
      </c>
      <c r="O156" s="34" t="str">
        <f>IF(results!$W156&lt;&gt;"a","",IF(OR(U156=AB156,V156=AB156,W156=AB156,X156=AB156,Y156=AB156,Z156=AB156,AA156=AB156),AB156+0.0007,AB156))</f>
        <v/>
      </c>
      <c r="P156" s="34" t="str">
        <f>IF(results!$W156&lt;&gt;"a","",AC156*2)</f>
        <v/>
      </c>
      <c r="Q156" s="46">
        <f t="shared" si="21"/>
        <v>0</v>
      </c>
      <c r="R156" s="4">
        <f t="shared" ref="R156:R160" si="29">Q156+0.0000001*ROW()</f>
        <v>1.56E-5</v>
      </c>
      <c r="S156" s="4" t="str">
        <f>IF(results!$W156&lt;&gt;"a","",results!C156)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ref="AD156:AD160" si="30">LARGE(H156:P156,3)</f>
        <v>#NUM!</v>
      </c>
    </row>
    <row r="157" spans="1:30" x14ac:dyDescent="0.35">
      <c r="A157" s="18">
        <v>151</v>
      </c>
      <c r="B157" s="20">
        <f t="shared" si="23"/>
        <v>113</v>
      </c>
      <c r="C157" s="20">
        <f t="shared" si="24"/>
        <v>32</v>
      </c>
      <c r="D157" s="14">
        <f t="shared" si="20"/>
        <v>29</v>
      </c>
      <c r="E157" s="14">
        <f t="shared" si="25"/>
        <v>29</v>
      </c>
      <c r="F157" s="2" t="str">
        <f>IF(results!W157&lt;&gt;"a","",results!B157)</f>
        <v/>
      </c>
      <c r="G157" s="2" t="str">
        <f>IF(results!$W157&lt;&gt;"a","",results!V157)</f>
        <v/>
      </c>
      <c r="H157" s="34" t="str">
        <f>IF(results!$W157&lt;&gt;"a","",U157)</f>
        <v/>
      </c>
      <c r="I157" s="34" t="str">
        <f>IF(results!$W157&lt;&gt;"a","",IF(V157=U157,V157+0.0001,V157))</f>
        <v/>
      </c>
      <c r="J157" s="34" t="str">
        <f>IF(results!$W157&lt;&gt;"a","",IF(OR(U157=W157,V157=W157),W157+0.0002,W157))</f>
        <v/>
      </c>
      <c r="K157" s="34" t="str">
        <f>IF(results!$W157&lt;&gt;"a","",IF(OR(U157=X157,V157=X157,W157=X157),X157+0.0003,X157))</f>
        <v/>
      </c>
      <c r="L157" s="34" t="str">
        <f>IF(results!$W157&lt;&gt;"a","",IF(OR(U157=Y157,V157=Y157,W157=Y157,X157=Y157),Y157+0.0004,Y157))</f>
        <v/>
      </c>
      <c r="M157" s="34" t="str">
        <f>IF(results!$W157&lt;&gt;"a","",IF(OR(U157=Z157,V157=Z157,W157=Z157,X157=Z157,Y157=Z157),Z157+0.0005,Z157))</f>
        <v/>
      </c>
      <c r="N157" s="34" t="str">
        <f>IF(results!$W157&lt;&gt;"a","",IF(OR(U157=AA157,V157=AA157,W157=AA157,X157=AA157,Y157=AA157,Z157=AA157),AA157+0.0006,AA157))</f>
        <v/>
      </c>
      <c r="O157" s="34" t="str">
        <f>IF(results!$W157&lt;&gt;"a","",IF(OR(U157=AB157,V157=AB157,W157=AB157,X157=AB157,Y157=AB157,Z157=AB157,AA157=AB157),AB157+0.0007,AB157))</f>
        <v/>
      </c>
      <c r="P157" s="34" t="str">
        <f>IF(results!$W157&lt;&gt;"a","",AC157*2)</f>
        <v/>
      </c>
      <c r="Q157" s="46">
        <f t="shared" si="21"/>
        <v>0</v>
      </c>
      <c r="R157" s="4">
        <f t="shared" si="29"/>
        <v>1.5699999999999999E-5</v>
      </c>
      <c r="S157" s="4" t="str">
        <f>IF(results!$W157&lt;&gt;"a","",results!C157)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si="30"/>
        <v>#NUM!</v>
      </c>
    </row>
    <row r="158" spans="1:30" x14ac:dyDescent="0.35">
      <c r="A158" s="18">
        <v>152</v>
      </c>
      <c r="B158" s="20">
        <f t="shared" si="23"/>
        <v>113</v>
      </c>
      <c r="C158" s="20">
        <f t="shared" si="24"/>
        <v>31</v>
      </c>
      <c r="D158" s="14">
        <f t="shared" si="20"/>
        <v>29</v>
      </c>
      <c r="E158" s="14">
        <f t="shared" si="25"/>
        <v>29</v>
      </c>
      <c r="F158" s="2" t="str">
        <f>IF(results!W158&lt;&gt;"a","",results!B158)</f>
        <v/>
      </c>
      <c r="G158" s="2" t="str">
        <f>IF(results!$W158&lt;&gt;"a","",results!V158)</f>
        <v/>
      </c>
      <c r="H158" s="34" t="str">
        <f>IF(results!$W158&lt;&gt;"a","",U158)</f>
        <v/>
      </c>
      <c r="I158" s="34" t="str">
        <f>IF(results!$W158&lt;&gt;"a","",IF(V158=U158,V158+0.0001,V158))</f>
        <v/>
      </c>
      <c r="J158" s="34" t="str">
        <f>IF(results!$W158&lt;&gt;"a","",IF(OR(U158=W158,V158=W158),W158+0.0002,W158))</f>
        <v/>
      </c>
      <c r="K158" s="34" t="str">
        <f>IF(results!$W158&lt;&gt;"a","",IF(OR(U158=X158,V158=X158,W158=X158),X158+0.0003,X158))</f>
        <v/>
      </c>
      <c r="L158" s="34" t="str">
        <f>IF(results!$W158&lt;&gt;"a","",IF(OR(U158=Y158,V158=Y158,W158=Y158,X158=Y158),Y158+0.0004,Y158))</f>
        <v/>
      </c>
      <c r="M158" s="34" t="str">
        <f>IF(results!$W158&lt;&gt;"a","",IF(OR(U158=Z158,V158=Z158,W158=Z158,X158=Z158,Y158=Z158),Z158+0.0005,Z158))</f>
        <v/>
      </c>
      <c r="N158" s="34" t="str">
        <f>IF(results!$W158&lt;&gt;"a","",IF(OR(U158=AA158,V158=AA158,W158=AA158,X158=AA158,Y158=AA158,Z158=AA158),AA158+0.0006,AA158))</f>
        <v/>
      </c>
      <c r="O158" s="34" t="str">
        <f>IF(results!$W158&lt;&gt;"a","",IF(OR(U158=AB158,V158=AB158,W158=AB158,X158=AB158,Y158=AB158,Z158=AB158,AA158=AB158),AB158+0.0007,AB158))</f>
        <v/>
      </c>
      <c r="P158" s="34" t="str">
        <f>IF(results!$W158&lt;&gt;"a","",AC158*2)</f>
        <v/>
      </c>
      <c r="Q158" s="46">
        <f t="shared" si="21"/>
        <v>0</v>
      </c>
      <c r="R158" s="4">
        <f t="shared" si="29"/>
        <v>1.5799999999999998E-5</v>
      </c>
      <c r="S158" s="4" t="str">
        <f>IF(results!$W158&lt;&gt;"a","",results!C158)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30"/>
        <v>#NUM!</v>
      </c>
    </row>
    <row r="159" spans="1:30" x14ac:dyDescent="0.35">
      <c r="A159" s="18">
        <v>153</v>
      </c>
      <c r="B159" s="20">
        <f t="shared" si="23"/>
        <v>113</v>
      </c>
      <c r="C159" s="20">
        <f t="shared" si="24"/>
        <v>30</v>
      </c>
      <c r="D159" s="14">
        <f t="shared" si="20"/>
        <v>29</v>
      </c>
      <c r="E159" s="14">
        <f t="shared" si="25"/>
        <v>29</v>
      </c>
      <c r="F159" s="2" t="str">
        <f>IF(results!W159&lt;&gt;"a","",results!B159)</f>
        <v/>
      </c>
      <c r="G159" s="2" t="str">
        <f>IF(results!$W159&lt;&gt;"a","",results!V159)</f>
        <v/>
      </c>
      <c r="H159" s="34" t="str">
        <f>IF(results!$W159&lt;&gt;"a","",U159)</f>
        <v/>
      </c>
      <c r="I159" s="34" t="str">
        <f>IF(results!$W159&lt;&gt;"a","",IF(V159=U159,V159+0.0001,V159))</f>
        <v/>
      </c>
      <c r="J159" s="34" t="str">
        <f>IF(results!$W159&lt;&gt;"a","",IF(OR(U159=W159,V159=W159),W159+0.0002,W159))</f>
        <v/>
      </c>
      <c r="K159" s="34" t="str">
        <f>IF(results!$W159&lt;&gt;"a","",IF(OR(U159=X159,V159=X159,W159=X159),X159+0.0003,X159))</f>
        <v/>
      </c>
      <c r="L159" s="34" t="str">
        <f>IF(results!$W159&lt;&gt;"a","",IF(OR(U159=Y159,V159=Y159,W159=Y159,X159=Y159),Y159+0.0004,Y159))</f>
        <v/>
      </c>
      <c r="M159" s="34" t="str">
        <f>IF(results!$W159&lt;&gt;"a","",IF(OR(U159=Z159,V159=Z159,W159=Z159,X159=Z159,Y159=Z159),Z159+0.0005,Z159))</f>
        <v/>
      </c>
      <c r="N159" s="34" t="str">
        <f>IF(results!$W159&lt;&gt;"a","",IF(OR(U159=AA159,V159=AA159,W159=AA159,X159=AA159,Y159=AA159,Z159=AA159),AA159+0.0006,AA159))</f>
        <v/>
      </c>
      <c r="O159" s="34" t="str">
        <f>IF(results!$W159&lt;&gt;"a","",IF(OR(U159=AB159,V159=AB159,W159=AB159,X159=AB159,Y159=AB159,Z159=AB159,AA159=AB159),AB159+0.0007,AB159))</f>
        <v/>
      </c>
      <c r="P159" s="34" t="str">
        <f>IF(results!$W159&lt;&gt;"a","",AC159*2)</f>
        <v/>
      </c>
      <c r="Q159" s="46">
        <f t="shared" si="21"/>
        <v>0</v>
      </c>
      <c r="R159" s="4">
        <f t="shared" si="29"/>
        <v>1.59E-5</v>
      </c>
      <c r="S159" s="4" t="str">
        <f>IF(results!$W159&lt;&gt;"a","",results!C159)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30"/>
        <v>#NUM!</v>
      </c>
    </row>
    <row r="160" spans="1:30" x14ac:dyDescent="0.35">
      <c r="A160" s="18">
        <v>154</v>
      </c>
      <c r="B160" s="20">
        <f t="shared" si="23"/>
        <v>113</v>
      </c>
      <c r="C160" s="20">
        <f t="shared" si="24"/>
        <v>29</v>
      </c>
      <c r="D160" s="14">
        <f t="shared" si="20"/>
        <v>29</v>
      </c>
      <c r="E160" s="14">
        <f t="shared" si="25"/>
        <v>29</v>
      </c>
      <c r="F160" s="2" t="str">
        <f>IF(results!W160&lt;&gt;"a","",results!B160)</f>
        <v/>
      </c>
      <c r="G160" s="2" t="str">
        <f>IF(results!$W160&lt;&gt;"a","",results!V160)</f>
        <v/>
      </c>
      <c r="H160" s="34" t="str">
        <f>IF(results!$W160&lt;&gt;"a","",U160)</f>
        <v/>
      </c>
      <c r="I160" s="34" t="str">
        <f>IF(results!$W160&lt;&gt;"a","",IF(V160=U160,V160+0.0001,V160))</f>
        <v/>
      </c>
      <c r="J160" s="34" t="str">
        <f>IF(results!$W160&lt;&gt;"a","",IF(OR(U160=W160,V160=W160),W160+0.0002,W160))</f>
        <v/>
      </c>
      <c r="K160" s="34" t="str">
        <f>IF(results!$W160&lt;&gt;"a","",IF(OR(U160=X160,V160=X160,W160=X160),X160+0.0003,X160))</f>
        <v/>
      </c>
      <c r="L160" s="34" t="str">
        <f>IF(results!$W160&lt;&gt;"a","",IF(OR(U160=Y160,V160=Y160,W160=Y160,X160=Y160),Y160+0.0004,Y160))</f>
        <v/>
      </c>
      <c r="M160" s="34" t="str">
        <f>IF(results!$W160&lt;&gt;"a","",IF(OR(U160=Z160,V160=Z160,W160=Z160,X160=Z160,Y160=Z160),Z160+0.0005,Z160))</f>
        <v/>
      </c>
      <c r="N160" s="34" t="str">
        <f>IF(results!$W160&lt;&gt;"a","",IF(OR(U160=AA160,V160=AA160,W160=AA160,X160=AA160,Y160=AA160,Z160=AA160),AA160+0.0006,AA160))</f>
        <v/>
      </c>
      <c r="O160" s="34" t="str">
        <f>IF(results!$W160&lt;&gt;"a","",IF(OR(U160=AB160,V160=AB160,W160=AB160,X160=AB160,Y160=AB160,Z160=AB160,AA160=AB160),AB160+0.0007,AB160))</f>
        <v/>
      </c>
      <c r="P160" s="34" t="str">
        <f>IF(results!$W160&lt;&gt;"a","",AC160*2)</f>
        <v/>
      </c>
      <c r="Q160" s="46">
        <f t="shared" si="21"/>
        <v>0</v>
      </c>
      <c r="R160" s="4">
        <f t="shared" si="29"/>
        <v>1.5999999999999999E-5</v>
      </c>
      <c r="S160" s="4" t="str">
        <f>IF(results!$W160&lt;&gt;"a","",results!C160)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30"/>
        <v>#NUM!</v>
      </c>
    </row>
  </sheetData>
  <sheetProtection algorithmName="SHA-512" hashValue="WE8cGwN/bxN0I//heEKYa0kXNfTx17Z6WgW98D8Pf9KbTQ9wQrxab1ckAG+Ouzo2DrPnDhqDtou/gqMM7qT13g==" saltValue="4Xii7Sn+d60R/vVqDLucGw==" spinCount="100000" sheet="1" objects="1" scenarios="1"/>
  <mergeCells count="18">
    <mergeCell ref="H4:P4"/>
    <mergeCell ref="H5:H6"/>
    <mergeCell ref="I5:I6"/>
    <mergeCell ref="J5:J6"/>
    <mergeCell ref="B5:B6"/>
    <mergeCell ref="C5:C6"/>
    <mergeCell ref="D5:D6"/>
    <mergeCell ref="F5:F6"/>
    <mergeCell ref="G5:G6"/>
    <mergeCell ref="Q5:Q6"/>
    <mergeCell ref="R5:R6"/>
    <mergeCell ref="S5:S6"/>
    <mergeCell ref="P5:P6"/>
    <mergeCell ref="K5:K6"/>
    <mergeCell ref="L5:L6"/>
    <mergeCell ref="M5:M6"/>
    <mergeCell ref="N5:N6"/>
    <mergeCell ref="O5:O6"/>
  </mergeCells>
  <conditionalFormatting sqref="F7:G175">
    <cfRule type="cellIs" dxfId="16" priority="194" operator="equal">
      <formula>0</formula>
    </cfRule>
  </conditionalFormatting>
  <conditionalFormatting sqref="G7:G160">
    <cfRule type="dataBar" priority="1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{A88EA651-3045-40AF-9172-5F77C0D1F768}</x14:id>
        </ext>
      </extLst>
    </cfRule>
  </conditionalFormatting>
  <conditionalFormatting sqref="G161:G175">
    <cfRule type="dataBar" priority="142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{9997A0A2-7B63-404B-8507-E268DB6EAA85}</x14:id>
        </ext>
      </extLst>
    </cfRule>
  </conditionalFormatting>
  <conditionalFormatting sqref="Q7:Q160">
    <cfRule type="cellIs" dxfId="15" priority="1" operator="equal">
      <formula>200</formula>
    </cfRule>
  </conditionalFormatting>
  <conditionalFormatting sqref="Q7:Q175">
    <cfRule type="cellIs" dxfId="14" priority="2" operator="equal">
      <formula>0</formula>
    </cfRule>
  </conditionalFormatting>
  <conditionalFormatting sqref="R7:T160">
    <cfRule type="cellIs" dxfId="13" priority="3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8EA651-3045-40AF-9172-5F77C0D1F768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9997A0A2-7B63-404B-8507-E268DB6EAA85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00B050"/>
  </sheetPr>
  <dimension ref="A2:AD161"/>
  <sheetViews>
    <sheetView zoomScale="80" zoomScaleNormal="80" workbookViewId="0">
      <pane ySplit="6" topLeftCell="A103" activePane="bottomLeft" state="frozen"/>
      <selection pane="bottomLeft" activeCell="Q7" sqref="Q7"/>
    </sheetView>
  </sheetViews>
  <sheetFormatPr defaultColWidth="8.81640625" defaultRowHeight="14.5" x14ac:dyDescent="0.35"/>
  <cols>
    <col min="1" max="1" width="6.1796875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5.1796875" style="10" customWidth="1"/>
    <col min="8" max="16" width="6.81640625" style="10" customWidth="1"/>
    <col min="17" max="17" width="9.453125" style="44" customWidth="1"/>
    <col min="18" max="18" width="7.81640625" style="11" customWidth="1"/>
    <col min="19" max="19" width="7.54296875" style="10" customWidth="1"/>
    <col min="20" max="20" width="5.81640625" style="10" customWidth="1"/>
    <col min="21" max="21" width="4.54296875" style="26" customWidth="1"/>
    <col min="22" max="29" width="4.54296875" style="10" customWidth="1"/>
    <col min="30" max="30" width="7.26953125" style="10" bestFit="1" customWidth="1"/>
    <col min="31" max="16384" width="8.81640625" style="10"/>
  </cols>
  <sheetData>
    <row r="2" spans="1:30" ht="31" x14ac:dyDescent="0.7">
      <c r="H2" s="48" t="str">
        <f>scoreA!F2</f>
        <v>Swing to Zala Springs &amp; Bagueri Challenge 2025</v>
      </c>
      <c r="I2" s="48"/>
      <c r="J2" s="48"/>
      <c r="K2" s="48"/>
      <c r="L2" s="48"/>
      <c r="M2" s="48"/>
      <c r="N2" s="48"/>
      <c r="O2" s="48"/>
      <c r="P2" s="48"/>
    </row>
    <row r="3" spans="1:30" ht="7.5" customHeight="1" x14ac:dyDescent="0.35"/>
    <row r="4" spans="1:30" ht="21.75" customHeight="1" x14ac:dyDescent="0.35">
      <c r="H4" s="82" t="s">
        <v>14</v>
      </c>
      <c r="I4" s="82"/>
      <c r="J4" s="82"/>
      <c r="K4" s="82"/>
      <c r="L4" s="82"/>
      <c r="M4" s="82"/>
      <c r="N4" s="82"/>
      <c r="O4" s="82"/>
      <c r="P4" s="82"/>
      <c r="Q4" s="45" t="s">
        <v>11</v>
      </c>
    </row>
    <row r="5" spans="1:30" ht="15.75" customHeight="1" x14ac:dyDescent="0.35">
      <c r="B5" s="91" t="s">
        <v>2</v>
      </c>
      <c r="C5" s="91" t="s">
        <v>3</v>
      </c>
      <c r="D5" s="91" t="s">
        <v>7</v>
      </c>
      <c r="E5" s="19"/>
      <c r="F5" s="93" t="s">
        <v>0</v>
      </c>
      <c r="G5" s="94" t="s">
        <v>6</v>
      </c>
      <c r="H5" s="63">
        <v>1</v>
      </c>
      <c r="I5" s="63">
        <v>2</v>
      </c>
      <c r="J5" s="63">
        <v>3</v>
      </c>
      <c r="K5" s="63">
        <v>4</v>
      </c>
      <c r="L5" s="63">
        <v>5</v>
      </c>
      <c r="M5" s="63">
        <v>6</v>
      </c>
      <c r="N5" s="63">
        <v>7</v>
      </c>
      <c r="O5" s="63">
        <v>8</v>
      </c>
      <c r="P5" s="63">
        <v>9</v>
      </c>
      <c r="Q5" s="96" t="s">
        <v>42</v>
      </c>
      <c r="R5" s="76" t="s">
        <v>9</v>
      </c>
      <c r="S5" s="76" t="s">
        <v>15</v>
      </c>
    </row>
    <row r="6" spans="1:30" ht="15.75" customHeight="1" x14ac:dyDescent="0.35">
      <c r="B6" s="92"/>
      <c r="C6" s="92"/>
      <c r="D6" s="92"/>
      <c r="E6" s="19" t="s">
        <v>8</v>
      </c>
      <c r="F6" s="93"/>
      <c r="G6" s="95"/>
      <c r="H6" s="64"/>
      <c r="I6" s="64"/>
      <c r="J6" s="64"/>
      <c r="K6" s="64"/>
      <c r="L6" s="64"/>
      <c r="M6" s="64"/>
      <c r="N6" s="64"/>
      <c r="O6" s="64"/>
      <c r="P6" s="64"/>
      <c r="Q6" s="96"/>
      <c r="R6" s="76"/>
      <c r="S6" s="76"/>
    </row>
    <row r="7" spans="1:30" x14ac:dyDescent="0.35">
      <c r="A7" s="18">
        <v>1</v>
      </c>
      <c r="B7" s="20">
        <f t="shared" ref="B7:B38" si="0">RANK($T7,$T$7:$T$160,1)</f>
        <v>29</v>
      </c>
      <c r="C7" s="20">
        <f t="shared" ref="C7:C38" si="1">RANK($R7,$R$7:$R$160,0)</f>
        <v>13</v>
      </c>
      <c r="D7" s="14">
        <f t="shared" ref="D7:E26" si="2">_xlfn.RANK.EQ($Q7,$Q$7:$Q$160,0)</f>
        <v>13</v>
      </c>
      <c r="E7" s="14">
        <f t="shared" si="2"/>
        <v>13</v>
      </c>
      <c r="F7" s="2" t="str">
        <f>IF(results!W7&lt;&gt;"b","",results!B7)</f>
        <v>BABIC ALMIR</v>
      </c>
      <c r="G7" s="2">
        <f>IF(results!$W7&lt;&gt;"b","",results!V7)</f>
        <v>3</v>
      </c>
      <c r="H7" s="34">
        <f>IF(results!$W7&lt;&gt;"b","",U7)</f>
        <v>0</v>
      </c>
      <c r="I7" s="34">
        <f>IF(results!$W7&lt;&gt;"b","",IF(V7=U7,V7+0.0001,V7))</f>
        <v>1E-4</v>
      </c>
      <c r="J7" s="34">
        <f>IF(results!$W7&lt;&gt;"b","",IF(OR(U7=W7,V7=W7),W7+0.0002,W7))</f>
        <v>59</v>
      </c>
      <c r="K7" s="34">
        <f>IF(results!$W7&lt;&gt;"b","",IF(OR(U7=X7,V7=X7,W7=X7),X7+0.0003,X7))</f>
        <v>2.9999999999999997E-4</v>
      </c>
      <c r="L7" s="34">
        <f>IF(results!$W7&lt;&gt;"b","",IF(OR(U7=Y7,V7=Y7,W7=Y7,X7=Y7),Y7+0.0004,Y7))</f>
        <v>52</v>
      </c>
      <c r="M7" s="34">
        <f>IF(results!$W7&lt;&gt;"b","",IF(OR(U7=Z7,V7=Z7,W7=Z7,X7=Z7,Y7=Z7),Z7+0.0005,Z7))</f>
        <v>76</v>
      </c>
      <c r="N7" s="34">
        <f>IF(results!$W7&lt;&gt;"b","",IF(OR(U7=AA7,V7=AA7,W7=AA7,X7=AA7,Y7=AA7,Z7=AA7),AA7+0.0006,AA7))</f>
        <v>5.9999999999999995E-4</v>
      </c>
      <c r="O7" s="34">
        <f>IF(results!$W7&lt;&gt;"b","",IF(OR(U7=AB7,V7=AB7,W7=AB7,X7=AB7,Y7=AB7,Z7=AB7,AA7=AB7),AB7+0.0007,AB7))</f>
        <v>6.9999999999999999E-4</v>
      </c>
      <c r="P7" s="34">
        <f>IF(results!$W7&lt;&gt;"b","",AC7*2)</f>
        <v>0</v>
      </c>
      <c r="Q7" s="46">
        <f t="shared" ref="Q7:Q38" si="3">IF(F7&lt;&gt;"",(MAX(H7:P7)+LARGE(H7:P7,2)+LARGE(H7:P7,3)+LARGE(H7:P7,4)),0)</f>
        <v>187.00069999999999</v>
      </c>
      <c r="R7" s="4">
        <f>Q7+0.0000001*ROW()</f>
        <v>187.00070069999998</v>
      </c>
      <c r="S7" s="4">
        <f>IF(results!$W7&lt;&gt;"b","",results!C7)</f>
        <v>15.5</v>
      </c>
      <c r="T7" s="4">
        <f>IF(results!W7="A",1,IF(results!W7="B",2,IF(results!W7="C",3,99)))</f>
        <v>2</v>
      </c>
      <c r="U7" s="33">
        <f>results!D7+results!E7</f>
        <v>0</v>
      </c>
      <c r="V7" s="33">
        <f>results!F7+results!G7</f>
        <v>0</v>
      </c>
      <c r="W7" s="33">
        <f>results!H7+results!I7</f>
        <v>59</v>
      </c>
      <c r="X7" s="33">
        <f>results!J7+results!K7</f>
        <v>0</v>
      </c>
      <c r="Y7" s="33">
        <f>results!L7+results!M7</f>
        <v>52</v>
      </c>
      <c r="Z7" s="33">
        <f>results!N7+results!O7</f>
        <v>76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>
        <f t="shared" ref="AD7:AD38" si="4">LARGE(H7:P7,3)</f>
        <v>52</v>
      </c>
    </row>
    <row r="8" spans="1:30" x14ac:dyDescent="0.35">
      <c r="A8" s="18">
        <v>2</v>
      </c>
      <c r="B8" s="20">
        <f t="shared" si="0"/>
        <v>29</v>
      </c>
      <c r="C8" s="20">
        <f t="shared" si="1"/>
        <v>7</v>
      </c>
      <c r="D8" s="14">
        <f t="shared" si="2"/>
        <v>7</v>
      </c>
      <c r="E8" s="14">
        <f t="shared" si="2"/>
        <v>7</v>
      </c>
      <c r="F8" s="2" t="str">
        <f>IF(results!W8&lt;&gt;"b","",results!B8)</f>
        <v>BARALDO SANO FRANCESCO</v>
      </c>
      <c r="G8" s="2">
        <f>IF(results!$W8&lt;&gt;"b","",results!V8)</f>
        <v>5</v>
      </c>
      <c r="H8" s="34">
        <f>IF(results!$W8&lt;&gt;"b","",U8)</f>
        <v>0</v>
      </c>
      <c r="I8" s="34">
        <f>IF(results!$W8&lt;&gt;"b","",IF(V8=U8,V8+0.0001,V8))</f>
        <v>60</v>
      </c>
      <c r="J8" s="34">
        <f>IF(results!$W8&lt;&gt;"b","",IF(OR(U8=W8,V8=W8),W8+0.0002,W8))</f>
        <v>43</v>
      </c>
      <c r="K8" s="35">
        <f>IF(results!$W8&lt;&gt;"b","",IF(OR(U8=X8,V8=X8,W8=X8),X8+0.0003,X8))</f>
        <v>55</v>
      </c>
      <c r="L8" s="34">
        <f>IF(results!$W8&lt;&gt;"b","",IF(OR(U8=Y8,V8=Y8,W8=Y8,X8=Y8),Y8+0.0004,Y8))</f>
        <v>54</v>
      </c>
      <c r="M8" s="34">
        <f>IF(results!$W8&lt;&gt;"b","",IF(OR(U8=Z8,V8=Z8,W8=Z8,X8=Z8,Y8=Z8),Z8+0.0005,Z8))</f>
        <v>55.000500000000002</v>
      </c>
      <c r="N8" s="34">
        <f>IF(results!$W8&lt;&gt;"b","",IF(OR(U8=AA8,V8=AA8,W8=AA8,X8=AA8,Y8=AA8,Z8=AA8),AA8+0.0006,AA8))</f>
        <v>5.9999999999999995E-4</v>
      </c>
      <c r="O8" s="34">
        <f>IF(results!$W8&lt;&gt;"b","",IF(OR(U8=AB8,V8=AB8,W8=AB8,X8=AB8,Y8=AB8,Z8=AB8,AA8=AB8),AB8+0.0007,AB8))</f>
        <v>6.9999999999999999E-4</v>
      </c>
      <c r="P8" s="34">
        <f>IF(results!$W8&lt;&gt;"b","",AC8*2)</f>
        <v>0</v>
      </c>
      <c r="Q8" s="46">
        <f t="shared" si="3"/>
        <v>224.00049999999999</v>
      </c>
      <c r="R8" s="4">
        <f t="shared" ref="R8:R71" si="5">Q8+0.0000001*ROW()</f>
        <v>224.0005008</v>
      </c>
      <c r="S8" s="4">
        <f>IF(results!$W8&lt;&gt;"b","",results!C8)</f>
        <v>17.5</v>
      </c>
      <c r="T8" s="4">
        <f>IF(results!W8="A",1,IF(results!W8="B",2,IF(results!W8="C",3,99)))</f>
        <v>2</v>
      </c>
      <c r="U8" s="33">
        <f>results!D8+results!E8</f>
        <v>0</v>
      </c>
      <c r="V8" s="33">
        <f>results!F8+results!G8</f>
        <v>60</v>
      </c>
      <c r="W8" s="33">
        <f>results!H8+results!I8</f>
        <v>43</v>
      </c>
      <c r="X8" s="33">
        <f>results!J8+results!K8</f>
        <v>55</v>
      </c>
      <c r="Y8" s="33">
        <f>results!L8+results!M8</f>
        <v>54</v>
      </c>
      <c r="Z8" s="33">
        <f>results!N8+results!O8</f>
        <v>55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>
        <f t="shared" si="4"/>
        <v>55</v>
      </c>
    </row>
    <row r="9" spans="1:30" x14ac:dyDescent="0.35">
      <c r="A9" s="18">
        <v>3</v>
      </c>
      <c r="B9" s="20">
        <f t="shared" si="0"/>
        <v>84</v>
      </c>
      <c r="C9" s="20">
        <f t="shared" si="1"/>
        <v>154</v>
      </c>
      <c r="D9" s="14">
        <f t="shared" si="2"/>
        <v>56</v>
      </c>
      <c r="E9" s="14">
        <f t="shared" si="2"/>
        <v>56</v>
      </c>
      <c r="F9" s="2" t="str">
        <f>IF(results!W9&lt;&gt;"b","",results!B9)</f>
        <v/>
      </c>
      <c r="G9" s="2" t="str">
        <f>IF(results!$W9&lt;&gt;"b","",results!V9)</f>
        <v/>
      </c>
      <c r="H9" s="35" t="str">
        <f>IF(results!$W9&lt;&gt;"b","",U9)</f>
        <v/>
      </c>
      <c r="I9" s="34" t="str">
        <f>IF(results!$W9&lt;&gt;"b","",IF(V9=U9,V9+0.0001,V9))</f>
        <v/>
      </c>
      <c r="J9" s="34" t="str">
        <f>IF(results!$W9&lt;&gt;"b","",IF(OR(U9=W9,V9=W9),W9+0.0002,W9))</f>
        <v/>
      </c>
      <c r="K9" s="34" t="str">
        <f>IF(results!$W9&lt;&gt;"b","",IF(OR(U9=X9,V9=X9,W9=X9),X9+0.0003,X9))</f>
        <v/>
      </c>
      <c r="L9" s="34" t="str">
        <f>IF(results!$W9&lt;&gt;"b","",IF(OR(U9=Y9,V9=Y9,W9=Y9,X9=Y9),Y9+0.0004,Y9))</f>
        <v/>
      </c>
      <c r="M9" s="34" t="str">
        <f>IF(results!$W9&lt;&gt;"b","",IF(OR(U9=Z9,V9=Z9,W9=Z9,X9=Z9,Y9=Z9),Z9+0.0005,Z9))</f>
        <v/>
      </c>
      <c r="N9" s="34" t="str">
        <f>IF(results!$W9&lt;&gt;"b","",IF(OR(U9=AA9,V9=AA9,W9=AA9,X9=AA9,Y9=AA9,Z9=AA9),AA9+0.0006,AA9))</f>
        <v/>
      </c>
      <c r="O9" s="34" t="str">
        <f>IF(results!$W9&lt;&gt;"b","",IF(OR(U9=AB9,V9=AB9,W9=AB9,X9=AB9,Y9=AB9,Z9=AB9,AA9=AB9),AB9+0.0007,AB9))</f>
        <v/>
      </c>
      <c r="P9" s="34" t="str">
        <f>IF(results!$W9&lt;&gt;"b","",AC9*2)</f>
        <v/>
      </c>
      <c r="Q9" s="46">
        <f t="shared" si="3"/>
        <v>0</v>
      </c>
      <c r="R9" s="4">
        <f t="shared" si="5"/>
        <v>8.9999999999999996E-7</v>
      </c>
      <c r="S9" s="4" t="str">
        <f>IF(results!$W9&lt;&gt;"b","",results!C9)</f>
        <v/>
      </c>
      <c r="T9" s="4">
        <f>IF(results!W9="A",1,IF(results!W9="B",2,IF(results!W9="C",3,99)))</f>
        <v>3</v>
      </c>
      <c r="U9" s="33">
        <f>results!D9+results!E9</f>
        <v>39</v>
      </c>
      <c r="V9" s="33">
        <f>results!F9+results!G9</f>
        <v>58</v>
      </c>
      <c r="W9" s="33">
        <f>results!H9+results!I9</f>
        <v>31</v>
      </c>
      <c r="X9" s="33">
        <f>results!J9+results!K9</f>
        <v>31</v>
      </c>
      <c r="Y9" s="33">
        <f>results!L9+results!M9</f>
        <v>27</v>
      </c>
      <c r="Z9" s="33">
        <f>results!N9+results!O9</f>
        <v>38</v>
      </c>
      <c r="AA9" s="33">
        <f>results!P9+results!Q9</f>
        <v>34</v>
      </c>
      <c r="AB9" s="33">
        <f>results!R9+results!S9</f>
        <v>0</v>
      </c>
      <c r="AC9" s="33">
        <f>results!T9+results!U9</f>
        <v>0</v>
      </c>
      <c r="AD9" s="10" t="e">
        <f t="shared" si="4"/>
        <v>#NUM!</v>
      </c>
    </row>
    <row r="10" spans="1:30" x14ac:dyDescent="0.35">
      <c r="A10" s="18">
        <v>4</v>
      </c>
      <c r="B10" s="20">
        <f t="shared" si="0"/>
        <v>1</v>
      </c>
      <c r="C10" s="20">
        <f t="shared" si="1"/>
        <v>153</v>
      </c>
      <c r="D10" s="14">
        <f t="shared" si="2"/>
        <v>56</v>
      </c>
      <c r="E10" s="14">
        <f t="shared" si="2"/>
        <v>56</v>
      </c>
      <c r="F10" s="2" t="str">
        <f>IF(results!W10&lt;&gt;"b","",results!B10)</f>
        <v/>
      </c>
      <c r="G10" s="2" t="str">
        <f>IF(results!$W10&lt;&gt;"b","",results!V10)</f>
        <v/>
      </c>
      <c r="H10" s="34" t="str">
        <f>IF(results!$W10&lt;&gt;"b","",U10)</f>
        <v/>
      </c>
      <c r="I10" s="34" t="str">
        <f>IF(results!$W10&lt;&gt;"b","",IF(V10=U10,V10+0.0001,V10))</f>
        <v/>
      </c>
      <c r="J10" s="34" t="str">
        <f>IF(results!$W10&lt;&gt;"b","",IF(OR(U10=W10,V10=W10),W10+0.0002,W10))</f>
        <v/>
      </c>
      <c r="K10" s="34" t="str">
        <f>IF(results!$W10&lt;&gt;"b","",IF(OR(U10=X10,V10=X10,W10=X10),X10+0.0003,X10))</f>
        <v/>
      </c>
      <c r="L10" s="34" t="str">
        <f>IF(results!$W10&lt;&gt;"b","",IF(OR(U10=Y10,V10=Y10,W10=Y10,X10=Y10),Y10+0.0004,Y10))</f>
        <v/>
      </c>
      <c r="M10" s="34" t="str">
        <f>IF(results!$W10&lt;&gt;"b","",IF(OR(U10=Z10,V10=Z10,W10=Z10,X10=Z10,Y10=Z10),Z10+0.0005,Z10))</f>
        <v/>
      </c>
      <c r="N10" s="34" t="str">
        <f>IF(results!$W10&lt;&gt;"b","",IF(OR(U10=AA10,V10=AA10,W10=AA10,X10=AA10,Y10=AA10,Z10=AA10),AA10+0.0006,AA10))</f>
        <v/>
      </c>
      <c r="O10" s="34" t="str">
        <f>IF(results!$W10&lt;&gt;"b","",IF(OR(U10=AB10,V10=AB10,W10=AB10,X10=AB10,Y10=AB10,Z10=AB10,AA10=AB10),AB10+0.0007,AB10))</f>
        <v/>
      </c>
      <c r="P10" s="34" t="str">
        <f>IF(results!$W10&lt;&gt;"b","",AC10*2)</f>
        <v/>
      </c>
      <c r="Q10" s="46">
        <f t="shared" si="3"/>
        <v>0</v>
      </c>
      <c r="R10" s="4">
        <f t="shared" si="5"/>
        <v>9.9999999999999995E-7</v>
      </c>
      <c r="S10" s="4" t="str">
        <f>IF(results!$W10&lt;&gt;"b","",results!C10)</f>
        <v/>
      </c>
      <c r="T10" s="4">
        <f>IF(results!W10="A",1,IF(results!W10="B",2,IF(results!W10="C",3,99)))</f>
        <v>1</v>
      </c>
      <c r="U10" s="33">
        <f>results!D10+results!E10</f>
        <v>0</v>
      </c>
      <c r="V10" s="33">
        <f>results!F10+results!G10</f>
        <v>0</v>
      </c>
      <c r="W10" s="33">
        <f>results!H10+results!I10</f>
        <v>0</v>
      </c>
      <c r="X10" s="33">
        <f>results!J10+results!K10</f>
        <v>0</v>
      </c>
      <c r="Y10" s="33">
        <f>results!L10+results!M10</f>
        <v>0</v>
      </c>
      <c r="Z10" s="33">
        <f>results!N10+results!O10</f>
        <v>44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 t="e">
        <f t="shared" si="4"/>
        <v>#NUM!</v>
      </c>
    </row>
    <row r="11" spans="1:30" x14ac:dyDescent="0.35">
      <c r="A11" s="18">
        <v>5</v>
      </c>
      <c r="B11" s="20">
        <f t="shared" si="0"/>
        <v>29</v>
      </c>
      <c r="C11" s="20">
        <f t="shared" si="1"/>
        <v>30</v>
      </c>
      <c r="D11" s="14">
        <f t="shared" si="2"/>
        <v>30</v>
      </c>
      <c r="E11" s="14">
        <f t="shared" si="2"/>
        <v>30</v>
      </c>
      <c r="F11" s="2" t="str">
        <f>IF(results!W11&lt;&gt;"b","",results!B11)</f>
        <v>BENETAZZO SONIA</v>
      </c>
      <c r="G11" s="2">
        <f>IF(results!$W11&lt;&gt;"b","",results!V11)</f>
        <v>2</v>
      </c>
      <c r="H11" s="34">
        <f>IF(results!$W11&lt;&gt;"b","",U11)</f>
        <v>0</v>
      </c>
      <c r="I11" s="34">
        <f>IF(results!$W11&lt;&gt;"b","",IF(V11=U11,V11+0.0001,V11))</f>
        <v>1E-4</v>
      </c>
      <c r="J11" s="34">
        <f>IF(results!$W11&lt;&gt;"b","",IF(OR(U11=W11,V11=W11),W11+0.0002,W11))</f>
        <v>2.0000000000000001E-4</v>
      </c>
      <c r="K11" s="34">
        <f>IF(results!$W11&lt;&gt;"b","",IF(OR(U11=X11,V11=X11,W11=X11),X11+0.0003,X11))</f>
        <v>43</v>
      </c>
      <c r="L11" s="34">
        <f>IF(results!$W11&lt;&gt;"b","",IF(OR(U11=Y11,V11=Y11,W11=Y11,X11=Y11),Y11+0.0004,Y11))</f>
        <v>47</v>
      </c>
      <c r="M11" s="34">
        <f>IF(results!$W11&lt;&gt;"b","",IF(OR(U11=Z11,V11=Z11,W11=Z11,X11=Z11,Y11=Z11),Z11+0.0005,Z11))</f>
        <v>5.0000000000000001E-4</v>
      </c>
      <c r="N11" s="34">
        <f>IF(results!$W11&lt;&gt;"b","",IF(OR(U11=AA11,V11=AA11,W11=AA11,X11=AA11,Y11=AA11,Z11=AA11),AA11+0.0006,AA11))</f>
        <v>5.9999999999999995E-4</v>
      </c>
      <c r="O11" s="34">
        <f>IF(results!$W11&lt;&gt;"b","",IF(OR(U11=AB11,V11=AB11,W11=AB11,X11=AB11,Y11=AB11,Z11=AB11,AA11=AB11),AB11+0.0007,AB11))</f>
        <v>6.9999999999999999E-4</v>
      </c>
      <c r="P11" s="34">
        <f>IF(results!$W11&lt;&gt;"b","",AC11*2)</f>
        <v>0</v>
      </c>
      <c r="Q11" s="46">
        <f t="shared" si="3"/>
        <v>90.001300000000001</v>
      </c>
      <c r="R11" s="4">
        <f t="shared" si="5"/>
        <v>90.001301100000006</v>
      </c>
      <c r="S11" s="4">
        <f>IF(results!$W11&lt;&gt;"b","",results!C11)</f>
        <v>15.3</v>
      </c>
      <c r="T11" s="4">
        <f>IF(results!W11="A",1,IF(results!W11="B",2,IF(results!W11="C",3,99)))</f>
        <v>2</v>
      </c>
      <c r="U11" s="33">
        <f>results!D11+results!E11</f>
        <v>0</v>
      </c>
      <c r="V11" s="33">
        <f>results!F11+results!G11</f>
        <v>0</v>
      </c>
      <c r="W11" s="33">
        <f>results!H11+results!I11</f>
        <v>0</v>
      </c>
      <c r="X11" s="33">
        <f>results!J11+results!K11</f>
        <v>43</v>
      </c>
      <c r="Y11" s="33">
        <f>results!L11+results!M11</f>
        <v>47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>
        <f t="shared" si="4"/>
        <v>6.9999999999999999E-4</v>
      </c>
    </row>
    <row r="12" spans="1:30" x14ac:dyDescent="0.35">
      <c r="A12" s="18">
        <v>6</v>
      </c>
      <c r="B12" s="20">
        <f t="shared" si="0"/>
        <v>29</v>
      </c>
      <c r="C12" s="20">
        <f t="shared" si="1"/>
        <v>2</v>
      </c>
      <c r="D12" s="14">
        <f t="shared" si="2"/>
        <v>2</v>
      </c>
      <c r="E12" s="14">
        <f t="shared" si="2"/>
        <v>2</v>
      </c>
      <c r="F12" s="2" t="str">
        <f>IF(results!W12&lt;&gt;"b","",results!B12)</f>
        <v>BIZJAK LJUBO</v>
      </c>
      <c r="G12" s="2">
        <f>IF(results!$W12&lt;&gt;"b","",results!V12)</f>
        <v>8</v>
      </c>
      <c r="H12" s="34">
        <f>IF(results!$W12&lt;&gt;"b","",U12)</f>
        <v>41</v>
      </c>
      <c r="I12" s="34">
        <f>IF(results!$W12&lt;&gt;"b","",IF(V12=U12,V12+0.0001,V12))</f>
        <v>50</v>
      </c>
      <c r="J12" s="34">
        <f>IF(results!$W12&lt;&gt;"b","",IF(OR(U12=W12,V12=W12),W12+0.0002,W12))</f>
        <v>0</v>
      </c>
      <c r="K12" s="34">
        <f>IF(results!$W12&lt;&gt;"b","",IF(OR(U12=X12,V12=X12,W12=X12),X12+0.0003,X12))</f>
        <v>56</v>
      </c>
      <c r="L12" s="34">
        <f>IF(results!$W12&lt;&gt;"b","",IF(OR(U12=Y12,V12=Y12,W12=Y12,X12=Y12),Y12+0.0004,Y12))</f>
        <v>56.000399999999999</v>
      </c>
      <c r="M12" s="34">
        <f>IF(results!$W12&lt;&gt;"b","",IF(OR(U12=Z12,V12=Z12,W12=Z12,X12=Z12,Y12=Z12),Z12+0.0005,Z12))</f>
        <v>51</v>
      </c>
      <c r="N12" s="34">
        <f>IF(results!$W12&lt;&gt;"b","",IF(OR(U12=AA12,V12=AA12,W12=AA12,X12=AA12,Y12=AA12,Z12=AA12),AA12+0.0006,AA12))</f>
        <v>63</v>
      </c>
      <c r="O12" s="34">
        <f>IF(results!$W12&lt;&gt;"b","",IF(OR(U12=AB12,V12=AB12,W12=AB12,X12=AB12,Y12=AB12,Z12=AB12,AA12=AB12),AB12+0.0007,AB12))</f>
        <v>44</v>
      </c>
      <c r="P12" s="34">
        <f>IF(results!$W12&lt;&gt;"b","",AC12*2)</f>
        <v>94</v>
      </c>
      <c r="Q12" s="46">
        <f t="shared" si="3"/>
        <v>269.00040000000001</v>
      </c>
      <c r="R12" s="4">
        <f t="shared" si="5"/>
        <v>269.0004012</v>
      </c>
      <c r="S12" s="4">
        <f>IF(results!$W12&lt;&gt;"b","",results!C12)</f>
        <v>21.3</v>
      </c>
      <c r="T12" s="4">
        <f>IF(results!W12="A",1,IF(results!W12="B",2,IF(results!W12="C",3,99)))</f>
        <v>2</v>
      </c>
      <c r="U12" s="33">
        <f>results!D12+results!E12</f>
        <v>41</v>
      </c>
      <c r="V12" s="33">
        <f>results!F12+results!G12</f>
        <v>50</v>
      </c>
      <c r="W12" s="33">
        <f>results!H12+results!I12</f>
        <v>0</v>
      </c>
      <c r="X12" s="33">
        <f>results!J12+results!K12</f>
        <v>56</v>
      </c>
      <c r="Y12" s="33">
        <f>results!L12+results!M12</f>
        <v>56</v>
      </c>
      <c r="Z12" s="33">
        <f>results!N12+results!O12</f>
        <v>51</v>
      </c>
      <c r="AA12" s="33">
        <f>results!P12+results!Q12</f>
        <v>63</v>
      </c>
      <c r="AB12" s="33">
        <f>results!R12+results!S12</f>
        <v>44</v>
      </c>
      <c r="AC12" s="33">
        <f>results!T12+results!U12</f>
        <v>47</v>
      </c>
      <c r="AD12" s="10">
        <f t="shared" si="4"/>
        <v>56.000399999999999</v>
      </c>
    </row>
    <row r="13" spans="1:30" x14ac:dyDescent="0.35">
      <c r="A13" s="18">
        <v>7</v>
      </c>
      <c r="B13" s="20">
        <f t="shared" si="0"/>
        <v>29</v>
      </c>
      <c r="C13" s="20">
        <f t="shared" si="1"/>
        <v>39</v>
      </c>
      <c r="D13" s="14">
        <f t="shared" si="2"/>
        <v>39</v>
      </c>
      <c r="E13" s="14">
        <f t="shared" si="2"/>
        <v>39</v>
      </c>
      <c r="F13" s="2" t="str">
        <f>IF(results!W13&lt;&gt;"b","",results!B13)</f>
        <v>BON MARTA</v>
      </c>
      <c r="G13" s="2">
        <f>IF(results!$W13&lt;&gt;"b","",results!V13)</f>
        <v>1</v>
      </c>
      <c r="H13" s="34">
        <f>IF(results!$W13&lt;&gt;"b","",U13)</f>
        <v>0</v>
      </c>
      <c r="I13" s="34">
        <f>IF(results!$W13&lt;&gt;"b","",IF(V13=U13,V13+0.0001,V13))</f>
        <v>1E-4</v>
      </c>
      <c r="J13" s="34">
        <f>IF(results!$W13&lt;&gt;"b","",IF(OR(U13=W13,V13=W13),W13+0.0002,W13))</f>
        <v>2.0000000000000001E-4</v>
      </c>
      <c r="K13" s="34">
        <f>IF(results!$W13&lt;&gt;"b","",IF(OR(U13=X13,V13=X13,W13=X13),X13+0.0003,X13))</f>
        <v>2.9999999999999997E-4</v>
      </c>
      <c r="L13" s="34">
        <f>IF(results!$W13&lt;&gt;"b","",IF(OR(U13=Y13,V13=Y13,W13=Y13,X13=Y13),Y13+0.0004,Y13))</f>
        <v>53</v>
      </c>
      <c r="M13" s="34">
        <f>IF(results!$W13&lt;&gt;"b","",IF(OR(U13=Z13,V13=Z13,W13=Z13,X13=Z13,Y13=Z13),Z13+0.0005,Z13))</f>
        <v>5.0000000000000001E-4</v>
      </c>
      <c r="N13" s="34">
        <f>IF(results!$W13&lt;&gt;"b","",IF(OR(U13=AA13,V13=AA13,W13=AA13,X13=AA13,Y13=AA13,Z13=AA13),AA13+0.0006,AA13))</f>
        <v>5.9999999999999995E-4</v>
      </c>
      <c r="O13" s="34">
        <f>IF(results!$W13&lt;&gt;"b","",IF(OR(U13=AB13,V13=AB13,W13=AB13,X13=AB13,Y13=AB13,Z13=AB13,AA13=AB13),AB13+0.0007,AB13))</f>
        <v>6.9999999999999999E-4</v>
      </c>
      <c r="P13" s="34">
        <f>IF(results!$W13&lt;&gt;"b","",AC13*2)</f>
        <v>0</v>
      </c>
      <c r="Q13" s="46">
        <f t="shared" si="3"/>
        <v>53.001800000000003</v>
      </c>
      <c r="R13" s="4">
        <f t="shared" si="5"/>
        <v>53.001801300000004</v>
      </c>
      <c r="S13" s="4">
        <f>IF(results!$W13&lt;&gt;"b","",results!C13)</f>
        <v>22.7</v>
      </c>
      <c r="T13" s="4">
        <f>IF(results!W13="A",1,IF(results!W13="B",2,IF(results!W13="C",3,99)))</f>
        <v>2</v>
      </c>
      <c r="U13" s="33">
        <f>results!D13+results!E13</f>
        <v>0</v>
      </c>
      <c r="V13" s="33">
        <f>results!F13+results!G13</f>
        <v>0</v>
      </c>
      <c r="W13" s="33">
        <f>results!H13+results!I13</f>
        <v>0</v>
      </c>
      <c r="X13" s="33">
        <f>results!J13+results!K13</f>
        <v>0</v>
      </c>
      <c r="Y13" s="33">
        <f>results!L13+results!M13</f>
        <v>53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>
        <f t="shared" si="4"/>
        <v>5.9999999999999995E-4</v>
      </c>
    </row>
    <row r="14" spans="1:30" x14ac:dyDescent="0.35">
      <c r="A14" s="18">
        <v>8</v>
      </c>
      <c r="B14" s="20">
        <f t="shared" si="0"/>
        <v>29</v>
      </c>
      <c r="C14" s="20">
        <f t="shared" si="1"/>
        <v>45</v>
      </c>
      <c r="D14" s="14">
        <f t="shared" si="2"/>
        <v>45</v>
      </c>
      <c r="E14" s="14">
        <f t="shared" si="2"/>
        <v>45</v>
      </c>
      <c r="F14" s="2" t="str">
        <f>IF(results!W14&lt;&gt;"b","",results!B14)</f>
        <v>BOŽIČ UROŠ</v>
      </c>
      <c r="G14" s="2">
        <f>IF(results!$W14&lt;&gt;"b","",results!V14)</f>
        <v>1</v>
      </c>
      <c r="H14" s="34">
        <f>IF(results!$W14&lt;&gt;"b","",U14)</f>
        <v>0</v>
      </c>
      <c r="I14" s="34">
        <f>IF(results!$W14&lt;&gt;"b","",IF(V14=U14,V14+0.0001,V14))</f>
        <v>1E-4</v>
      </c>
      <c r="J14" s="34">
        <f>IF(results!$W14&lt;&gt;"b","",IF(OR(U14=W14,V14=W14),W14+0.0002,W14))</f>
        <v>2.0000000000000001E-4</v>
      </c>
      <c r="K14" s="34">
        <f>IF(results!$W14&lt;&gt;"b","",IF(OR(U14=X14,V14=X14,W14=X14),X14+0.0003,X14))</f>
        <v>46</v>
      </c>
      <c r="L14" s="34">
        <f>IF(results!$W14&lt;&gt;"b","",IF(OR(U14=Y14,V14=Y14,W14=Y14,X14=Y14),Y14+0.0004,Y14))</f>
        <v>4.0000000000000002E-4</v>
      </c>
      <c r="M14" s="34">
        <f>IF(results!$W14&lt;&gt;"b","",IF(OR(U14=Z14,V14=Z14,W14=Z14,X14=Z14,Y14=Z14),Z14+0.0005,Z14))</f>
        <v>5.0000000000000001E-4</v>
      </c>
      <c r="N14" s="34">
        <f>IF(results!$W14&lt;&gt;"b","",IF(OR(U14=AA14,V14=AA14,W14=AA14,X14=AA14,Y14=AA14,Z14=AA14),AA14+0.0006,AA14))</f>
        <v>5.9999999999999995E-4</v>
      </c>
      <c r="O14" s="34">
        <f>IF(results!$W14&lt;&gt;"b","",IF(OR(U14=AB14,V14=AB14,W14=AB14,X14=AB14,Y14=AB14,Z14=AB14,AA14=AB14),AB14+0.0007,AB14))</f>
        <v>6.9999999999999999E-4</v>
      </c>
      <c r="P14" s="34">
        <f>IF(results!$W14&lt;&gt;"b","",AC14*2)</f>
        <v>0</v>
      </c>
      <c r="Q14" s="46">
        <f t="shared" si="3"/>
        <v>46.001800000000003</v>
      </c>
      <c r="R14" s="4">
        <f t="shared" si="5"/>
        <v>46.001801400000005</v>
      </c>
      <c r="S14" s="4">
        <f>IF(results!$W14&lt;&gt;"b","",results!C14)</f>
        <v>20.3</v>
      </c>
      <c r="T14" s="4">
        <f>IF(results!W14="A",1,IF(results!W14="B",2,IF(results!W14="C",3,99)))</f>
        <v>2</v>
      </c>
      <c r="U14" s="33">
        <f>results!D14+results!E14</f>
        <v>0</v>
      </c>
      <c r="V14" s="33">
        <f>results!F14+results!G14</f>
        <v>0</v>
      </c>
      <c r="W14" s="33">
        <f>results!H14+results!I14</f>
        <v>0</v>
      </c>
      <c r="X14" s="33">
        <f>results!J14+results!K14</f>
        <v>46</v>
      </c>
      <c r="Y14" s="33">
        <f>results!L14+results!M14</f>
        <v>0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>
        <f t="shared" si="4"/>
        <v>5.9999999999999995E-4</v>
      </c>
    </row>
    <row r="15" spans="1:30" x14ac:dyDescent="0.35">
      <c r="A15" s="18">
        <v>9</v>
      </c>
      <c r="B15" s="20">
        <f t="shared" si="0"/>
        <v>1</v>
      </c>
      <c r="C15" s="20">
        <f t="shared" si="1"/>
        <v>152</v>
      </c>
      <c r="D15" s="14">
        <f t="shared" si="2"/>
        <v>56</v>
      </c>
      <c r="E15" s="14">
        <f t="shared" si="2"/>
        <v>56</v>
      </c>
      <c r="F15" s="2" t="str">
        <f>IF(results!W15&lt;&gt;"b","",results!B15)</f>
        <v/>
      </c>
      <c r="G15" s="2" t="str">
        <f>IF(results!$W15&lt;&gt;"b","",results!V15)</f>
        <v/>
      </c>
      <c r="H15" s="35" t="str">
        <f>IF(results!$W15&lt;&gt;"b","",U15)</f>
        <v/>
      </c>
      <c r="I15" s="34" t="str">
        <f>IF(results!$W15&lt;&gt;"b","",IF(V15=U15,V15+0.0001,V15))</f>
        <v/>
      </c>
      <c r="J15" s="34" t="str">
        <f>IF(results!$W15&lt;&gt;"b","",IF(OR(U15=W15,V15=W15),W15+0.0002,W15))</f>
        <v/>
      </c>
      <c r="K15" s="34" t="str">
        <f>IF(results!$W15&lt;&gt;"b","",IF(OR(U15=X15,V15=X15,W15=X15),X15+0.0003,X15))</f>
        <v/>
      </c>
      <c r="L15" s="34" t="str">
        <f>IF(results!$W15&lt;&gt;"b","",IF(OR(U15=Y15,V15=Y15,W15=Y15,X15=Y15),Y15+0.0004,Y15))</f>
        <v/>
      </c>
      <c r="M15" s="34" t="str">
        <f>IF(results!$W15&lt;&gt;"b","",IF(OR(U15=Z15,V15=Z15,W15=Z15,X15=Z15,Y15=Z15),Z15+0.0005,Z15))</f>
        <v/>
      </c>
      <c r="N15" s="34" t="str">
        <f>IF(results!$W15&lt;&gt;"b","",IF(OR(U15=AA15,V15=AA15,W15=AA15,X15=AA15,Y15=AA15,Z15=AA15),AA15+0.0006,AA15))</f>
        <v/>
      </c>
      <c r="O15" s="34" t="str">
        <f>IF(results!$W15&lt;&gt;"b","",IF(OR(U15=AB15,V15=AB15,W15=AB15,X15=AB15,Y15=AB15,Z15=AB15,AA15=AB15),AB15+0.0007,AB15))</f>
        <v/>
      </c>
      <c r="P15" s="34" t="str">
        <f>IF(results!$W15&lt;&gt;"b","",AC15*2)</f>
        <v/>
      </c>
      <c r="Q15" s="46">
        <f t="shared" si="3"/>
        <v>0</v>
      </c>
      <c r="R15" s="4">
        <f t="shared" si="5"/>
        <v>1.5E-6</v>
      </c>
      <c r="S15" s="4" t="str">
        <f>IF(results!$W15&lt;&gt;"b","",results!C15)</f>
        <v/>
      </c>
      <c r="T15" s="4">
        <f>IF(results!W15="A",1,IF(results!W15="B",2,IF(results!W15="C",3,99)))</f>
        <v>1</v>
      </c>
      <c r="U15" s="33">
        <f>results!D15+results!E15</f>
        <v>0</v>
      </c>
      <c r="V15" s="33">
        <f>results!F15+results!G15</f>
        <v>0</v>
      </c>
      <c r="W15" s="33">
        <f>results!H15+results!I15</f>
        <v>51</v>
      </c>
      <c r="X15" s="33">
        <f>results!J15+results!K15</f>
        <v>0</v>
      </c>
      <c r="Y15" s="33">
        <f>results!L15+results!M15</f>
        <v>38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 t="e">
        <f t="shared" si="4"/>
        <v>#NUM!</v>
      </c>
    </row>
    <row r="16" spans="1:30" x14ac:dyDescent="0.35">
      <c r="A16" s="18">
        <v>10</v>
      </c>
      <c r="B16" s="20">
        <f t="shared" si="0"/>
        <v>29</v>
      </c>
      <c r="C16" s="20">
        <f t="shared" si="1"/>
        <v>14</v>
      </c>
      <c r="D16" s="14">
        <f t="shared" si="2"/>
        <v>14</v>
      </c>
      <c r="E16" s="14">
        <f t="shared" si="2"/>
        <v>14</v>
      </c>
      <c r="F16" s="2" t="str">
        <f>IF(results!W16&lt;&gt;"b","",results!B16)</f>
        <v>CAD UROS</v>
      </c>
      <c r="G16" s="2">
        <f>IF(results!$W16&lt;&gt;"b","",results!V16)</f>
        <v>3</v>
      </c>
      <c r="H16" s="34">
        <f>IF(results!$W16&lt;&gt;"b","",U16)</f>
        <v>0</v>
      </c>
      <c r="I16" s="34">
        <f>IF(results!$W16&lt;&gt;"b","",IF(V16=U16,V16+0.0001,V16))</f>
        <v>1E-4</v>
      </c>
      <c r="J16" s="34">
        <f>IF(results!$W16&lt;&gt;"b","",IF(OR(U16=W16,V16=W16),W16+0.0002,W16))</f>
        <v>2.0000000000000001E-4</v>
      </c>
      <c r="K16" s="34">
        <f>IF(results!$W16&lt;&gt;"b","",IF(OR(U16=X16,V16=X16,W16=X16),X16+0.0003,X16))</f>
        <v>2.9999999999999997E-4</v>
      </c>
      <c r="L16" s="34">
        <f>IF(results!$W16&lt;&gt;"b","",IF(OR(U16=Y16,V16=Y16,W16=Y16,X16=Y16),Y16+0.0004,Y16))</f>
        <v>62</v>
      </c>
      <c r="M16" s="34">
        <f>IF(results!$W16&lt;&gt;"b","",IF(OR(U16=Z16,V16=Z16,W16=Z16,X16=Z16,Y16=Z16),Z16+0.0005,Z16))</f>
        <v>5.0000000000000001E-4</v>
      </c>
      <c r="N16" s="34">
        <f>IF(results!$W16&lt;&gt;"b","",IF(OR(U16=AA16,V16=AA16,W16=AA16,X16=AA16,Y16=AA16,Z16=AA16),AA16+0.0006,AA16))</f>
        <v>65</v>
      </c>
      <c r="O16" s="34">
        <f>IF(results!$W16&lt;&gt;"b","",IF(OR(U16=AB16,V16=AB16,W16=AB16,X16=AB16,Y16=AB16,Z16=AB16,AA16=AB16),AB16+0.0007,AB16))</f>
        <v>55</v>
      </c>
      <c r="P16" s="34">
        <f>IF(results!$W16&lt;&gt;"b","",AC16*2)</f>
        <v>0</v>
      </c>
      <c r="Q16" s="46">
        <f t="shared" si="3"/>
        <v>182.00049999999999</v>
      </c>
      <c r="R16" s="4">
        <f t="shared" si="5"/>
        <v>182.00050159999998</v>
      </c>
      <c r="S16" s="4">
        <f>IF(results!$W16&lt;&gt;"b","",results!C16)</f>
        <v>15.2</v>
      </c>
      <c r="T16" s="4">
        <f>IF(results!W16="A",1,IF(results!W16="B",2,IF(results!W16="C",3,99)))</f>
        <v>2</v>
      </c>
      <c r="U16" s="33">
        <f>results!D16+results!E16</f>
        <v>0</v>
      </c>
      <c r="V16" s="33">
        <f>results!F16+results!G16</f>
        <v>0</v>
      </c>
      <c r="W16" s="33">
        <f>results!H16+results!I16</f>
        <v>0</v>
      </c>
      <c r="X16" s="33">
        <f>results!J16+results!K16</f>
        <v>0</v>
      </c>
      <c r="Y16" s="33">
        <f>results!L16+results!M16</f>
        <v>62</v>
      </c>
      <c r="Z16" s="33">
        <f>results!N16+results!O16</f>
        <v>0</v>
      </c>
      <c r="AA16" s="33">
        <f>results!P16+results!Q16</f>
        <v>65</v>
      </c>
      <c r="AB16" s="33">
        <f>results!R16+results!S16</f>
        <v>55</v>
      </c>
      <c r="AC16" s="33">
        <f>results!T16+results!U16</f>
        <v>0</v>
      </c>
      <c r="AD16" s="10">
        <f t="shared" si="4"/>
        <v>55</v>
      </c>
    </row>
    <row r="17" spans="1:30" x14ac:dyDescent="0.35">
      <c r="A17" s="18">
        <v>11</v>
      </c>
      <c r="B17" s="20">
        <f t="shared" si="0"/>
        <v>1</v>
      </c>
      <c r="C17" s="20">
        <f t="shared" si="1"/>
        <v>151</v>
      </c>
      <c r="D17" s="14">
        <f t="shared" si="2"/>
        <v>56</v>
      </c>
      <c r="E17" s="14">
        <f t="shared" si="2"/>
        <v>56</v>
      </c>
      <c r="F17" s="2" t="str">
        <f>IF(results!W17&lt;&gt;"b","",results!B17)</f>
        <v/>
      </c>
      <c r="G17" s="2" t="str">
        <f>IF(results!$W17&lt;&gt;"b","",results!V17)</f>
        <v/>
      </c>
      <c r="H17" s="34" t="str">
        <f>IF(results!$W17&lt;&gt;"b","",U17)</f>
        <v/>
      </c>
      <c r="I17" s="34" t="str">
        <f>IF(results!$W17&lt;&gt;"b","",IF(V17=U17,V17+0.0001,V17))</f>
        <v/>
      </c>
      <c r="J17" s="34" t="str">
        <f>IF(results!$W17&lt;&gt;"b","",IF(OR(U17=W17,V17=W17),W17+0.0002,W17))</f>
        <v/>
      </c>
      <c r="K17" s="34" t="str">
        <f>IF(results!$W17&lt;&gt;"b","",IF(OR(U17=X17,V17=X17,W17=X17),X17+0.0003,X17))</f>
        <v/>
      </c>
      <c r="L17" s="34" t="str">
        <f>IF(results!$W17&lt;&gt;"b","",IF(OR(U17=Y17,V17=Y17,W17=Y17,X17=Y17),Y17+0.0004,Y17))</f>
        <v/>
      </c>
      <c r="M17" s="34" t="str">
        <f>IF(results!$W17&lt;&gt;"b","",IF(OR(U17=Z17,V17=Z17,W17=Z17,X17=Z17,Y17=Z17),Z17+0.0005,Z17))</f>
        <v/>
      </c>
      <c r="N17" s="34" t="str">
        <f>IF(results!$W17&lt;&gt;"b","",IF(OR(U17=AA17,V17=AA17,W17=AA17,X17=AA17,Y17=AA17,Z17=AA17),AA17+0.0006,AA17))</f>
        <v/>
      </c>
      <c r="O17" s="34" t="str">
        <f>IF(results!$W17&lt;&gt;"b","",IF(OR(U17=AB17,V17=AB17,W17=AB17,X17=AB17,Y17=AB17,Z17=AB17,AA17=AB17),AB17+0.0007,AB17))</f>
        <v/>
      </c>
      <c r="P17" s="34" t="str">
        <f>IF(results!$W17&lt;&gt;"b","",AC17*2)</f>
        <v/>
      </c>
      <c r="Q17" s="46">
        <f t="shared" si="3"/>
        <v>0</v>
      </c>
      <c r="R17" s="4">
        <f t="shared" si="5"/>
        <v>1.6999999999999998E-6</v>
      </c>
      <c r="S17" s="4" t="str">
        <f>IF(results!$W17&lt;&gt;"b","",results!C17)</f>
        <v/>
      </c>
      <c r="T17" s="4">
        <f>IF(results!W17="A",1,IF(results!W17="B",2,IF(results!W17="C",3,99)))</f>
        <v>1</v>
      </c>
      <c r="U17" s="33">
        <f>results!D17+results!E17</f>
        <v>0</v>
      </c>
      <c r="V17" s="33">
        <f>results!F17+results!G17</f>
        <v>0</v>
      </c>
      <c r="W17" s="33">
        <f>results!H17+results!I17</f>
        <v>0</v>
      </c>
      <c r="X17" s="33">
        <f>results!J17+results!K17</f>
        <v>63</v>
      </c>
      <c r="Y17" s="33">
        <f>results!L17+results!M17</f>
        <v>61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 t="e">
        <f t="shared" si="4"/>
        <v>#NUM!</v>
      </c>
    </row>
    <row r="18" spans="1:30" x14ac:dyDescent="0.35">
      <c r="A18" s="18">
        <v>12</v>
      </c>
      <c r="B18" s="20">
        <f t="shared" si="0"/>
        <v>29</v>
      </c>
      <c r="C18" s="20">
        <f t="shared" si="1"/>
        <v>37</v>
      </c>
      <c r="D18" s="14">
        <f t="shared" si="2"/>
        <v>37</v>
      </c>
      <c r="E18" s="14">
        <f t="shared" si="2"/>
        <v>37</v>
      </c>
      <c r="F18" s="2" t="str">
        <f>IF(results!W18&lt;&gt;"b","",results!B18)</f>
        <v>CEPURAN ZORAN</v>
      </c>
      <c r="G18" s="2">
        <f>IF(results!$W18&lt;&gt;"b","",results!V18)</f>
        <v>1</v>
      </c>
      <c r="H18" s="34">
        <f>IF(results!$W18&lt;&gt;"b","",U18)</f>
        <v>0</v>
      </c>
      <c r="I18" s="34">
        <f>IF(results!$W18&lt;&gt;"b","",IF(V18=U18,V18+0.0001,V18))</f>
        <v>1E-4</v>
      </c>
      <c r="J18" s="34">
        <f>IF(results!$W18&lt;&gt;"b","",IF(OR(U18=W18,V18=W18),W18+0.0002,W18))</f>
        <v>2.0000000000000001E-4</v>
      </c>
      <c r="K18" s="34">
        <f>IF(results!$W18&lt;&gt;"b","",IF(OR(U18=X18,V18=X18,W18=X18),X18+0.0003,X18))</f>
        <v>58</v>
      </c>
      <c r="L18" s="34">
        <f>IF(results!$W18&lt;&gt;"b","",IF(OR(U18=Y18,V18=Y18,W18=Y18,X18=Y18),Y18+0.0004,Y18))</f>
        <v>4.0000000000000002E-4</v>
      </c>
      <c r="M18" s="34">
        <f>IF(results!$W18&lt;&gt;"b","",IF(OR(U18=Z18,V18=Z18,W18=Z18,X18=Z18,Y18=Z18),Z18+0.0005,Z18))</f>
        <v>5.0000000000000001E-4</v>
      </c>
      <c r="N18" s="34">
        <f>IF(results!$W18&lt;&gt;"b","",IF(OR(U18=AA18,V18=AA18,W18=AA18,X18=AA18,Y18=AA18,Z18=AA18),AA18+0.0006,AA18))</f>
        <v>5.9999999999999995E-4</v>
      </c>
      <c r="O18" s="34">
        <f>IF(results!$W18&lt;&gt;"b","",IF(OR(U18=AB18,V18=AB18,W18=AB18,X18=AB18,Y18=AB18,Z18=AB18,AA18=AB18),AB18+0.0007,AB18))</f>
        <v>6.9999999999999999E-4</v>
      </c>
      <c r="P18" s="34">
        <f>IF(results!$W18&lt;&gt;"b","",AC18*2)</f>
        <v>0</v>
      </c>
      <c r="Q18" s="46">
        <f t="shared" si="3"/>
        <v>58.001800000000003</v>
      </c>
      <c r="R18" s="4">
        <f t="shared" si="5"/>
        <v>58.001801800000003</v>
      </c>
      <c r="S18" s="4">
        <f>IF(results!$W18&lt;&gt;"b","",results!C18)</f>
        <v>24.4</v>
      </c>
      <c r="T18" s="4">
        <f>IF(results!W18="A",1,IF(results!W18="B",2,IF(results!W18="C",3,99)))</f>
        <v>2</v>
      </c>
      <c r="U18" s="33">
        <f>results!D18+results!E18</f>
        <v>0</v>
      </c>
      <c r="V18" s="33">
        <f>results!F18+results!G18</f>
        <v>0</v>
      </c>
      <c r="W18" s="33">
        <f>results!H18+results!I18</f>
        <v>0</v>
      </c>
      <c r="X18" s="33">
        <f>results!J18+results!K18</f>
        <v>58</v>
      </c>
      <c r="Y18" s="33">
        <f>results!L18+results!M18</f>
        <v>0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>
        <f t="shared" si="4"/>
        <v>5.9999999999999995E-4</v>
      </c>
    </row>
    <row r="19" spans="1:30" x14ac:dyDescent="0.35">
      <c r="A19" s="18">
        <v>13</v>
      </c>
      <c r="B19" s="20">
        <f t="shared" si="0"/>
        <v>1</v>
      </c>
      <c r="C19" s="20">
        <f t="shared" si="1"/>
        <v>150</v>
      </c>
      <c r="D19" s="14">
        <f t="shared" si="2"/>
        <v>56</v>
      </c>
      <c r="E19" s="14">
        <f t="shared" si="2"/>
        <v>56</v>
      </c>
      <c r="F19" s="2" t="str">
        <f>IF(results!W19&lt;&gt;"b","",results!B19)</f>
        <v/>
      </c>
      <c r="G19" s="2" t="str">
        <f>IF(results!$W19&lt;&gt;"b","",results!V19)</f>
        <v/>
      </c>
      <c r="H19" s="34" t="str">
        <f>IF(results!$W19&lt;&gt;"b","",U19)</f>
        <v/>
      </c>
      <c r="I19" s="34" t="str">
        <f>IF(results!$W19&lt;&gt;"b","",IF(V19=U19,V19+0.0001,V19))</f>
        <v/>
      </c>
      <c r="J19" s="34" t="str">
        <f>IF(results!$W19&lt;&gt;"b","",IF(OR(U19=W19,V19=W19),W19+0.0002,W19))</f>
        <v/>
      </c>
      <c r="K19" s="34" t="str">
        <f>IF(results!$W19&lt;&gt;"b","",IF(OR(U19=X19,V19=X19,W19=X19),X19+0.0003,X19))</f>
        <v/>
      </c>
      <c r="L19" s="34" t="str">
        <f>IF(results!$W19&lt;&gt;"b","",IF(OR(U19=Y19,V19=Y19,W19=Y19,X19=Y19),Y19+0.0004,Y19))</f>
        <v/>
      </c>
      <c r="M19" s="34" t="str">
        <f>IF(results!$W19&lt;&gt;"b","",IF(OR(U19=Z19,V19=Z19,W19=Z19,X19=Z19,Y19=Z19),Z19+0.0005,Z19))</f>
        <v/>
      </c>
      <c r="N19" s="34" t="str">
        <f>IF(results!$W19&lt;&gt;"b","",IF(OR(U19=AA19,V19=AA19,W19=AA19,X19=AA19,Y19=AA19,Z19=AA19),AA19+0.0006,AA19))</f>
        <v/>
      </c>
      <c r="O19" s="34" t="str">
        <f>IF(results!$W19&lt;&gt;"b","",IF(OR(U19=AB19,V19=AB19,W19=AB19,X19=AB19,Y19=AB19,Z19=AB19,AA19=AB19),AB19+0.0007,AB19))</f>
        <v/>
      </c>
      <c r="P19" s="34" t="str">
        <f>IF(results!$W19&lt;&gt;"b","",AC19*2)</f>
        <v/>
      </c>
      <c r="Q19" s="46">
        <f t="shared" si="3"/>
        <v>0</v>
      </c>
      <c r="R19" s="4">
        <f t="shared" si="5"/>
        <v>1.9E-6</v>
      </c>
      <c r="S19" s="4" t="str">
        <f>IF(results!$W19&lt;&gt;"b","",results!C19)</f>
        <v/>
      </c>
      <c r="T19" s="4">
        <f>IF(results!W19="A",1,IF(results!W19="B",2,IF(results!W19="C",3,99)))</f>
        <v>1</v>
      </c>
      <c r="U19" s="33">
        <f>results!D19+results!E19</f>
        <v>0</v>
      </c>
      <c r="V19" s="33">
        <f>results!F19+results!G19</f>
        <v>0</v>
      </c>
      <c r="W19" s="33">
        <f>results!H19+results!I19</f>
        <v>48</v>
      </c>
      <c r="X19" s="33">
        <f>results!J19+results!K19</f>
        <v>0</v>
      </c>
      <c r="Y19" s="33">
        <f>results!L19+results!M19</f>
        <v>52</v>
      </c>
      <c r="Z19" s="33">
        <f>results!N19+results!O19</f>
        <v>49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 t="e">
        <f t="shared" si="4"/>
        <v>#NUM!</v>
      </c>
    </row>
    <row r="20" spans="1:30" x14ac:dyDescent="0.35">
      <c r="A20" s="18">
        <v>14</v>
      </c>
      <c r="B20" s="20">
        <f t="shared" si="0"/>
        <v>29</v>
      </c>
      <c r="C20" s="20">
        <f t="shared" si="1"/>
        <v>35</v>
      </c>
      <c r="D20" s="14">
        <f t="shared" si="2"/>
        <v>34</v>
      </c>
      <c r="E20" s="14">
        <f t="shared" si="2"/>
        <v>34</v>
      </c>
      <c r="F20" s="2" t="str">
        <f>IF(results!W20&lt;&gt;"b","",results!B20)</f>
        <v>CRNAK IRIS</v>
      </c>
      <c r="G20" s="2">
        <f>IF(results!$W20&lt;&gt;"b","",results!V20)</f>
        <v>1</v>
      </c>
      <c r="H20" s="34">
        <f>IF(results!$W20&lt;&gt;"b","",U20)</f>
        <v>0</v>
      </c>
      <c r="I20" s="34">
        <f>IF(results!$W20&lt;&gt;"b","",IF(V20=U20,V20+0.0001,V20))</f>
        <v>1E-4</v>
      </c>
      <c r="J20" s="34">
        <f>IF(results!$W20&lt;&gt;"b","",IF(OR(U20=W20,V20=W20),W20+0.0002,W20))</f>
        <v>2.0000000000000001E-4</v>
      </c>
      <c r="K20" s="34">
        <f>IF(results!$W20&lt;&gt;"b","",IF(OR(U20=X20,V20=X20,W20=X20),X20+0.0003,X20))</f>
        <v>61</v>
      </c>
      <c r="L20" s="34">
        <f>IF(results!$W20&lt;&gt;"b","",IF(OR(U20=Y20,V20=Y20,W20=Y20,X20=Y20),Y20+0.0004,Y20))</f>
        <v>4.0000000000000002E-4</v>
      </c>
      <c r="M20" s="34">
        <f>IF(results!$W20&lt;&gt;"b","",IF(OR(U20=Z20,V20=Z20,W20=Z20,X20=Z20,Y20=Z20),Z20+0.0005,Z20))</f>
        <v>5.0000000000000001E-4</v>
      </c>
      <c r="N20" s="34">
        <f>IF(results!$W20&lt;&gt;"b","",IF(OR(U20=AA20,V20=AA20,W20=AA20,X20=AA20,Y20=AA20,Z20=AA20),AA20+0.0006,AA20))</f>
        <v>5.9999999999999995E-4</v>
      </c>
      <c r="O20" s="34">
        <f>IF(results!$W20&lt;&gt;"b","",IF(OR(U20=AB20,V20=AB20,W20=AB20,X20=AB20,Y20=AB20,Z20=AB20,AA20=AB20),AB20+0.0007,AB20))</f>
        <v>6.9999999999999999E-4</v>
      </c>
      <c r="P20" s="34">
        <f>IF(results!$W20&lt;&gt;"b","",AC20*2)</f>
        <v>0</v>
      </c>
      <c r="Q20" s="46">
        <f t="shared" si="3"/>
        <v>61.001800000000003</v>
      </c>
      <c r="R20" s="4">
        <f t="shared" si="5"/>
        <v>61.001802000000005</v>
      </c>
      <c r="S20" s="4">
        <f>IF(results!$W20&lt;&gt;"b","",results!C20)</f>
        <v>17.8</v>
      </c>
      <c r="T20" s="4">
        <f>IF(results!W20="A",1,IF(results!W20="B",2,IF(results!W20="C",3,99)))</f>
        <v>2</v>
      </c>
      <c r="U20" s="33">
        <f>results!D20+results!E20</f>
        <v>0</v>
      </c>
      <c r="V20" s="33">
        <f>results!F20+results!G20</f>
        <v>0</v>
      </c>
      <c r="W20" s="33">
        <f>results!H20+results!I20</f>
        <v>0</v>
      </c>
      <c r="X20" s="33">
        <f>results!J20+results!K20</f>
        <v>61</v>
      </c>
      <c r="Y20" s="33">
        <f>results!L20+results!M20</f>
        <v>0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>
        <f t="shared" si="4"/>
        <v>5.9999999999999995E-4</v>
      </c>
    </row>
    <row r="21" spans="1:30" x14ac:dyDescent="0.35">
      <c r="A21" s="18">
        <v>15</v>
      </c>
      <c r="B21" s="20">
        <f t="shared" si="0"/>
        <v>29</v>
      </c>
      <c r="C21" s="20">
        <f t="shared" si="1"/>
        <v>21</v>
      </c>
      <c r="D21" s="14">
        <f t="shared" si="2"/>
        <v>21</v>
      </c>
      <c r="E21" s="14">
        <f t="shared" si="2"/>
        <v>21</v>
      </c>
      <c r="F21" s="2" t="str">
        <f>IF(results!W21&lt;&gt;"b","",results!B21)</f>
        <v>DE CILLIA GIOVANNI</v>
      </c>
      <c r="G21" s="2">
        <f>IF(results!$W21&lt;&gt;"b","",results!V21)</f>
        <v>3</v>
      </c>
      <c r="H21" s="34">
        <f>IF(results!$W21&lt;&gt;"b","",U21)</f>
        <v>0</v>
      </c>
      <c r="I21" s="34">
        <f>IF(results!$W21&lt;&gt;"b","",IF(V21=U21,V21+0.0001,V21))</f>
        <v>44</v>
      </c>
      <c r="J21" s="34">
        <f>IF(results!$W21&lt;&gt;"b","",IF(OR(U21=W21,V21=W21),W21+0.0002,W21))</f>
        <v>44.0002</v>
      </c>
      <c r="K21" s="34">
        <f>IF(results!$W21&lt;&gt;"b","",IF(OR(U21=X21,V21=X21,W21=X21),X21+0.0003,X21))</f>
        <v>2.9999999999999997E-4</v>
      </c>
      <c r="L21" s="34">
        <f>IF(results!$W21&lt;&gt;"b","",IF(OR(U21=Y21,V21=Y21,W21=Y21,X21=Y21),Y21+0.0004,Y21))</f>
        <v>47</v>
      </c>
      <c r="M21" s="34">
        <f>IF(results!$W21&lt;&gt;"b","",IF(OR(U21=Z21,V21=Z21,W21=Z21,X21=Z21,Y21=Z21),Z21+0.0005,Z21))</f>
        <v>5.0000000000000001E-4</v>
      </c>
      <c r="N21" s="34">
        <f>IF(results!$W21&lt;&gt;"b","",IF(OR(U21=AA21,V21=AA21,W21=AA21,X21=AA21,Y21=AA21,Z21=AA21),AA21+0.0006,AA21))</f>
        <v>5.9999999999999995E-4</v>
      </c>
      <c r="O21" s="34">
        <f>IF(results!$W21&lt;&gt;"b","",IF(OR(U21=AB21,V21=AB21,W21=AB21,X21=AB21,Y21=AB21,Z21=AB21,AA21=AB21),AB21+0.0007,AB21))</f>
        <v>6.9999999999999999E-4</v>
      </c>
      <c r="P21" s="34">
        <f>IF(results!$W21&lt;&gt;"b","",AC21*2)</f>
        <v>0</v>
      </c>
      <c r="Q21" s="46">
        <f t="shared" si="3"/>
        <v>135.0009</v>
      </c>
      <c r="R21" s="4">
        <f t="shared" si="5"/>
        <v>135.00090209999999</v>
      </c>
      <c r="S21" s="4">
        <f>IF(results!$W21&lt;&gt;"b","",results!C21)</f>
        <v>19</v>
      </c>
      <c r="T21" s="4">
        <f>IF(results!W21="A",1,IF(results!W21="B",2,IF(results!W21="C",3,99)))</f>
        <v>2</v>
      </c>
      <c r="U21" s="33">
        <f>results!D21+results!E21</f>
        <v>0</v>
      </c>
      <c r="V21" s="33">
        <f>results!F21+results!G21</f>
        <v>44</v>
      </c>
      <c r="W21" s="33">
        <f>results!H21+results!I21</f>
        <v>44</v>
      </c>
      <c r="X21" s="33">
        <f>results!J21+results!K21</f>
        <v>0</v>
      </c>
      <c r="Y21" s="33">
        <f>results!L21+results!M21</f>
        <v>47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>
        <f t="shared" si="4"/>
        <v>44</v>
      </c>
    </row>
    <row r="22" spans="1:30" x14ac:dyDescent="0.35">
      <c r="A22" s="18">
        <v>16</v>
      </c>
      <c r="B22" s="20">
        <f t="shared" si="0"/>
        <v>1</v>
      </c>
      <c r="C22" s="20">
        <f t="shared" si="1"/>
        <v>149</v>
      </c>
      <c r="D22" s="14">
        <f t="shared" si="2"/>
        <v>56</v>
      </c>
      <c r="E22" s="14">
        <f t="shared" si="2"/>
        <v>56</v>
      </c>
      <c r="F22" s="2" t="str">
        <f>IF(results!W22&lt;&gt;"b","",results!B22)</f>
        <v/>
      </c>
      <c r="G22" s="2" t="str">
        <f>IF(results!$W22&lt;&gt;"b","",results!V22)</f>
        <v/>
      </c>
      <c r="H22" s="34" t="str">
        <f>IF(results!$W22&lt;&gt;"b","",U22)</f>
        <v/>
      </c>
      <c r="I22" s="34" t="str">
        <f>IF(results!$W22&lt;&gt;"b","",IF(V22=U22,V22+0.0001,V22))</f>
        <v/>
      </c>
      <c r="J22" s="34" t="str">
        <f>IF(results!$W22&lt;&gt;"b","",IF(OR(U22=W22,V22=W22),W22+0.0002,W22))</f>
        <v/>
      </c>
      <c r="K22" s="34" t="str">
        <f>IF(results!$W22&lt;&gt;"b","",IF(OR(U22=X22,V22=X22,W22=X22),X22+0.0003,X22))</f>
        <v/>
      </c>
      <c r="L22" s="34" t="str">
        <f>IF(results!$W22&lt;&gt;"b","",IF(OR(U22=Y22,V22=Y22,W22=Y22,X22=Y22),Y22+0.0004,Y22))</f>
        <v/>
      </c>
      <c r="M22" s="34" t="str">
        <f>IF(results!$W22&lt;&gt;"b","",IF(OR(U22=Z22,V22=Z22,W22=Z22,X22=Z22,Y22=Z22),Z22+0.0005,Z22))</f>
        <v/>
      </c>
      <c r="N22" s="34" t="str">
        <f>IF(results!$W22&lt;&gt;"b","",IF(OR(U22=AA22,V22=AA22,W22=AA22,X22=AA22,Y22=AA22,Z22=AA22),AA22+0.0006,AA22))</f>
        <v/>
      </c>
      <c r="O22" s="34" t="str">
        <f>IF(results!$W22&lt;&gt;"b","",IF(OR(U22=AB22,V22=AB22,W22=AB22,X22=AB22,Y22=AB22,Z22=AB22,AA22=AB22),AB22+0.0007,AB22))</f>
        <v/>
      </c>
      <c r="P22" s="34" t="str">
        <f>IF(results!$W22&lt;&gt;"b","",AC22*2)</f>
        <v/>
      </c>
      <c r="Q22" s="46">
        <f t="shared" si="3"/>
        <v>0</v>
      </c>
      <c r="R22" s="4">
        <f t="shared" si="5"/>
        <v>2.2000000000000001E-6</v>
      </c>
      <c r="S22" s="4" t="str">
        <f>IF(results!$W22&lt;&gt;"b","",results!C22)</f>
        <v/>
      </c>
      <c r="T22" s="4">
        <f>IF(results!W22="A",1,IF(results!W22="B",2,IF(results!W22="C",3,99)))</f>
        <v>1</v>
      </c>
      <c r="U22" s="33">
        <f>results!D22+results!E22</f>
        <v>0</v>
      </c>
      <c r="V22" s="33">
        <f>results!F22+results!G22</f>
        <v>0</v>
      </c>
      <c r="W22" s="33">
        <f>results!H22+results!I22</f>
        <v>0</v>
      </c>
      <c r="X22" s="33">
        <f>results!J22+results!K22</f>
        <v>0</v>
      </c>
      <c r="Y22" s="33">
        <f>results!L22+results!M22</f>
        <v>0</v>
      </c>
      <c r="Z22" s="33">
        <f>results!N22+results!O22</f>
        <v>68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 t="e">
        <f t="shared" si="4"/>
        <v>#NUM!</v>
      </c>
    </row>
    <row r="23" spans="1:30" x14ac:dyDescent="0.35">
      <c r="A23" s="18">
        <v>17</v>
      </c>
      <c r="B23" s="20">
        <f t="shared" si="0"/>
        <v>1</v>
      </c>
      <c r="C23" s="20">
        <f t="shared" si="1"/>
        <v>148</v>
      </c>
      <c r="D23" s="14">
        <f t="shared" si="2"/>
        <v>56</v>
      </c>
      <c r="E23" s="14">
        <f t="shared" si="2"/>
        <v>56</v>
      </c>
      <c r="F23" s="2" t="str">
        <f>IF(results!W23&lt;&gt;"b","",results!B23)</f>
        <v/>
      </c>
      <c r="G23" s="2" t="str">
        <f>IF(results!$W23&lt;&gt;"b","",results!V23)</f>
        <v/>
      </c>
      <c r="H23" s="34" t="str">
        <f>IF(results!$W23&lt;&gt;"b","",U23)</f>
        <v/>
      </c>
      <c r="I23" s="34" t="str">
        <f>IF(results!$W23&lt;&gt;"b","",IF(V23=U23,V23+0.0001,V23))</f>
        <v/>
      </c>
      <c r="J23" s="34" t="str">
        <f>IF(results!$W23&lt;&gt;"b","",IF(OR(U23=W23,V23=W23),W23+0.0002,W23))</f>
        <v/>
      </c>
      <c r="K23" s="34" t="str">
        <f>IF(results!$W23&lt;&gt;"b","",IF(OR(U23=X23,V23=X23,W23=X23),X23+0.0003,X23))</f>
        <v/>
      </c>
      <c r="L23" s="34" t="str">
        <f>IF(results!$W23&lt;&gt;"b","",IF(OR(U23=Y23,V23=Y23,W23=Y23,X23=Y23),Y23+0.0004,Y23))</f>
        <v/>
      </c>
      <c r="M23" s="34" t="str">
        <f>IF(results!$W23&lt;&gt;"b","",IF(OR(U23=Z23,V23=Z23,W23=Z23,X23=Z23,Y23=Z23),Z23+0.0005,Z23))</f>
        <v/>
      </c>
      <c r="N23" s="34" t="str">
        <f>IF(results!$W23&lt;&gt;"b","",IF(OR(U23=AA23,V23=AA23,W23=AA23,X23=AA23,Y23=AA23,Z23=AA23),AA23+0.0006,AA23))</f>
        <v/>
      </c>
      <c r="O23" s="34" t="str">
        <f>IF(results!$W23&lt;&gt;"b","",IF(OR(U23=AB23,V23=AB23,W23=AB23,X23=AB23,Y23=AB23,Z23=AB23,AA23=AB23),AB23+0.0007,AB23))</f>
        <v/>
      </c>
      <c r="P23" s="34" t="str">
        <f>IF(results!$W23&lt;&gt;"b","",AC23*2)</f>
        <v/>
      </c>
      <c r="Q23" s="46">
        <f t="shared" si="3"/>
        <v>0</v>
      </c>
      <c r="R23" s="4">
        <f t="shared" si="5"/>
        <v>2.3E-6</v>
      </c>
      <c r="S23" s="4" t="str">
        <f>IF(results!$W23&lt;&gt;"b","",results!C23)</f>
        <v/>
      </c>
      <c r="T23" s="4">
        <f>IF(results!W23="A",1,IF(results!W23="B",2,IF(results!W23="C",3,99)))</f>
        <v>1</v>
      </c>
      <c r="U23" s="33">
        <f>results!D23+results!E23</f>
        <v>68</v>
      </c>
      <c r="V23" s="33">
        <f>results!F23+results!G23</f>
        <v>46</v>
      </c>
      <c r="W23" s="33">
        <f>results!H23+results!I23</f>
        <v>45</v>
      </c>
      <c r="X23" s="33">
        <f>results!J23+results!K23</f>
        <v>50</v>
      </c>
      <c r="Y23" s="33">
        <f>results!L23+results!M23</f>
        <v>0</v>
      </c>
      <c r="Z23" s="33">
        <f>results!N23+results!O23</f>
        <v>0</v>
      </c>
      <c r="AA23" s="33">
        <f>results!P23+results!Q23</f>
        <v>57</v>
      </c>
      <c r="AB23" s="33">
        <f>results!R23+results!S23</f>
        <v>0</v>
      </c>
      <c r="AC23" s="33">
        <f>results!T23+results!U23</f>
        <v>0</v>
      </c>
      <c r="AD23" s="10" t="e">
        <f t="shared" si="4"/>
        <v>#NUM!</v>
      </c>
    </row>
    <row r="24" spans="1:30" x14ac:dyDescent="0.35">
      <c r="A24" s="18">
        <v>18</v>
      </c>
      <c r="B24" s="20">
        <f t="shared" si="0"/>
        <v>29</v>
      </c>
      <c r="C24" s="20">
        <f t="shared" si="1"/>
        <v>31</v>
      </c>
      <c r="D24" s="14">
        <f t="shared" si="2"/>
        <v>31</v>
      </c>
      <c r="E24" s="14">
        <f t="shared" si="2"/>
        <v>31</v>
      </c>
      <c r="F24" s="2" t="str">
        <f>IF(results!W24&lt;&gt;"b","",results!B24)</f>
        <v>GARVAS FRANC</v>
      </c>
      <c r="G24" s="2">
        <f>IF(results!$W24&lt;&gt;"b","",results!V24)</f>
        <v>2</v>
      </c>
      <c r="H24" s="34">
        <f>IF(results!$W24&lt;&gt;"b","",U24)</f>
        <v>0</v>
      </c>
      <c r="I24" s="34">
        <f>IF(results!$W24&lt;&gt;"b","",IF(V24=U24,V24+0.0001,V24))</f>
        <v>1E-4</v>
      </c>
      <c r="J24" s="34">
        <f>IF(results!$W24&lt;&gt;"b","",IF(OR(U24=W24,V24=W24),W24+0.0002,W24))</f>
        <v>2.0000000000000001E-4</v>
      </c>
      <c r="K24" s="34">
        <f>IF(results!$W24&lt;&gt;"b","",IF(OR(U24=X24,V24=X24,W24=X24),X24+0.0003,X24))</f>
        <v>55</v>
      </c>
      <c r="L24" s="34">
        <f>IF(results!$W24&lt;&gt;"b","",IF(OR(U24=Y24,V24=Y24,W24=Y24,X24=Y24),Y24+0.0004,Y24))</f>
        <v>4.0000000000000002E-4</v>
      </c>
      <c r="M24" s="34">
        <f>IF(results!$W24&lt;&gt;"b","",IF(OR(U24=Z24,V24=Z24,W24=Z24,X24=Z24,Y24=Z24),Z24+0.0005,Z24))</f>
        <v>5.0000000000000001E-4</v>
      </c>
      <c r="N24" s="34">
        <f>IF(results!$W24&lt;&gt;"b","",IF(OR(U24=AA24,V24=AA24,W24=AA24,X24=AA24,Y24=AA24,Z24=AA24),AA24+0.0006,AA24))</f>
        <v>5.9999999999999995E-4</v>
      </c>
      <c r="O24" s="34">
        <f>IF(results!$W24&lt;&gt;"b","",IF(OR(U24=AB24,V24=AB24,W24=AB24,X24=AB24,Y24=AB24,Z24=AB24,AA24=AB24),AB24+0.0007,AB24))</f>
        <v>32</v>
      </c>
      <c r="P24" s="34">
        <f>IF(results!$W24&lt;&gt;"b","",AC24*2)</f>
        <v>0</v>
      </c>
      <c r="Q24" s="46">
        <f t="shared" si="3"/>
        <v>87.001100000000008</v>
      </c>
      <c r="R24" s="4">
        <f t="shared" si="5"/>
        <v>87.001102400000008</v>
      </c>
      <c r="S24" s="4">
        <f>IF(results!$W24&lt;&gt;"b","",results!C24)</f>
        <v>21.1</v>
      </c>
      <c r="T24" s="4">
        <f>IF(results!W24="A",1,IF(results!W24="B",2,IF(results!W24="C",3,99)))</f>
        <v>2</v>
      </c>
      <c r="U24" s="33">
        <f>results!D24+results!E24</f>
        <v>0</v>
      </c>
      <c r="V24" s="33">
        <f>results!F24+results!G24</f>
        <v>0</v>
      </c>
      <c r="W24" s="33">
        <f>results!H24+results!I24</f>
        <v>0</v>
      </c>
      <c r="X24" s="33">
        <f>results!J24+results!K24</f>
        <v>55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32</v>
      </c>
      <c r="AC24" s="33">
        <f>results!T24+results!U24</f>
        <v>0</v>
      </c>
      <c r="AD24" s="10">
        <f t="shared" si="4"/>
        <v>5.9999999999999995E-4</v>
      </c>
    </row>
    <row r="25" spans="1:30" x14ac:dyDescent="0.35">
      <c r="A25" s="18">
        <v>19</v>
      </c>
      <c r="B25" s="20">
        <f t="shared" si="0"/>
        <v>84</v>
      </c>
      <c r="C25" s="20">
        <f t="shared" si="1"/>
        <v>147</v>
      </c>
      <c r="D25" s="14">
        <f t="shared" si="2"/>
        <v>56</v>
      </c>
      <c r="E25" s="14">
        <f t="shared" si="2"/>
        <v>56</v>
      </c>
      <c r="F25" s="2" t="str">
        <f>IF(results!W25&lt;&gt;"b","",results!B25)</f>
        <v/>
      </c>
      <c r="G25" s="2" t="str">
        <f>IF(results!$W25&lt;&gt;"b","",results!V25)</f>
        <v/>
      </c>
      <c r="H25" s="34" t="str">
        <f>IF(results!$W25&lt;&gt;"b","",U25)</f>
        <v/>
      </c>
      <c r="I25" s="34" t="str">
        <f>IF(results!$W25&lt;&gt;"b","",IF(V25=U25,V25+0.0001,V25))</f>
        <v/>
      </c>
      <c r="J25" s="34" t="str">
        <f>IF(results!$W25&lt;&gt;"b","",IF(OR(U25=W25,V25=W25),W25+0.0002,W25))</f>
        <v/>
      </c>
      <c r="K25" s="34" t="str">
        <f>IF(results!$W25&lt;&gt;"b","",IF(OR(U25=X25,V25=X25,W25=X25),X25+0.0003,X25))</f>
        <v/>
      </c>
      <c r="L25" s="34" t="str">
        <f>IF(results!$W25&lt;&gt;"b","",IF(OR(U25=Y25,V25=Y25,W25=Y25,X25=Y25),Y25+0.0004,Y25))</f>
        <v/>
      </c>
      <c r="M25" s="34" t="str">
        <f>IF(results!$W25&lt;&gt;"b","",IF(OR(U25=Z25,V25=Z25,W25=Z25,X25=Z25,Y25=Z25),Z25+0.0005,Z25))</f>
        <v/>
      </c>
      <c r="N25" s="34" t="str">
        <f>IF(results!$W25&lt;&gt;"b","",IF(OR(U25=AA25,V25=AA25,W25=AA25,X25=AA25,Y25=AA25,Z25=AA25),AA25+0.0006,AA25))</f>
        <v/>
      </c>
      <c r="O25" s="34" t="str">
        <f>IF(results!$W25&lt;&gt;"b","",IF(OR(U25=AB25,V25=AB25,W25=AB25,X25=AB25,Y25=AB25,Z25=AB25,AA25=AB25),AB25+0.0007,AB25))</f>
        <v/>
      </c>
      <c r="P25" s="34" t="str">
        <f>IF(results!$W25&lt;&gt;"b","",AC25*2)</f>
        <v/>
      </c>
      <c r="Q25" s="46">
        <f t="shared" si="3"/>
        <v>0</v>
      </c>
      <c r="R25" s="4">
        <f t="shared" si="5"/>
        <v>2.4999999999999998E-6</v>
      </c>
      <c r="S25" s="4" t="str">
        <f>IF(results!$W25&lt;&gt;"b","",results!C25)</f>
        <v/>
      </c>
      <c r="T25" s="4">
        <f>IF(results!W25="A",1,IF(results!W25="B",2,IF(results!W25="C",3,99)))</f>
        <v>3</v>
      </c>
      <c r="U25" s="33">
        <f>results!D25+results!E25</f>
        <v>0</v>
      </c>
      <c r="V25" s="33">
        <f>results!F25+results!G25</f>
        <v>0</v>
      </c>
      <c r="W25" s="33">
        <f>results!H25+results!I25</f>
        <v>0</v>
      </c>
      <c r="X25" s="33">
        <f>results!J25+results!K25</f>
        <v>48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49</v>
      </c>
      <c r="AC25" s="33">
        <f>results!T25+results!U25</f>
        <v>0</v>
      </c>
      <c r="AD25" s="10" t="e">
        <f t="shared" si="4"/>
        <v>#NUM!</v>
      </c>
    </row>
    <row r="26" spans="1:30" x14ac:dyDescent="0.35">
      <c r="A26" s="18">
        <v>20</v>
      </c>
      <c r="B26" s="20">
        <f t="shared" si="0"/>
        <v>84</v>
      </c>
      <c r="C26" s="20">
        <f t="shared" si="1"/>
        <v>146</v>
      </c>
      <c r="D26" s="14">
        <f t="shared" si="2"/>
        <v>56</v>
      </c>
      <c r="E26" s="14">
        <f t="shared" si="2"/>
        <v>56</v>
      </c>
      <c r="F26" s="2" t="str">
        <f>IF(results!W26&lt;&gt;"b","",results!B26)</f>
        <v/>
      </c>
      <c r="G26" s="2" t="str">
        <f>IF(results!$W26&lt;&gt;"b","",results!V26)</f>
        <v/>
      </c>
      <c r="H26" s="34" t="str">
        <f>IF(results!$W26&lt;&gt;"b","",U26)</f>
        <v/>
      </c>
      <c r="I26" s="34" t="str">
        <f>IF(results!$W26&lt;&gt;"b","",IF(V26=U26,V26+0.0001,V26))</f>
        <v/>
      </c>
      <c r="J26" s="34" t="str">
        <f>IF(results!$W26&lt;&gt;"b","",IF(OR(U26=W26,V26=W26),W26+0.0002,W26))</f>
        <v/>
      </c>
      <c r="K26" s="34" t="str">
        <f>IF(results!$W26&lt;&gt;"b","",IF(OR(U26=X26,V26=X26,W26=X26),X26+0.0003,X26))</f>
        <v/>
      </c>
      <c r="L26" s="34" t="str">
        <f>IF(results!$W26&lt;&gt;"b","",IF(OR(U26=Y26,V26=Y26,W26=Y26,X26=Y26),Y26+0.0004,Y26))</f>
        <v/>
      </c>
      <c r="M26" s="34" t="str">
        <f>IF(results!$W26&lt;&gt;"b","",IF(OR(U26=Z26,V26=Z26,W26=Z26,X26=Z26,Y26=Z26),Z26+0.0005,Z26))</f>
        <v/>
      </c>
      <c r="N26" s="34" t="str">
        <f>IF(results!$W26&lt;&gt;"b","",IF(OR(U26=AA26,V26=AA26,W26=AA26,X26=AA26,Y26=AA26,Z26=AA26),AA26+0.0006,AA26))</f>
        <v/>
      </c>
      <c r="O26" s="34" t="str">
        <f>IF(results!$W26&lt;&gt;"b","",IF(OR(U26=AB26,V26=AB26,W26=AB26,X26=AB26,Y26=AB26,Z26=AB26,AA26=AB26),AB26+0.0007,AB26))</f>
        <v/>
      </c>
      <c r="P26" s="34" t="str">
        <f>IF(results!$W26&lt;&gt;"b","",AC26*2)</f>
        <v/>
      </c>
      <c r="Q26" s="46">
        <f t="shared" si="3"/>
        <v>0</v>
      </c>
      <c r="R26" s="4">
        <f t="shared" si="5"/>
        <v>2.5999999999999997E-6</v>
      </c>
      <c r="S26" s="4" t="str">
        <f>IF(results!$W26&lt;&gt;"b","",results!C26)</f>
        <v/>
      </c>
      <c r="T26" s="4">
        <f>IF(results!W26="A",1,IF(results!W26="B",2,IF(results!W26="C",3,99)))</f>
        <v>3</v>
      </c>
      <c r="U26" s="33">
        <f>results!D26+results!E26</f>
        <v>0</v>
      </c>
      <c r="V26" s="33">
        <f>results!F26+results!G26</f>
        <v>0</v>
      </c>
      <c r="W26" s="33">
        <f>results!H26+results!I26</f>
        <v>0</v>
      </c>
      <c r="X26" s="33">
        <f>results!J26+results!K26</f>
        <v>41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 t="e">
        <f t="shared" si="4"/>
        <v>#NUM!</v>
      </c>
    </row>
    <row r="27" spans="1:30" x14ac:dyDescent="0.35">
      <c r="A27" s="18">
        <v>21</v>
      </c>
      <c r="B27" s="20">
        <f t="shared" si="0"/>
        <v>84</v>
      </c>
      <c r="C27" s="20">
        <f t="shared" si="1"/>
        <v>145</v>
      </c>
      <c r="D27" s="14">
        <f t="shared" ref="D27:E46" si="6">_xlfn.RANK.EQ($Q27,$Q$7:$Q$160,0)</f>
        <v>56</v>
      </c>
      <c r="E27" s="14">
        <f t="shared" si="6"/>
        <v>56</v>
      </c>
      <c r="F27" s="2" t="str">
        <f>IF(results!W27&lt;&gt;"b","",results!B27)</f>
        <v/>
      </c>
      <c r="G27" s="2" t="str">
        <f>IF(results!$W27&lt;&gt;"b","",results!V27)</f>
        <v/>
      </c>
      <c r="H27" s="34" t="str">
        <f>IF(results!$W27&lt;&gt;"b","",U27)</f>
        <v/>
      </c>
      <c r="I27" s="34" t="str">
        <f>IF(results!$W27&lt;&gt;"b","",IF(V27=U27,V27+0.0001,V27))</f>
        <v/>
      </c>
      <c r="J27" s="34" t="str">
        <f>IF(results!$W27&lt;&gt;"b","",IF(OR(U27=W27,V27=W27),W27+0.0002,W27))</f>
        <v/>
      </c>
      <c r="K27" s="34" t="str">
        <f>IF(results!$W27&lt;&gt;"b","",IF(OR(U27=X27,V27=X27,W27=X27),X27+0.0003,X27))</f>
        <v/>
      </c>
      <c r="L27" s="34" t="str">
        <f>IF(results!$W27&lt;&gt;"b","",IF(OR(U27=Y27,V27=Y27,W27=Y27,X27=Y27),Y27+0.0004,Y27))</f>
        <v/>
      </c>
      <c r="M27" s="34" t="str">
        <f>IF(results!$W27&lt;&gt;"b","",IF(OR(U27=Z27,V27=Z27,W27=Z27,X27=Z27,Y27=Z27),Z27+0.0005,Z27))</f>
        <v/>
      </c>
      <c r="N27" s="34" t="str">
        <f>IF(results!$W27&lt;&gt;"b","",IF(OR(U27=AA27,V27=AA27,W27=AA27,X27=AA27,Y27=AA27,Z27=AA27),AA27+0.0006,AA27))</f>
        <v/>
      </c>
      <c r="O27" s="34" t="str">
        <f>IF(results!$W27&lt;&gt;"b","",IF(OR(U27=AB27,V27=AB27,W27=AB27,X27=AB27,Y27=AB27,Z27=AB27,AA27=AB27),AB27+0.0007,AB27))</f>
        <v/>
      </c>
      <c r="P27" s="34" t="str">
        <f>IF(results!$W27&lt;&gt;"b","",AC27*2)</f>
        <v/>
      </c>
      <c r="Q27" s="46">
        <f t="shared" si="3"/>
        <v>0</v>
      </c>
      <c r="R27" s="4">
        <f t="shared" si="5"/>
        <v>2.7E-6</v>
      </c>
      <c r="S27" s="4" t="str">
        <f>IF(results!$W27&lt;&gt;"b","",results!C27)</f>
        <v/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34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 t="e">
        <f t="shared" si="4"/>
        <v>#NUM!</v>
      </c>
    </row>
    <row r="28" spans="1:30" x14ac:dyDescent="0.35">
      <c r="A28" s="18">
        <v>22</v>
      </c>
      <c r="B28" s="20">
        <f t="shared" si="0"/>
        <v>29</v>
      </c>
      <c r="C28" s="20">
        <f t="shared" si="1"/>
        <v>25</v>
      </c>
      <c r="D28" s="14">
        <f t="shared" si="6"/>
        <v>25</v>
      </c>
      <c r="E28" s="14">
        <f t="shared" si="6"/>
        <v>25</v>
      </c>
      <c r="F28" s="2" t="str">
        <f>IF(results!W28&lt;&gt;"b","",results!B28)</f>
        <v>GORSEK JANEZ</v>
      </c>
      <c r="G28" s="2">
        <f>IF(results!$W28&lt;&gt;"b","",results!V28)</f>
        <v>2</v>
      </c>
      <c r="H28" s="34">
        <f>IF(results!$W28&lt;&gt;"b","",U28)</f>
        <v>0</v>
      </c>
      <c r="I28" s="34">
        <f>IF(results!$W28&lt;&gt;"b","",IF(V28=U28,V28+0.0001,V28))</f>
        <v>1E-4</v>
      </c>
      <c r="J28" s="34">
        <f>IF(results!$W28&lt;&gt;"b","",IF(OR(U28=W28,V28=W28),W28+0.0002,W28))</f>
        <v>53</v>
      </c>
      <c r="K28" s="34">
        <f>IF(results!$W28&lt;&gt;"b","",IF(OR(U28=X28,V28=X28,W28=X28),X28+0.0003,X28))</f>
        <v>48</v>
      </c>
      <c r="L28" s="34">
        <f>IF(results!$W28&lt;&gt;"b","",IF(OR(U28=Y28,V28=Y28,W28=Y28,X28=Y28),Y28+0.0004,Y28))</f>
        <v>4.0000000000000002E-4</v>
      </c>
      <c r="M28" s="34">
        <f>IF(results!$W28&lt;&gt;"b","",IF(OR(U28=Z28,V28=Z28,W28=Z28,X28=Z28,Y28=Z28),Z28+0.0005,Z28))</f>
        <v>5.0000000000000001E-4</v>
      </c>
      <c r="N28" s="34">
        <f>IF(results!$W28&lt;&gt;"b","",IF(OR(U28=AA28,V28=AA28,W28=AA28,X28=AA28,Y28=AA28,Z28=AA28),AA28+0.0006,AA28))</f>
        <v>5.9999999999999995E-4</v>
      </c>
      <c r="O28" s="34">
        <f>IF(results!$W28&lt;&gt;"b","",IF(OR(U28=AB28,V28=AB28,W28=AB28,X28=AB28,Y28=AB28,Z28=AB28,AA28=AB28),AB28+0.0007,AB28))</f>
        <v>6.9999999999999999E-4</v>
      </c>
      <c r="P28" s="34">
        <f>IF(results!$W28&lt;&gt;"b","",AC28*2)</f>
        <v>0</v>
      </c>
      <c r="Q28" s="46">
        <f t="shared" si="3"/>
        <v>101.0013</v>
      </c>
      <c r="R28" s="4">
        <f t="shared" si="5"/>
        <v>101.0013028</v>
      </c>
      <c r="S28" s="4">
        <f>IF(results!$W28&lt;&gt;"b","",results!C28)</f>
        <v>20.6</v>
      </c>
      <c r="T28" s="4">
        <f>IF(results!W28="A",1,IF(results!W28="B",2,IF(results!W28="C",3,99)))</f>
        <v>2</v>
      </c>
      <c r="U28" s="33">
        <f>results!D28+results!E28</f>
        <v>0</v>
      </c>
      <c r="V28" s="33">
        <f>results!F28+results!G28</f>
        <v>0</v>
      </c>
      <c r="W28" s="33">
        <f>results!H28+results!I28</f>
        <v>53</v>
      </c>
      <c r="X28" s="33">
        <f>results!J28+results!K28</f>
        <v>48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>
        <f t="shared" si="4"/>
        <v>6.9999999999999999E-4</v>
      </c>
    </row>
    <row r="29" spans="1:30" x14ac:dyDescent="0.35">
      <c r="A29" s="18">
        <v>23</v>
      </c>
      <c r="B29" s="20">
        <f t="shared" si="0"/>
        <v>84</v>
      </c>
      <c r="C29" s="20">
        <f t="shared" si="1"/>
        <v>144</v>
      </c>
      <c r="D29" s="14">
        <f t="shared" si="6"/>
        <v>56</v>
      </c>
      <c r="E29" s="14">
        <f t="shared" si="6"/>
        <v>56</v>
      </c>
      <c r="F29" s="2" t="str">
        <f>IF(results!W29&lt;&gt;"b","",results!B29)</f>
        <v/>
      </c>
      <c r="G29" s="2" t="str">
        <f>IF(results!$W29&lt;&gt;"b","",results!V29)</f>
        <v/>
      </c>
      <c r="H29" s="34" t="str">
        <f>IF(results!$W29&lt;&gt;"b","",U29)</f>
        <v/>
      </c>
      <c r="I29" s="34" t="str">
        <f>IF(results!$W29&lt;&gt;"b","",IF(V29=U29,V29+0.0001,V29))</f>
        <v/>
      </c>
      <c r="J29" s="34" t="str">
        <f>IF(results!$W29&lt;&gt;"b","",IF(OR(U29=W29,V29=W29),W29+0.0002,W29))</f>
        <v/>
      </c>
      <c r="K29" s="34" t="str">
        <f>IF(results!$W29&lt;&gt;"b","",IF(OR(U29=X29,V29=X29,W29=X29),X29+0.0003,X29))</f>
        <v/>
      </c>
      <c r="L29" s="34" t="str">
        <f>IF(results!$W29&lt;&gt;"b","",IF(OR(U29=Y29,V29=Y29,W29=Y29,X29=Y29),Y29+0.0004,Y29))</f>
        <v/>
      </c>
      <c r="M29" s="34" t="str">
        <f>IF(results!$W29&lt;&gt;"b","",IF(OR(U29=Z29,V29=Z29,W29=Z29,X29=Z29,Y29=Z29),Z29+0.0005,Z29))</f>
        <v/>
      </c>
      <c r="N29" s="34" t="str">
        <f>IF(results!$W29&lt;&gt;"b","",IF(OR(U29=AA29,V29=AA29,W29=AA29,X29=AA29,Y29=AA29,Z29=AA29),AA29+0.0006,AA29))</f>
        <v/>
      </c>
      <c r="O29" s="34" t="str">
        <f>IF(results!$W29&lt;&gt;"b","",IF(OR(U29=AB29,V29=AB29,W29=AB29,X29=AB29,Y29=AB29,Z29=AB29,AA29=AB29),AB29+0.0007,AB29))</f>
        <v/>
      </c>
      <c r="P29" s="34" t="str">
        <f>IF(results!$W29&lt;&gt;"b","",AC29*2)</f>
        <v/>
      </c>
      <c r="Q29" s="46">
        <f t="shared" si="3"/>
        <v>0</v>
      </c>
      <c r="R29" s="4">
        <f t="shared" si="5"/>
        <v>2.8999999999999998E-6</v>
      </c>
      <c r="S29" s="4" t="str">
        <f>IF(results!$W29&lt;&gt;"b","",results!C29)</f>
        <v/>
      </c>
      <c r="T29" s="4">
        <f>IF(results!W29="A",1,IF(results!W29="B",2,IF(results!W29="C",3,99)))</f>
        <v>3</v>
      </c>
      <c r="U29" s="33">
        <f>results!D29+results!E29</f>
        <v>0</v>
      </c>
      <c r="V29" s="33">
        <f>results!F29+results!G29</f>
        <v>0</v>
      </c>
      <c r="W29" s="33">
        <f>results!H29+results!I29</f>
        <v>0</v>
      </c>
      <c r="X29" s="33">
        <f>results!J29+results!K29</f>
        <v>40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 t="e">
        <f t="shared" si="4"/>
        <v>#NUM!</v>
      </c>
    </row>
    <row r="30" spans="1:30" x14ac:dyDescent="0.35">
      <c r="A30" s="18">
        <v>24</v>
      </c>
      <c r="B30" s="20">
        <f t="shared" si="0"/>
        <v>29</v>
      </c>
      <c r="C30" s="20">
        <f t="shared" si="1"/>
        <v>41</v>
      </c>
      <c r="D30" s="14">
        <f t="shared" si="6"/>
        <v>41</v>
      </c>
      <c r="E30" s="14">
        <f t="shared" si="6"/>
        <v>41</v>
      </c>
      <c r="F30" s="2" t="str">
        <f>IF(results!W30&lt;&gt;"b","",results!B30)</f>
        <v>GRDEN MARKO</v>
      </c>
      <c r="G30" s="2">
        <f>IF(results!$W30&lt;&gt;"b","",results!V30)</f>
        <v>1</v>
      </c>
      <c r="H30" s="34">
        <f>IF(results!$W30&lt;&gt;"b","",U30)</f>
        <v>0</v>
      </c>
      <c r="I30" s="34">
        <f>IF(results!$W30&lt;&gt;"b","",IF(V30=U30,V30+0.0001,V30))</f>
        <v>1E-4</v>
      </c>
      <c r="J30" s="34">
        <f>IF(results!$W30&lt;&gt;"b","",IF(OR(U30=W30,V30=W30),W30+0.0002,W30))</f>
        <v>2.0000000000000001E-4</v>
      </c>
      <c r="K30" s="34">
        <f>IF(results!$W30&lt;&gt;"b","",IF(OR(U30=X30,V30=X30,W30=X30),X30+0.0003,X30))</f>
        <v>50</v>
      </c>
      <c r="L30" s="34">
        <f>IF(results!$W30&lt;&gt;"b","",IF(OR(U30=Y30,V30=Y30,W30=Y30,X30=Y30),Y30+0.0004,Y30))</f>
        <v>4.0000000000000002E-4</v>
      </c>
      <c r="M30" s="34">
        <f>IF(results!$W30&lt;&gt;"b","",IF(OR(U30=Z30,V30=Z30,W30=Z30,X30=Z30,Y30=Z30),Z30+0.0005,Z30))</f>
        <v>5.0000000000000001E-4</v>
      </c>
      <c r="N30" s="34">
        <f>IF(results!$W30&lt;&gt;"b","",IF(OR(U30=AA30,V30=AA30,W30=AA30,X30=AA30,Y30=AA30,Z30=AA30),AA30+0.0006,AA30))</f>
        <v>5.9999999999999995E-4</v>
      </c>
      <c r="O30" s="34">
        <f>IF(results!$W30&lt;&gt;"b","",IF(OR(U30=AB30,V30=AB30,W30=AB30,X30=AB30,Y30=AB30,Z30=AB30,AA30=AB30),AB30+0.0007,AB30))</f>
        <v>6.9999999999999999E-4</v>
      </c>
      <c r="P30" s="34">
        <f>IF(results!$W30&lt;&gt;"b","",AC30*2)</f>
        <v>0</v>
      </c>
      <c r="Q30" s="46">
        <f t="shared" si="3"/>
        <v>50.001800000000003</v>
      </c>
      <c r="R30" s="4">
        <f t="shared" si="5"/>
        <v>50.001803000000002</v>
      </c>
      <c r="S30" s="4">
        <f>IF(results!$W30&lt;&gt;"b","",results!C30)</f>
        <v>19.100000000000001</v>
      </c>
      <c r="T30" s="4">
        <f>IF(results!W30="A",1,IF(results!W30="B",2,IF(results!W30="C",3,99)))</f>
        <v>2</v>
      </c>
      <c r="U30" s="33">
        <f>results!D30+results!E30</f>
        <v>0</v>
      </c>
      <c r="V30" s="33">
        <f>results!F30+results!G30</f>
        <v>0</v>
      </c>
      <c r="W30" s="33">
        <f>results!H30+results!I30</f>
        <v>0</v>
      </c>
      <c r="X30" s="33">
        <f>results!J30+results!K30</f>
        <v>50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>
        <f t="shared" si="4"/>
        <v>5.9999999999999995E-4</v>
      </c>
    </row>
    <row r="31" spans="1:30" x14ac:dyDescent="0.35">
      <c r="A31" s="18">
        <v>25</v>
      </c>
      <c r="B31" s="20">
        <f t="shared" si="0"/>
        <v>29</v>
      </c>
      <c r="C31" s="20">
        <f t="shared" si="1"/>
        <v>46</v>
      </c>
      <c r="D31" s="14">
        <f t="shared" si="6"/>
        <v>46</v>
      </c>
      <c r="E31" s="14">
        <f t="shared" si="6"/>
        <v>46</v>
      </c>
      <c r="F31" s="2" t="str">
        <f>IF(results!W31&lt;&gt;"b","",results!B31)</f>
        <v>GRUBAN DEJAN</v>
      </c>
      <c r="G31" s="2">
        <f>IF(results!$W31&lt;&gt;"b","",results!V31)</f>
        <v>1</v>
      </c>
      <c r="H31" s="34">
        <f>IF(results!$W31&lt;&gt;"b","",U31)</f>
        <v>0</v>
      </c>
      <c r="I31" s="34">
        <f>IF(results!$W31&lt;&gt;"b","",IF(V31=U31,V31+0.0001,V31))</f>
        <v>1E-4</v>
      </c>
      <c r="J31" s="34">
        <f>IF(results!$W31&lt;&gt;"b","",IF(OR(U31=W31,V31=W31),W31+0.0002,W31))</f>
        <v>2.0000000000000001E-4</v>
      </c>
      <c r="K31" s="34">
        <f>IF(results!$W31&lt;&gt;"b","",IF(OR(U31=X31,V31=X31,W31=X31),X31+0.0003,X31))</f>
        <v>44</v>
      </c>
      <c r="L31" s="34">
        <f>IF(results!$W31&lt;&gt;"b","",IF(OR(U31=Y31,V31=Y31,W31=Y31,X31=Y31),Y31+0.0004,Y31))</f>
        <v>4.0000000000000002E-4</v>
      </c>
      <c r="M31" s="34">
        <f>IF(results!$W31&lt;&gt;"b","",IF(OR(U31=Z31,V31=Z31,W31=Z31,X31=Z31,Y31=Z31),Z31+0.0005,Z31))</f>
        <v>5.0000000000000001E-4</v>
      </c>
      <c r="N31" s="34">
        <f>IF(results!$W31&lt;&gt;"b","",IF(OR(U31=AA31,V31=AA31,W31=AA31,X31=AA31,Y31=AA31,Z31=AA31),AA31+0.0006,AA31))</f>
        <v>5.9999999999999995E-4</v>
      </c>
      <c r="O31" s="34">
        <f>IF(results!$W31&lt;&gt;"b","",IF(OR(U31=AB31,V31=AB31,W31=AB31,X31=AB31,Y31=AB31,Z31=AB31,AA31=AB31),AB31+0.0007,AB31))</f>
        <v>6.9999999999999999E-4</v>
      </c>
      <c r="P31" s="34">
        <f>IF(results!$W31&lt;&gt;"b","",AC31*2)</f>
        <v>0</v>
      </c>
      <c r="Q31" s="46">
        <f t="shared" si="3"/>
        <v>44.001800000000003</v>
      </c>
      <c r="R31" s="4">
        <f t="shared" si="5"/>
        <v>44.001803100000004</v>
      </c>
      <c r="S31" s="4">
        <f>IF(results!$W31&lt;&gt;"b","",results!C31)</f>
        <v>16.3</v>
      </c>
      <c r="T31" s="4">
        <f>IF(results!W31="A",1,IF(results!W31="B",2,IF(results!W31="C",3,99)))</f>
        <v>2</v>
      </c>
      <c r="U31" s="33">
        <f>results!D31+results!E31</f>
        <v>0</v>
      </c>
      <c r="V31" s="33">
        <f>results!F31+results!G31</f>
        <v>0</v>
      </c>
      <c r="W31" s="33">
        <f>results!H31+results!I31</f>
        <v>0</v>
      </c>
      <c r="X31" s="33">
        <f>results!J31+results!K31</f>
        <v>44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>
        <f t="shared" si="4"/>
        <v>5.9999999999999995E-4</v>
      </c>
    </row>
    <row r="32" spans="1:30" x14ac:dyDescent="0.35">
      <c r="A32" s="18">
        <v>26</v>
      </c>
      <c r="B32" s="20">
        <f t="shared" si="0"/>
        <v>29</v>
      </c>
      <c r="C32" s="20">
        <f t="shared" si="1"/>
        <v>47</v>
      </c>
      <c r="D32" s="14">
        <f t="shared" si="6"/>
        <v>47</v>
      </c>
      <c r="E32" s="14">
        <f t="shared" si="6"/>
        <v>47</v>
      </c>
      <c r="F32" s="2" t="str">
        <f>IF(results!W32&lt;&gt;"b","",results!B32)</f>
        <v>GUCUNSKI ZELJCO</v>
      </c>
      <c r="G32" s="2">
        <f>IF(results!$W32&lt;&gt;"b","",results!V32)</f>
        <v>1</v>
      </c>
      <c r="H32" s="34">
        <f>IF(results!$W32&lt;&gt;"b","",U32)</f>
        <v>0</v>
      </c>
      <c r="I32" s="34">
        <f>IF(results!$W32&lt;&gt;"b","",IF(V32=U32,V32+0.0001,V32))</f>
        <v>1E-4</v>
      </c>
      <c r="J32" s="34">
        <f>IF(results!$W32&lt;&gt;"b","",IF(OR(U32=W32,V32=W32),W32+0.0002,W32))</f>
        <v>42</v>
      </c>
      <c r="K32" s="34">
        <f>IF(results!$W32&lt;&gt;"b","",IF(OR(U32=X32,V32=X32,W32=X32),X32+0.0003,X32))</f>
        <v>2.9999999999999997E-4</v>
      </c>
      <c r="L32" s="34">
        <f>IF(results!$W32&lt;&gt;"b","",IF(OR(U32=Y32,V32=Y32,W32=Y32,X32=Y32),Y32+0.0004,Y32))</f>
        <v>4.0000000000000002E-4</v>
      </c>
      <c r="M32" s="34">
        <f>IF(results!$W32&lt;&gt;"b","",IF(OR(U32=Z32,V32=Z32,W32=Z32,X32=Z32,Y32=Z32),Z32+0.0005,Z32))</f>
        <v>5.0000000000000001E-4</v>
      </c>
      <c r="N32" s="34">
        <f>IF(results!$W32&lt;&gt;"b","",IF(OR(U32=AA32,V32=AA32,W32=AA32,X32=AA32,Y32=AA32,Z32=AA32),AA32+0.0006,AA32))</f>
        <v>5.9999999999999995E-4</v>
      </c>
      <c r="O32" s="34">
        <f>IF(results!$W32&lt;&gt;"b","",IF(OR(U32=AB32,V32=AB32,W32=AB32,X32=AB32,Y32=AB32,Z32=AB32,AA32=AB32),AB32+0.0007,AB32))</f>
        <v>6.9999999999999999E-4</v>
      </c>
      <c r="P32" s="34">
        <f>IF(results!$W32&lt;&gt;"b","",AC32*2)</f>
        <v>0</v>
      </c>
      <c r="Q32" s="46">
        <f t="shared" si="3"/>
        <v>42.001800000000003</v>
      </c>
      <c r="R32" s="4">
        <f t="shared" si="5"/>
        <v>42.001803200000005</v>
      </c>
      <c r="S32" s="4">
        <f>IF(results!$W32&lt;&gt;"b","",results!C32)</f>
        <v>18.100000000000001</v>
      </c>
      <c r="T32" s="4">
        <f>IF(results!W32="A",1,IF(results!W32="B",2,IF(results!W32="C",3,99)))</f>
        <v>2</v>
      </c>
      <c r="U32" s="33">
        <f>results!D32+results!E32</f>
        <v>0</v>
      </c>
      <c r="V32" s="33">
        <f>results!F32+results!G32</f>
        <v>0</v>
      </c>
      <c r="W32" s="33">
        <f>results!H32+results!I32</f>
        <v>42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>
        <f t="shared" si="4"/>
        <v>5.9999999999999995E-4</v>
      </c>
    </row>
    <row r="33" spans="1:30" x14ac:dyDescent="0.35">
      <c r="A33" s="18">
        <v>27</v>
      </c>
      <c r="B33" s="20">
        <f t="shared" si="0"/>
        <v>29</v>
      </c>
      <c r="C33" s="20">
        <f t="shared" si="1"/>
        <v>10</v>
      </c>
      <c r="D33" s="14">
        <f t="shared" si="6"/>
        <v>10</v>
      </c>
      <c r="E33" s="14">
        <f t="shared" si="6"/>
        <v>10</v>
      </c>
      <c r="F33" s="2" t="str">
        <f>IF(results!W33&lt;&gt;"b","",results!B33)</f>
        <v>HRVATIN BRANKO</v>
      </c>
      <c r="G33" s="2">
        <f>IF(results!$W33&lt;&gt;"b","",results!V33)</f>
        <v>3</v>
      </c>
      <c r="H33" s="34">
        <f>IF(results!$W33&lt;&gt;"b","",U33)</f>
        <v>46</v>
      </c>
      <c r="I33" s="34">
        <f>IF(results!$W33&lt;&gt;"b","",IF(V33=U33,V33+0.0001,V33))</f>
        <v>0</v>
      </c>
      <c r="J33" s="34">
        <f>IF(results!$W33&lt;&gt;"b","",IF(OR(U33=W33,V33=W33),W33+0.0002,W33))</f>
        <v>54</v>
      </c>
      <c r="K33" s="34">
        <f>IF(results!$W33&lt;&gt;"b","",IF(OR(U33=X33,V33=X33,W33=X33),X33+0.0003,X33))</f>
        <v>2.9999999999999997E-4</v>
      </c>
      <c r="L33" s="34">
        <f>IF(results!$W33&lt;&gt;"b","",IF(OR(U33=Y33,V33=Y33,W33=Y33,X33=Y33),Y33+0.0004,Y33))</f>
        <v>4.0000000000000002E-4</v>
      </c>
      <c r="M33" s="34">
        <f>IF(results!$W33&lt;&gt;"b","",IF(OR(U33=Z33,V33=Z33,W33=Z33,X33=Z33,Y33=Z33),Z33+0.0005,Z33))</f>
        <v>5.0000000000000001E-4</v>
      </c>
      <c r="N33" s="34">
        <f>IF(results!$W33&lt;&gt;"b","",IF(OR(U33=AA33,V33=AA33,W33=AA33,X33=AA33,Y33=AA33,Z33=AA33),AA33+0.0006,AA33))</f>
        <v>5.9999999999999995E-4</v>
      </c>
      <c r="O33" s="34">
        <f>IF(results!$W33&lt;&gt;"b","",IF(OR(U33=AB33,V33=AB33,W33=AB33,X33=AB33,Y33=AB33,Z33=AB33,AA33=AB33),AB33+0.0007,AB33))</f>
        <v>6.9999999999999999E-4</v>
      </c>
      <c r="P33" s="34">
        <f>IF(results!$W33&lt;&gt;"b","",AC33*2)</f>
        <v>98</v>
      </c>
      <c r="Q33" s="46">
        <f t="shared" si="3"/>
        <v>198.00069999999999</v>
      </c>
      <c r="R33" s="4">
        <f t="shared" si="5"/>
        <v>198.0007033</v>
      </c>
      <c r="S33" s="4">
        <f>IF(results!$W33&lt;&gt;"b","",results!C33)</f>
        <v>18.2</v>
      </c>
      <c r="T33" s="4">
        <f>IF(results!W33="A",1,IF(results!W33="B",2,IF(results!W33="C",3,99)))</f>
        <v>2</v>
      </c>
      <c r="U33" s="33">
        <f>results!D33+results!E33</f>
        <v>46</v>
      </c>
      <c r="V33" s="33">
        <f>results!F33+results!G33</f>
        <v>0</v>
      </c>
      <c r="W33" s="33">
        <f>results!H33+results!I33</f>
        <v>54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49</v>
      </c>
      <c r="AD33" s="10">
        <f t="shared" si="4"/>
        <v>46</v>
      </c>
    </row>
    <row r="34" spans="1:30" x14ac:dyDescent="0.35">
      <c r="A34" s="18">
        <v>28</v>
      </c>
      <c r="B34" s="20">
        <f t="shared" si="0"/>
        <v>84</v>
      </c>
      <c r="C34" s="20">
        <f t="shared" si="1"/>
        <v>143</v>
      </c>
      <c r="D34" s="14">
        <f t="shared" si="6"/>
        <v>56</v>
      </c>
      <c r="E34" s="14">
        <f t="shared" si="6"/>
        <v>56</v>
      </c>
      <c r="F34" s="2" t="str">
        <f>IF(results!W34&lt;&gt;"b","",results!B34)</f>
        <v/>
      </c>
      <c r="G34" s="2" t="str">
        <f>IF(results!$W34&lt;&gt;"b","",results!V34)</f>
        <v/>
      </c>
      <c r="H34" s="34" t="str">
        <f>IF(results!$W34&lt;&gt;"b","",U34)</f>
        <v/>
      </c>
      <c r="I34" s="34" t="str">
        <f>IF(results!$W34&lt;&gt;"b","",IF(V34=U34,V34+0.0001,V34))</f>
        <v/>
      </c>
      <c r="J34" s="34" t="str">
        <f>IF(results!$W34&lt;&gt;"b","",IF(OR(U34=W34,V34=W34),W34+0.0002,W34))</f>
        <v/>
      </c>
      <c r="K34" s="34" t="str">
        <f>IF(results!$W34&lt;&gt;"b","",IF(OR(U34=X34,V34=X34,W34=X34),X34+0.0003,X34))</f>
        <v/>
      </c>
      <c r="L34" s="34" t="str">
        <f>IF(results!$W34&lt;&gt;"b","",IF(OR(U34=Y34,V34=Y34,W34=Y34,X34=Y34),Y34+0.0004,Y34))</f>
        <v/>
      </c>
      <c r="M34" s="34" t="str">
        <f>IF(results!$W34&lt;&gt;"b","",IF(OR(U34=Z34,V34=Z34,W34=Z34,X34=Z34,Y34=Z34),Z34+0.0005,Z34))</f>
        <v/>
      </c>
      <c r="N34" s="34" t="str">
        <f>IF(results!$W34&lt;&gt;"b","",IF(OR(U34=AA34,V34=AA34,W34=AA34,X34=AA34,Y34=AA34,Z34=AA34),AA34+0.0006,AA34))</f>
        <v/>
      </c>
      <c r="O34" s="34" t="str">
        <f>IF(results!$W34&lt;&gt;"b","",IF(OR(U34=AB34,V34=AB34,W34=AB34,X34=AB34,Y34=AB34,Z34=AB34,AA34=AB34),AB34+0.0007,AB34))</f>
        <v/>
      </c>
      <c r="P34" s="34" t="str">
        <f>IF(results!$W34&lt;&gt;"b","",AC34*2)</f>
        <v/>
      </c>
      <c r="Q34" s="46">
        <f t="shared" si="3"/>
        <v>0</v>
      </c>
      <c r="R34" s="4">
        <f t="shared" si="5"/>
        <v>3.3999999999999996E-6</v>
      </c>
      <c r="S34" s="4" t="str">
        <f>IF(results!$W34&lt;&gt;"b","",results!C34)</f>
        <v/>
      </c>
      <c r="T34" s="4">
        <f>IF(results!W34="A",1,IF(results!W34="B",2,IF(results!W34="C",3,99)))</f>
        <v>3</v>
      </c>
      <c r="U34" s="33">
        <f>results!D34+results!E34</f>
        <v>30</v>
      </c>
      <c r="V34" s="33">
        <f>results!F34+results!G34</f>
        <v>0</v>
      </c>
      <c r="W34" s="33">
        <f>results!H34+results!I34</f>
        <v>0</v>
      </c>
      <c r="X34" s="33">
        <f>results!J34+results!K34</f>
        <v>0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 t="e">
        <f t="shared" si="4"/>
        <v>#NUM!</v>
      </c>
    </row>
    <row r="35" spans="1:30" x14ac:dyDescent="0.35">
      <c r="A35" s="18">
        <v>29</v>
      </c>
      <c r="B35" s="20">
        <f t="shared" si="0"/>
        <v>1</v>
      </c>
      <c r="C35" s="20">
        <f t="shared" si="1"/>
        <v>142</v>
      </c>
      <c r="D35" s="14">
        <f t="shared" si="6"/>
        <v>56</v>
      </c>
      <c r="E35" s="14">
        <f t="shared" si="6"/>
        <v>56</v>
      </c>
      <c r="F35" s="2" t="str">
        <f>IF(results!W35&lt;&gt;"b","",results!B35)</f>
        <v/>
      </c>
      <c r="G35" s="2" t="str">
        <f>IF(results!$W35&lt;&gt;"b","",results!V35)</f>
        <v/>
      </c>
      <c r="H35" s="34" t="str">
        <f>IF(results!$W35&lt;&gt;"b","",U35)</f>
        <v/>
      </c>
      <c r="I35" s="34" t="str">
        <f>IF(results!$W35&lt;&gt;"b","",IF(V35=U35,V35+0.0001,V35))</f>
        <v/>
      </c>
      <c r="J35" s="34" t="str">
        <f>IF(results!$W35&lt;&gt;"b","",IF(OR(U35=W35,V35=W35),W35+0.0002,W35))</f>
        <v/>
      </c>
      <c r="K35" s="34" t="str">
        <f>IF(results!$W35&lt;&gt;"b","",IF(OR(U35=X35,V35=X35,W35=X35),X35+0.0003,X35))</f>
        <v/>
      </c>
      <c r="L35" s="34" t="str">
        <f>IF(results!$W35&lt;&gt;"b","",IF(OR(U35=Y35,V35=Y35,W35=Y35,X35=Y35),Y35+0.0004,Y35))</f>
        <v/>
      </c>
      <c r="M35" s="34" t="str">
        <f>IF(results!$W35&lt;&gt;"b","",IF(OR(U35=Z35,V35=Z35,W35=Z35,X35=Z35,Y35=Z35),Z35+0.0005,Z35))</f>
        <v/>
      </c>
      <c r="N35" s="34" t="str">
        <f>IF(results!$W35&lt;&gt;"b","",IF(OR(U35=AA35,V35=AA35,W35=AA35,X35=AA35,Y35=AA35,Z35=AA35),AA35+0.0006,AA35))</f>
        <v/>
      </c>
      <c r="O35" s="34" t="str">
        <f>IF(results!$W35&lt;&gt;"b","",IF(OR(U35=AB35,V35=AB35,W35=AB35,X35=AB35,Y35=AB35,Z35=AB35,AA35=AB35),AB35+0.0007,AB35))</f>
        <v/>
      </c>
      <c r="P35" s="34" t="str">
        <f>IF(results!$W35&lt;&gt;"b","",AC35*2)</f>
        <v/>
      </c>
      <c r="Q35" s="46">
        <f t="shared" si="3"/>
        <v>0</v>
      </c>
      <c r="R35" s="4">
        <f t="shared" si="5"/>
        <v>3.4999999999999999E-6</v>
      </c>
      <c r="S35" s="4" t="str">
        <f>IF(results!$W35&lt;&gt;"b","",results!C35)</f>
        <v/>
      </c>
      <c r="T35" s="4">
        <f>IF(results!W35="A",1,IF(results!W35="B",2,IF(results!W35="C",3,99)))</f>
        <v>1</v>
      </c>
      <c r="U35" s="33">
        <f>results!D35+results!E35</f>
        <v>0</v>
      </c>
      <c r="V35" s="33">
        <f>results!F35+results!G35</f>
        <v>0</v>
      </c>
      <c r="W35" s="33">
        <f>results!H35+results!I35</f>
        <v>47</v>
      </c>
      <c r="X35" s="33">
        <f>results!J35+results!K35</f>
        <v>0</v>
      </c>
      <c r="Y35" s="33">
        <f>results!L35+results!M35</f>
        <v>0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 t="e">
        <f t="shared" si="4"/>
        <v>#NUM!</v>
      </c>
    </row>
    <row r="36" spans="1:30" x14ac:dyDescent="0.35">
      <c r="A36" s="18">
        <v>30</v>
      </c>
      <c r="B36" s="20">
        <f t="shared" si="0"/>
        <v>29</v>
      </c>
      <c r="C36" s="20">
        <f t="shared" si="1"/>
        <v>44</v>
      </c>
      <c r="D36" s="14">
        <f t="shared" si="6"/>
        <v>43</v>
      </c>
      <c r="E36" s="14">
        <f t="shared" si="6"/>
        <v>43</v>
      </c>
      <c r="F36" s="2" t="str">
        <f>IF(results!W36&lt;&gt;"b","",results!B36)</f>
        <v>KEBER MITJA</v>
      </c>
      <c r="G36" s="2">
        <f>IF(results!$W36&lt;&gt;"b","",results!V36)</f>
        <v>1</v>
      </c>
      <c r="H36" s="34">
        <f>IF(results!$W36&lt;&gt;"b","",U36)</f>
        <v>0</v>
      </c>
      <c r="I36" s="34">
        <f>IF(results!$W36&lt;&gt;"b","",IF(V36=U36,V36+0.0001,V36))</f>
        <v>1E-4</v>
      </c>
      <c r="J36" s="34">
        <f>IF(results!$W36&lt;&gt;"b","",IF(OR(U36=W36,V36=W36),W36+0.0002,W36))</f>
        <v>2.0000000000000001E-4</v>
      </c>
      <c r="K36" s="34">
        <f>IF(results!$W36&lt;&gt;"b","",IF(OR(U36=X36,V36=X36,W36=X36),X36+0.0003,X36))</f>
        <v>47</v>
      </c>
      <c r="L36" s="34">
        <f>IF(results!$W36&lt;&gt;"b","",IF(OR(U36=Y36,V36=Y36,W36=Y36,X36=Y36),Y36+0.0004,Y36))</f>
        <v>4.0000000000000002E-4</v>
      </c>
      <c r="M36" s="34">
        <f>IF(results!$W36&lt;&gt;"b","",IF(OR(U36=Z36,V36=Z36,W36=Z36,X36=Z36,Y36=Z36),Z36+0.0005,Z36))</f>
        <v>5.0000000000000001E-4</v>
      </c>
      <c r="N36" s="34">
        <f>IF(results!$W36&lt;&gt;"b","",IF(OR(U36=AA36,V36=AA36,W36=AA36,X36=AA36,Y36=AA36,Z36=AA36),AA36+0.0006,AA36))</f>
        <v>5.9999999999999995E-4</v>
      </c>
      <c r="O36" s="34">
        <f>IF(results!$W36&lt;&gt;"b","",IF(OR(U36=AB36,V36=AB36,W36=AB36,X36=AB36,Y36=AB36,Z36=AB36,AA36=AB36),AB36+0.0007,AB36))</f>
        <v>6.9999999999999999E-4</v>
      </c>
      <c r="P36" s="34">
        <f>IF(results!$W36&lt;&gt;"b","",AC36*2)</f>
        <v>0</v>
      </c>
      <c r="Q36" s="46">
        <f t="shared" si="3"/>
        <v>47.001800000000003</v>
      </c>
      <c r="R36" s="4">
        <f t="shared" si="5"/>
        <v>47.001803600000002</v>
      </c>
      <c r="S36" s="4">
        <f>IF(results!$W36&lt;&gt;"b","",results!C36)</f>
        <v>18.399999999999999</v>
      </c>
      <c r="T36" s="4">
        <f>IF(results!W36="A",1,IF(results!W36="B",2,IF(results!W36="C",3,99)))</f>
        <v>2</v>
      </c>
      <c r="U36" s="33">
        <f>results!D36+results!E36</f>
        <v>0</v>
      </c>
      <c r="V36" s="33">
        <f>results!F36+results!G36</f>
        <v>0</v>
      </c>
      <c r="W36" s="33">
        <f>results!H36+results!I36</f>
        <v>0</v>
      </c>
      <c r="X36" s="33">
        <f>results!J36+results!K36</f>
        <v>47</v>
      </c>
      <c r="Y36" s="33">
        <f>results!L36+results!M36</f>
        <v>0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>
        <f t="shared" si="4"/>
        <v>5.9999999999999995E-4</v>
      </c>
    </row>
    <row r="37" spans="1:30" x14ac:dyDescent="0.35">
      <c r="A37" s="18">
        <v>31</v>
      </c>
      <c r="B37" s="20">
        <f t="shared" si="0"/>
        <v>29</v>
      </c>
      <c r="C37" s="20">
        <f t="shared" si="1"/>
        <v>22</v>
      </c>
      <c r="D37" s="14">
        <f t="shared" si="6"/>
        <v>22</v>
      </c>
      <c r="E37" s="14">
        <f t="shared" si="6"/>
        <v>22</v>
      </c>
      <c r="F37" s="2" t="str">
        <f>IF(results!W37&lt;&gt;"b","",results!B37)</f>
        <v>KLANCISAR MATEJA</v>
      </c>
      <c r="G37" s="2">
        <f>IF(results!$W37&lt;&gt;"b","",results!V37)</f>
        <v>2</v>
      </c>
      <c r="H37" s="34">
        <f>IF(results!$W37&lt;&gt;"b","",U37)</f>
        <v>0</v>
      </c>
      <c r="I37" s="34">
        <f>IF(results!$W37&lt;&gt;"b","",IF(V37=U37,V37+0.0001,V37))</f>
        <v>1E-4</v>
      </c>
      <c r="J37" s="34">
        <f>IF(results!$W37&lt;&gt;"b","",IF(OR(U37=W37,V37=W37),W37+0.0002,W37))</f>
        <v>63</v>
      </c>
      <c r="K37" s="34">
        <f>IF(results!$W37&lt;&gt;"b","",IF(OR(U37=X37,V37=X37,W37=X37),X37+0.0003,X37))</f>
        <v>2.9999999999999997E-4</v>
      </c>
      <c r="L37" s="34">
        <f>IF(results!$W37&lt;&gt;"b","",IF(OR(U37=Y37,V37=Y37,W37=Y37,X37=Y37),Y37+0.0004,Y37))</f>
        <v>57</v>
      </c>
      <c r="M37" s="34">
        <f>IF(results!$W37&lt;&gt;"b","",IF(OR(U37=Z37,V37=Z37,W37=Z37,X37=Z37,Y37=Z37),Z37+0.0005,Z37))</f>
        <v>5.0000000000000001E-4</v>
      </c>
      <c r="N37" s="34">
        <f>IF(results!$W37&lt;&gt;"b","",IF(OR(U37=AA37,V37=AA37,W37=AA37,X37=AA37,Y37=AA37,Z37=AA37),AA37+0.0006,AA37))</f>
        <v>5.9999999999999995E-4</v>
      </c>
      <c r="O37" s="34">
        <f>IF(results!$W37&lt;&gt;"b","",IF(OR(U37=AB37,V37=AB37,W37=AB37,X37=AB37,Y37=AB37,Z37=AB37,AA37=AB37),AB37+0.0007,AB37))</f>
        <v>6.9999999999999999E-4</v>
      </c>
      <c r="P37" s="34">
        <f>IF(results!$W37&lt;&gt;"b","",AC37*2)</f>
        <v>0</v>
      </c>
      <c r="Q37" s="46">
        <f t="shared" si="3"/>
        <v>120.0013</v>
      </c>
      <c r="R37" s="4">
        <f t="shared" si="5"/>
        <v>120.00130369999999</v>
      </c>
      <c r="S37" s="4">
        <f>IF(results!$W37&lt;&gt;"b","",results!C37)</f>
        <v>15.7</v>
      </c>
      <c r="T37" s="4">
        <f>IF(results!W37="A",1,IF(results!W37="B",2,IF(results!W37="C",3,99)))</f>
        <v>2</v>
      </c>
      <c r="U37" s="33">
        <f>results!D37+results!E37</f>
        <v>0</v>
      </c>
      <c r="V37" s="33">
        <f>results!F37+results!G37</f>
        <v>0</v>
      </c>
      <c r="W37" s="33">
        <f>results!H37+results!I37</f>
        <v>63</v>
      </c>
      <c r="X37" s="33">
        <f>results!J37+results!K37</f>
        <v>0</v>
      </c>
      <c r="Y37" s="33">
        <f>results!L37+results!M37</f>
        <v>57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>
        <f t="shared" si="4"/>
        <v>6.9999999999999999E-4</v>
      </c>
    </row>
    <row r="38" spans="1:30" x14ac:dyDescent="0.35">
      <c r="A38" s="18">
        <v>32</v>
      </c>
      <c r="B38" s="20">
        <f t="shared" si="0"/>
        <v>29</v>
      </c>
      <c r="C38" s="20">
        <f t="shared" si="1"/>
        <v>3</v>
      </c>
      <c r="D38" s="14">
        <f t="shared" si="6"/>
        <v>3</v>
      </c>
      <c r="E38" s="14">
        <f t="shared" si="6"/>
        <v>3</v>
      </c>
      <c r="F38" s="2" t="str">
        <f>IF(results!W38&lt;&gt;"b","",results!B38)</f>
        <v>KLANCISAR MITJA</v>
      </c>
      <c r="G38" s="2">
        <f>IF(results!$W38&lt;&gt;"b","",results!V38)</f>
        <v>8</v>
      </c>
      <c r="H38" s="34">
        <f>IF(results!$W38&lt;&gt;"b","",U38)</f>
        <v>30</v>
      </c>
      <c r="I38" s="34">
        <f>IF(results!$W38&lt;&gt;"b","",IF(V38=U38,V38+0.0001,V38))</f>
        <v>48</v>
      </c>
      <c r="J38" s="34">
        <f>IF(results!$W38&lt;&gt;"b","",IF(OR(U38=W38,V38=W38),W38+0.0002,W38))</f>
        <v>54</v>
      </c>
      <c r="K38" s="34">
        <f>IF(results!$W38&lt;&gt;"b","",IF(OR(U38=X38,V38=X38,W38=X38),X38+0.0003,X38))</f>
        <v>52</v>
      </c>
      <c r="L38" s="34">
        <f>IF(results!$W38&lt;&gt;"b","",IF(OR(U38=Y38,V38=Y38,W38=Y38,X38=Y38),Y38+0.0004,Y38))</f>
        <v>47</v>
      </c>
      <c r="M38" s="34">
        <f>IF(results!$W38&lt;&gt;"b","",IF(OR(U38=Z38,V38=Z38,W38=Z38,X38=Z38,Y38=Z38),Z38+0.0005,Z38))</f>
        <v>56</v>
      </c>
      <c r="N38" s="34">
        <f>IF(results!$W38&lt;&gt;"b","",IF(OR(U38=AA38,V38=AA38,W38=AA38,X38=AA38,Y38=AA38,Z38=AA38),AA38+0.0006,AA38))</f>
        <v>0</v>
      </c>
      <c r="O38" s="34">
        <f>IF(results!$W38&lt;&gt;"b","",IF(OR(U38=AB38,V38=AB38,W38=AB38,X38=AB38,Y38=AB38,Z38=AB38,AA38=AB38),AB38+0.0007,AB38))</f>
        <v>44</v>
      </c>
      <c r="P38" s="34">
        <f>IF(results!$W38&lt;&gt;"b","",AC38*2)</f>
        <v>96</v>
      </c>
      <c r="Q38" s="46">
        <f t="shared" si="3"/>
        <v>258</v>
      </c>
      <c r="R38" s="4">
        <f t="shared" si="5"/>
        <v>258.0000038</v>
      </c>
      <c r="S38" s="4">
        <f>IF(results!$W38&lt;&gt;"b","",results!C38)</f>
        <v>23</v>
      </c>
      <c r="T38" s="4">
        <f>IF(results!W38="A",1,IF(results!W38="B",2,IF(results!W38="C",3,99)))</f>
        <v>2</v>
      </c>
      <c r="U38" s="33">
        <f>results!D38+results!E38</f>
        <v>30</v>
      </c>
      <c r="V38" s="33">
        <f>results!F38+results!G38</f>
        <v>48</v>
      </c>
      <c r="W38" s="33">
        <f>results!H38+results!I38</f>
        <v>54</v>
      </c>
      <c r="X38" s="33">
        <f>results!J38+results!K38</f>
        <v>52</v>
      </c>
      <c r="Y38" s="33">
        <f>results!L38+results!M38</f>
        <v>47</v>
      </c>
      <c r="Z38" s="33">
        <f>results!N38+results!O38</f>
        <v>56</v>
      </c>
      <c r="AA38" s="33">
        <f>results!P38+results!Q38</f>
        <v>0</v>
      </c>
      <c r="AB38" s="33">
        <f>results!R38+results!S38</f>
        <v>44</v>
      </c>
      <c r="AC38" s="33">
        <f>results!T38+results!U38</f>
        <v>48</v>
      </c>
      <c r="AD38" s="10">
        <f t="shared" si="4"/>
        <v>54</v>
      </c>
    </row>
    <row r="39" spans="1:30" x14ac:dyDescent="0.35">
      <c r="A39" s="18">
        <v>33</v>
      </c>
      <c r="B39" s="20">
        <f t="shared" ref="B39:B70" si="7">RANK($T39,$T$7:$T$160,1)</f>
        <v>29</v>
      </c>
      <c r="C39" s="20">
        <f t="shared" ref="C39:C70" si="8">RANK($R39,$R$7:$R$160,0)</f>
        <v>1</v>
      </c>
      <c r="D39" s="14">
        <f t="shared" si="6"/>
        <v>1</v>
      </c>
      <c r="E39" s="14">
        <f t="shared" si="6"/>
        <v>1</v>
      </c>
      <c r="F39" s="2" t="str">
        <f>IF(results!W39&lt;&gt;"b","",results!B39)</f>
        <v>KLEMENCIC ZORAN</v>
      </c>
      <c r="G39" s="2">
        <f>IF(results!$W39&lt;&gt;"b","",results!V39)</f>
        <v>7</v>
      </c>
      <c r="H39" s="34">
        <f>IF(results!$W39&lt;&gt;"b","",U39)</f>
        <v>45</v>
      </c>
      <c r="I39" s="34">
        <f>IF(results!$W39&lt;&gt;"b","",IF(V39=U39,V39+0.0001,V39))</f>
        <v>40</v>
      </c>
      <c r="J39" s="34">
        <f>IF(results!$W39&lt;&gt;"b","",IF(OR(U39=W39,V39=W39),W39+0.0002,W39))</f>
        <v>50</v>
      </c>
      <c r="K39" s="34">
        <f>IF(results!$W39&lt;&gt;"b","",IF(OR(U39=X39,V39=X39,W39=X39),X39+0.0003,X39))</f>
        <v>52</v>
      </c>
      <c r="L39" s="34">
        <f>IF(results!$W39&lt;&gt;"b","",IF(OR(U39=Y39,V39=Y39,W39=Y39,X39=Y39),Y39+0.0004,Y39))</f>
        <v>0</v>
      </c>
      <c r="M39" s="34">
        <f>IF(results!$W39&lt;&gt;"b","",IF(OR(U39=Z39,V39=Z39,W39=Z39,X39=Z39,Y39=Z39),Z39+0.0005,Z39))</f>
        <v>66</v>
      </c>
      <c r="N39" s="34">
        <f>IF(results!$W39&lt;&gt;"b","",IF(OR(U39=AA39,V39=AA39,W39=AA39,X39=AA39,Y39=AA39,Z39=AA39),AA39+0.0006,AA39))</f>
        <v>39</v>
      </c>
      <c r="O39" s="34">
        <f>IF(results!$W39&lt;&gt;"b","",IF(OR(U39=AB39,V39=AB39,W39=AB39,X39=AB39,Y39=AB39,Z39=AB39,AA39=AB39),AB39+0.0007,AB39))</f>
        <v>6.9999999999999999E-4</v>
      </c>
      <c r="P39" s="34">
        <f>IF(results!$W39&lt;&gt;"b","",AC39*2)</f>
        <v>116</v>
      </c>
      <c r="Q39" s="46">
        <f t="shared" ref="Q39:Q70" si="9">IF(F39&lt;&gt;"",(MAX(H39:P39)+LARGE(H39:P39,2)+LARGE(H39:P39,3)+LARGE(H39:P39,4)),0)</f>
        <v>284</v>
      </c>
      <c r="R39" s="4">
        <f t="shared" si="5"/>
        <v>284.00000390000002</v>
      </c>
      <c r="S39" s="4">
        <f>IF(results!$W39&lt;&gt;"b","",results!C39)</f>
        <v>20.7</v>
      </c>
      <c r="T39" s="4">
        <f>IF(results!W39="A",1,IF(results!W39="B",2,IF(results!W39="C",3,99)))</f>
        <v>2</v>
      </c>
      <c r="U39" s="33">
        <f>results!D39+results!E39</f>
        <v>45</v>
      </c>
      <c r="V39" s="33">
        <f>results!F39+results!G39</f>
        <v>40</v>
      </c>
      <c r="W39" s="33">
        <f>results!H39+results!I39</f>
        <v>50</v>
      </c>
      <c r="X39" s="33">
        <f>results!J39+results!K39</f>
        <v>52</v>
      </c>
      <c r="Y39" s="33">
        <f>results!L39+results!M39</f>
        <v>0</v>
      </c>
      <c r="Z39" s="33">
        <f>results!N39+results!O39</f>
        <v>66</v>
      </c>
      <c r="AA39" s="33">
        <f>results!P39+results!Q39</f>
        <v>39</v>
      </c>
      <c r="AB39" s="33">
        <f>results!R39+results!S39</f>
        <v>0</v>
      </c>
      <c r="AC39" s="33">
        <f>results!T39+results!U39</f>
        <v>58</v>
      </c>
      <c r="AD39" s="10">
        <f t="shared" ref="AD39:AD70" si="10">LARGE(H39:P39,3)</f>
        <v>52</v>
      </c>
    </row>
    <row r="40" spans="1:30" x14ac:dyDescent="0.35">
      <c r="A40" s="18">
        <v>34</v>
      </c>
      <c r="B40" s="20">
        <f t="shared" si="7"/>
        <v>1</v>
      </c>
      <c r="C40" s="20">
        <f t="shared" si="8"/>
        <v>141</v>
      </c>
      <c r="D40" s="14">
        <f t="shared" si="6"/>
        <v>56</v>
      </c>
      <c r="E40" s="14">
        <f t="shared" si="6"/>
        <v>56</v>
      </c>
      <c r="F40" s="2" t="str">
        <f>IF(results!W40&lt;&gt;"b","",results!B40)</f>
        <v/>
      </c>
      <c r="G40" s="2" t="str">
        <f>IF(results!$W40&lt;&gt;"b","",results!V40)</f>
        <v/>
      </c>
      <c r="H40" s="34" t="str">
        <f>IF(results!$W40&lt;&gt;"b","",U40)</f>
        <v/>
      </c>
      <c r="I40" s="34" t="str">
        <f>IF(results!$W40&lt;&gt;"b","",IF(V40=U40,V40+0.0001,V40))</f>
        <v/>
      </c>
      <c r="J40" s="34" t="str">
        <f>IF(results!$W40&lt;&gt;"b","",IF(OR(U40=W40,V40=W40),W40+0.0002,W40))</f>
        <v/>
      </c>
      <c r="K40" s="34" t="str">
        <f>IF(results!$W40&lt;&gt;"b","",IF(OR(U40=X40,V40=X40,W40=X40),X40+0.0003,X40))</f>
        <v/>
      </c>
      <c r="L40" s="34" t="str">
        <f>IF(results!$W40&lt;&gt;"b","",IF(OR(U40=Y40,V40=Y40,W40=Y40,X40=Y40),Y40+0.0004,Y40))</f>
        <v/>
      </c>
      <c r="M40" s="34" t="str">
        <f>IF(results!$W40&lt;&gt;"b","",IF(OR(U40=Z40,V40=Z40,W40=Z40,X40=Z40,Y40=Z40),Z40+0.0005,Z40))</f>
        <v/>
      </c>
      <c r="N40" s="34" t="str">
        <f>IF(results!$W40&lt;&gt;"b","",IF(OR(U40=AA40,V40=AA40,W40=AA40,X40=AA40,Y40=AA40,Z40=AA40),AA40+0.0006,AA40))</f>
        <v/>
      </c>
      <c r="O40" s="34" t="str">
        <f>IF(results!$W40&lt;&gt;"b","",IF(OR(U40=AB40,V40=AB40,W40=AB40,X40=AB40,Y40=AB40,Z40=AB40,AA40=AB40),AB40+0.0007,AB40))</f>
        <v/>
      </c>
      <c r="P40" s="34" t="str">
        <f>IF(results!$W40&lt;&gt;"b","",AC40*2)</f>
        <v/>
      </c>
      <c r="Q40" s="46">
        <f t="shared" si="9"/>
        <v>0</v>
      </c>
      <c r="R40" s="4">
        <f t="shared" si="5"/>
        <v>3.9999999999999998E-6</v>
      </c>
      <c r="S40" s="4" t="str">
        <f>IF(results!$W40&lt;&gt;"b","",results!C40)</f>
        <v/>
      </c>
      <c r="T40" s="4">
        <f>IF(results!W40="A",1,IF(results!W40="B",2,IF(results!W40="C",3,99)))</f>
        <v>1</v>
      </c>
      <c r="U40" s="33">
        <f>results!D40+results!E40</f>
        <v>0</v>
      </c>
      <c r="V40" s="33">
        <f>results!F40+results!G40</f>
        <v>0</v>
      </c>
      <c r="W40" s="33">
        <f>results!H40+results!I40</f>
        <v>0</v>
      </c>
      <c r="X40" s="33">
        <f>results!J40+results!K40</f>
        <v>40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 t="e">
        <f t="shared" si="10"/>
        <v>#NUM!</v>
      </c>
    </row>
    <row r="41" spans="1:30" x14ac:dyDescent="0.35">
      <c r="A41" s="18">
        <v>35</v>
      </c>
      <c r="B41" s="20">
        <f t="shared" si="7"/>
        <v>29</v>
      </c>
      <c r="C41" s="20">
        <f t="shared" si="8"/>
        <v>24</v>
      </c>
      <c r="D41" s="14">
        <f t="shared" si="6"/>
        <v>24</v>
      </c>
      <c r="E41" s="14">
        <f t="shared" si="6"/>
        <v>24</v>
      </c>
      <c r="F41" s="2" t="str">
        <f>IF(results!W41&lt;&gt;"b","",results!B41)</f>
        <v>KONTE BREDA</v>
      </c>
      <c r="G41" s="2">
        <f>IF(results!$W41&lt;&gt;"b","",results!V41)</f>
        <v>2</v>
      </c>
      <c r="H41" s="34">
        <f>IF(results!$W41&lt;&gt;"b","",U41)</f>
        <v>0</v>
      </c>
      <c r="I41" s="34">
        <f>IF(results!$W41&lt;&gt;"b","",IF(V41=U41,V41+0.0001,V41))</f>
        <v>1E-4</v>
      </c>
      <c r="J41" s="34">
        <f>IF(results!$W41&lt;&gt;"b","",IF(OR(U41=W41,V41=W41),W41+0.0002,W41))</f>
        <v>2.0000000000000001E-4</v>
      </c>
      <c r="K41" s="34">
        <f>IF(results!$W41&lt;&gt;"b","",IF(OR(U41=X41,V41=X41,W41=X41),X41+0.0003,X41))</f>
        <v>2.9999999999999997E-4</v>
      </c>
      <c r="L41" s="34">
        <f>IF(results!$W41&lt;&gt;"b","",IF(OR(U41=Y41,V41=Y41,W41=Y41,X41=Y41),Y41+0.0004,Y41))</f>
        <v>4.0000000000000002E-4</v>
      </c>
      <c r="M41" s="34">
        <f>IF(results!$W41&lt;&gt;"b","",IF(OR(U41=Z41,V41=Z41,W41=Z41,X41=Z41,Y41=Z41),Z41+0.0005,Z41))</f>
        <v>5.0000000000000001E-4</v>
      </c>
      <c r="N41" s="34">
        <f>IF(results!$W41&lt;&gt;"b","",IF(OR(U41=AA41,V41=AA41,W41=AA41,X41=AA41,Y41=AA41,Z41=AA41),AA41+0.0006,AA41))</f>
        <v>41</v>
      </c>
      <c r="O41" s="34">
        <f>IF(results!$W41&lt;&gt;"b","",IF(OR(U41=AB41,V41=AB41,W41=AB41,X41=AB41,Y41=AB41,Z41=AB41,AA41=AB41),AB41+0.0007,AB41))</f>
        <v>6.9999999999999999E-4</v>
      </c>
      <c r="P41" s="34">
        <f>IF(results!$W41&lt;&gt;"b","",AC41*2)</f>
        <v>70</v>
      </c>
      <c r="Q41" s="46">
        <f t="shared" si="9"/>
        <v>111.0012</v>
      </c>
      <c r="R41" s="4">
        <f t="shared" si="5"/>
        <v>111.0012041</v>
      </c>
      <c r="S41" s="4">
        <f>IF(results!$W41&lt;&gt;"b","",results!C41)</f>
        <v>23.6</v>
      </c>
      <c r="T41" s="4">
        <f>IF(results!W41="A",1,IF(results!W41="B",2,IF(results!W41="C",3,99)))</f>
        <v>2</v>
      </c>
      <c r="U41" s="33">
        <f>results!D41+results!E41</f>
        <v>0</v>
      </c>
      <c r="V41" s="33">
        <f>results!F41+results!G41</f>
        <v>0</v>
      </c>
      <c r="W41" s="33">
        <f>results!H41+results!I41</f>
        <v>0</v>
      </c>
      <c r="X41" s="33">
        <f>results!J41+results!K41</f>
        <v>0</v>
      </c>
      <c r="Y41" s="33">
        <f>results!L41+results!M41</f>
        <v>0</v>
      </c>
      <c r="Z41" s="33">
        <f>results!N41+results!O41</f>
        <v>0</v>
      </c>
      <c r="AA41" s="33">
        <f>results!P41+results!Q41</f>
        <v>41</v>
      </c>
      <c r="AB41" s="33">
        <f>results!R41+results!S41</f>
        <v>0</v>
      </c>
      <c r="AC41" s="33">
        <f>results!T41+results!U41</f>
        <v>35</v>
      </c>
      <c r="AD41" s="10">
        <f t="shared" si="10"/>
        <v>6.9999999999999999E-4</v>
      </c>
    </row>
    <row r="42" spans="1:30" x14ac:dyDescent="0.35">
      <c r="A42" s="18">
        <v>36</v>
      </c>
      <c r="B42" s="20">
        <f t="shared" si="7"/>
        <v>84</v>
      </c>
      <c r="C42" s="20">
        <f t="shared" si="8"/>
        <v>140</v>
      </c>
      <c r="D42" s="14">
        <f t="shared" si="6"/>
        <v>56</v>
      </c>
      <c r="E42" s="14">
        <f t="shared" si="6"/>
        <v>56</v>
      </c>
      <c r="F42" s="2" t="str">
        <f>IF(results!W42&lt;&gt;"b","",results!B42)</f>
        <v/>
      </c>
      <c r="G42" s="2" t="str">
        <f>IF(results!$W42&lt;&gt;"b","",results!V42)</f>
        <v/>
      </c>
      <c r="H42" s="34" t="str">
        <f>IF(results!$W42&lt;&gt;"b","",U42)</f>
        <v/>
      </c>
      <c r="I42" s="34" t="str">
        <f>IF(results!$W42&lt;&gt;"b","",IF(V42=U42,V42+0.0001,V42))</f>
        <v/>
      </c>
      <c r="J42" s="34" t="str">
        <f>IF(results!$W42&lt;&gt;"b","",IF(OR(U42=W42,V42=W42),W42+0.0002,W42))</f>
        <v/>
      </c>
      <c r="K42" s="34" t="str">
        <f>IF(results!$W42&lt;&gt;"b","",IF(OR(U42=X42,V42=X42,W42=X42),X42+0.0003,X42))</f>
        <v/>
      </c>
      <c r="L42" s="34" t="str">
        <f>IF(results!$W42&lt;&gt;"b","",IF(OR(U42=Y42,V42=Y42,W42=Y42,X42=Y42),Y42+0.0004,Y42))</f>
        <v/>
      </c>
      <c r="M42" s="34" t="str">
        <f>IF(results!$W42&lt;&gt;"b","",IF(OR(U42=Z42,V42=Z42,W42=Z42,X42=Z42,Y42=Z42),Z42+0.0005,Z42))</f>
        <v/>
      </c>
      <c r="N42" s="34" t="str">
        <f>IF(results!$W42&lt;&gt;"b","",IF(OR(U42=AA42,V42=AA42,W42=AA42,X42=AA42,Y42=AA42,Z42=AA42),AA42+0.0006,AA42))</f>
        <v/>
      </c>
      <c r="O42" s="34" t="str">
        <f>IF(results!$W42&lt;&gt;"b","",IF(OR(U42=AB42,V42=AB42,W42=AB42,X42=AB42,Y42=AB42,Z42=AB42,AA42=AB42),AB42+0.0007,AB42))</f>
        <v/>
      </c>
      <c r="P42" s="34" t="str">
        <f>IF(results!$W42&lt;&gt;"b","",AC42*2)</f>
        <v/>
      </c>
      <c r="Q42" s="46">
        <f t="shared" si="9"/>
        <v>0</v>
      </c>
      <c r="R42" s="4">
        <f t="shared" si="5"/>
        <v>4.1999999999999996E-6</v>
      </c>
      <c r="S42" s="4" t="str">
        <f>IF(results!$W42&lt;&gt;"b","",results!C42)</f>
        <v/>
      </c>
      <c r="T42" s="4">
        <f>IF(results!W42="A",1,IF(results!W42="B",2,IF(results!W42="C",3,99)))</f>
        <v>3</v>
      </c>
      <c r="U42" s="33">
        <f>results!D42+results!E42</f>
        <v>0</v>
      </c>
      <c r="V42" s="33">
        <f>results!F42+results!G42</f>
        <v>0</v>
      </c>
      <c r="W42" s="33">
        <f>results!H42+results!I42</f>
        <v>0</v>
      </c>
      <c r="X42" s="33">
        <f>results!J42+results!K42</f>
        <v>0</v>
      </c>
      <c r="Y42" s="33">
        <f>results!L42+results!M42</f>
        <v>0</v>
      </c>
      <c r="Z42" s="33">
        <f>results!N42+results!O42</f>
        <v>0</v>
      </c>
      <c r="AA42" s="33">
        <f>results!P42+results!Q42</f>
        <v>47</v>
      </c>
      <c r="AB42" s="33">
        <f>results!R42+results!S42</f>
        <v>0</v>
      </c>
      <c r="AC42" s="33">
        <f>results!T42+results!U42</f>
        <v>42</v>
      </c>
      <c r="AD42" s="10" t="e">
        <f t="shared" si="10"/>
        <v>#NUM!</v>
      </c>
    </row>
    <row r="43" spans="1:30" x14ac:dyDescent="0.35">
      <c r="A43" s="18">
        <v>37</v>
      </c>
      <c r="B43" s="20">
        <f t="shared" si="7"/>
        <v>84</v>
      </c>
      <c r="C43" s="20">
        <f t="shared" si="8"/>
        <v>139</v>
      </c>
      <c r="D43" s="14">
        <f t="shared" si="6"/>
        <v>56</v>
      </c>
      <c r="E43" s="14">
        <f t="shared" si="6"/>
        <v>56</v>
      </c>
      <c r="F43" s="2" t="str">
        <f>IF(results!W43&lt;&gt;"b","",results!B43)</f>
        <v/>
      </c>
      <c r="G43" s="2" t="str">
        <f>IF(results!$W43&lt;&gt;"b","",results!V43)</f>
        <v/>
      </c>
      <c r="H43" s="34" t="str">
        <f>IF(results!$W43&lt;&gt;"b","",U43)</f>
        <v/>
      </c>
      <c r="I43" s="34" t="str">
        <f>IF(results!$W43&lt;&gt;"b","",IF(V43=U43,V43+0.0001,V43))</f>
        <v/>
      </c>
      <c r="J43" s="34" t="str">
        <f>IF(results!$W43&lt;&gt;"b","",IF(OR(U43=W43,V43=W43),W43+0.0002,W43))</f>
        <v/>
      </c>
      <c r="K43" s="34" t="str">
        <f>IF(results!$W43&lt;&gt;"b","",IF(OR(U43=X43,V43=X43,W43=X43),X43+0.0003,X43))</f>
        <v/>
      </c>
      <c r="L43" s="34" t="str">
        <f>IF(results!$W43&lt;&gt;"b","",IF(OR(U43=Y43,V43=Y43,W43=Y43,X43=Y43),Y43+0.0004,Y43))</f>
        <v/>
      </c>
      <c r="M43" s="34" t="str">
        <f>IF(results!$W43&lt;&gt;"b","",IF(OR(U43=Z43,V43=Z43,W43=Z43,X43=Z43,Y43=Z43),Z43+0.0005,Z43))</f>
        <v/>
      </c>
      <c r="N43" s="34" t="str">
        <f>IF(results!$W43&lt;&gt;"b","",IF(OR(U43=AA43,V43=AA43,W43=AA43,X43=AA43,Y43=AA43,Z43=AA43),AA43+0.0006,AA43))</f>
        <v/>
      </c>
      <c r="O43" s="34" t="str">
        <f>IF(results!$W43&lt;&gt;"b","",IF(OR(U43=AB43,V43=AB43,W43=AB43,X43=AB43,Y43=AB43,Z43=AB43,AA43=AB43),AB43+0.0007,AB43))</f>
        <v/>
      </c>
      <c r="P43" s="34" t="str">
        <f>IF(results!$W43&lt;&gt;"b","",AC43*2)</f>
        <v/>
      </c>
      <c r="Q43" s="46">
        <f t="shared" si="9"/>
        <v>0</v>
      </c>
      <c r="R43" s="4">
        <f t="shared" si="5"/>
        <v>4.2999999999999995E-6</v>
      </c>
      <c r="S43" s="4" t="str">
        <f>IF(results!$W43&lt;&gt;"b","",results!C43)</f>
        <v/>
      </c>
      <c r="T43" s="4">
        <f>IF(results!W43="A",1,IF(results!W43="B",2,IF(results!W43="C",3,99)))</f>
        <v>3</v>
      </c>
      <c r="U43" s="33">
        <f>results!D43+results!E43</f>
        <v>0</v>
      </c>
      <c r="V43" s="33">
        <f>results!F43+results!G43</f>
        <v>0</v>
      </c>
      <c r="W43" s="33">
        <f>results!H43+results!I43</f>
        <v>0</v>
      </c>
      <c r="X43" s="33">
        <f>results!J43+results!K43</f>
        <v>38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 t="e">
        <f t="shared" si="10"/>
        <v>#NUM!</v>
      </c>
    </row>
    <row r="44" spans="1:30" x14ac:dyDescent="0.35">
      <c r="A44" s="18">
        <v>38</v>
      </c>
      <c r="B44" s="20">
        <f t="shared" si="7"/>
        <v>1</v>
      </c>
      <c r="C44" s="20">
        <f t="shared" si="8"/>
        <v>138</v>
      </c>
      <c r="D44" s="14">
        <f t="shared" si="6"/>
        <v>56</v>
      </c>
      <c r="E44" s="14">
        <f t="shared" si="6"/>
        <v>56</v>
      </c>
      <c r="F44" s="2" t="str">
        <f>IF(results!W44&lt;&gt;"b","",results!B44)</f>
        <v/>
      </c>
      <c r="G44" s="2" t="str">
        <f>IF(results!$W44&lt;&gt;"b","",results!V44)</f>
        <v/>
      </c>
      <c r="H44" s="34" t="str">
        <f>IF(results!$W44&lt;&gt;"b","",U44)</f>
        <v/>
      </c>
      <c r="I44" s="34" t="str">
        <f>IF(results!$W44&lt;&gt;"b","",IF(V44=U44,V44+0.0001,V44))</f>
        <v/>
      </c>
      <c r="J44" s="34" t="str">
        <f>IF(results!$W44&lt;&gt;"b","",IF(OR(U44=W44,V44=W44),W44+0.0002,W44))</f>
        <v/>
      </c>
      <c r="K44" s="34" t="str">
        <f>IF(results!$W44&lt;&gt;"b","",IF(OR(U44=X44,V44=X44,W44=X44),X44+0.0003,X44))</f>
        <v/>
      </c>
      <c r="L44" s="34" t="str">
        <f>IF(results!$W44&lt;&gt;"b","",IF(OR(U44=Y44,V44=Y44,W44=Y44,X44=Y44),Y44+0.0004,Y44))</f>
        <v/>
      </c>
      <c r="M44" s="34" t="str">
        <f>IF(results!$W44&lt;&gt;"b","",IF(OR(U44=Z44,V44=Z44,W44=Z44,X44=Z44,Y44=Z44),Z44+0.0005,Z44))</f>
        <v/>
      </c>
      <c r="N44" s="34" t="str">
        <f>IF(results!$W44&lt;&gt;"b","",IF(OR(U44=AA44,V44=AA44,W44=AA44,X44=AA44,Y44=AA44,Z44=AA44),AA44+0.0006,AA44))</f>
        <v/>
      </c>
      <c r="O44" s="34" t="str">
        <f>IF(results!$W44&lt;&gt;"b","",IF(OR(U44=AB44,V44=AB44,W44=AB44,X44=AB44,Y44=AB44,Z44=AB44,AA44=AB44),AB44+0.0007,AB44))</f>
        <v/>
      </c>
      <c r="P44" s="34" t="str">
        <f>IF(results!$W44&lt;&gt;"b","",AC44*2)</f>
        <v/>
      </c>
      <c r="Q44" s="46">
        <f t="shared" si="9"/>
        <v>0</v>
      </c>
      <c r="R44" s="4">
        <f t="shared" si="5"/>
        <v>4.4000000000000002E-6</v>
      </c>
      <c r="S44" s="4" t="str">
        <f>IF(results!$W44&lt;&gt;"b","",results!C44)</f>
        <v/>
      </c>
      <c r="T44" s="4">
        <f>IF(results!W44="A",1,IF(results!W44="B",2,IF(results!W44="C",3,99)))</f>
        <v>1</v>
      </c>
      <c r="U44" s="33">
        <f>results!D44+results!E44</f>
        <v>0</v>
      </c>
      <c r="V44" s="33">
        <f>results!F44+results!G44</f>
        <v>0</v>
      </c>
      <c r="W44" s="33">
        <f>results!H44+results!I44</f>
        <v>54</v>
      </c>
      <c r="X44" s="33">
        <f>results!J44+results!K44</f>
        <v>0</v>
      </c>
      <c r="Y44" s="33">
        <f>results!L44+results!M44</f>
        <v>0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 t="e">
        <f t="shared" si="10"/>
        <v>#NUM!</v>
      </c>
    </row>
    <row r="45" spans="1:30" x14ac:dyDescent="0.35">
      <c r="A45" s="18">
        <v>39</v>
      </c>
      <c r="B45" s="20">
        <f t="shared" si="7"/>
        <v>84</v>
      </c>
      <c r="C45" s="20">
        <f t="shared" si="8"/>
        <v>137</v>
      </c>
      <c r="D45" s="14">
        <f t="shared" si="6"/>
        <v>56</v>
      </c>
      <c r="E45" s="14">
        <f t="shared" si="6"/>
        <v>56</v>
      </c>
      <c r="F45" s="2" t="str">
        <f>IF(results!W45&lt;&gt;"b","",results!B45)</f>
        <v/>
      </c>
      <c r="G45" s="2" t="str">
        <f>IF(results!$W45&lt;&gt;"b","",results!V45)</f>
        <v/>
      </c>
      <c r="H45" s="34" t="str">
        <f>IF(results!$W45&lt;&gt;"b","",U45)</f>
        <v/>
      </c>
      <c r="I45" s="34" t="str">
        <f>IF(results!$W45&lt;&gt;"b","",IF(V45=U45,V45+0.0001,V45))</f>
        <v/>
      </c>
      <c r="J45" s="34" t="str">
        <f>IF(results!$W45&lt;&gt;"b","",IF(OR(U45=W45,V45=W45),W45+0.0002,W45))</f>
        <v/>
      </c>
      <c r="K45" s="34" t="str">
        <f>IF(results!$W45&lt;&gt;"b","",IF(OR(U45=X45,V45=X45,W45=X45),X45+0.0003,X45))</f>
        <v/>
      </c>
      <c r="L45" s="34" t="str">
        <f>IF(results!$W45&lt;&gt;"b","",IF(OR(U45=Y45,V45=Y45,W45=Y45,X45=Y45),Y45+0.0004,Y45))</f>
        <v/>
      </c>
      <c r="M45" s="34" t="str">
        <f>IF(results!$W45&lt;&gt;"b","",IF(OR(U45=Z45,V45=Z45,W45=Z45,X45=Z45,Y45=Z45),Z45+0.0005,Z45))</f>
        <v/>
      </c>
      <c r="N45" s="34" t="str">
        <f>IF(results!$W45&lt;&gt;"b","",IF(OR(U45=AA45,V45=AA45,W45=AA45,X45=AA45,Y45=AA45,Z45=AA45),AA45+0.0006,AA45))</f>
        <v/>
      </c>
      <c r="O45" s="34" t="str">
        <f>IF(results!$W45&lt;&gt;"b","",IF(OR(U45=AB45,V45=AB45,W45=AB45,X45=AB45,Y45=AB45,Z45=AB45,AA45=AB45),AB45+0.0007,AB45))</f>
        <v/>
      </c>
      <c r="P45" s="34" t="str">
        <f>IF(results!$W45&lt;&gt;"b","",AC45*2)</f>
        <v/>
      </c>
      <c r="Q45" s="46">
        <f t="shared" si="9"/>
        <v>0</v>
      </c>
      <c r="R45" s="4">
        <f t="shared" si="5"/>
        <v>4.5000000000000001E-6</v>
      </c>
      <c r="S45" s="4" t="str">
        <f>IF(results!$W45&lt;&gt;"b","",results!C45)</f>
        <v/>
      </c>
      <c r="T45" s="4">
        <f>IF(results!W45="A",1,IF(results!W45="B",2,IF(results!W45="C",3,99)))</f>
        <v>3</v>
      </c>
      <c r="U45" s="33">
        <f>results!D45+results!E45</f>
        <v>0</v>
      </c>
      <c r="V45" s="33">
        <f>results!F45+results!G45</f>
        <v>0</v>
      </c>
      <c r="W45" s="33">
        <f>results!H45+results!I45</f>
        <v>0</v>
      </c>
      <c r="X45" s="33">
        <f>results!J45+results!K45</f>
        <v>46</v>
      </c>
      <c r="Y45" s="33">
        <f>results!L45+results!M45</f>
        <v>0</v>
      </c>
      <c r="Z45" s="33">
        <f>results!N45+results!O45</f>
        <v>32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 t="e">
        <f t="shared" si="10"/>
        <v>#NUM!</v>
      </c>
    </row>
    <row r="46" spans="1:30" x14ac:dyDescent="0.35">
      <c r="A46" s="18">
        <v>40</v>
      </c>
      <c r="B46" s="20">
        <f t="shared" si="7"/>
        <v>1</v>
      </c>
      <c r="C46" s="20">
        <f t="shared" si="8"/>
        <v>136</v>
      </c>
      <c r="D46" s="14">
        <f t="shared" si="6"/>
        <v>56</v>
      </c>
      <c r="E46" s="14">
        <f t="shared" si="6"/>
        <v>56</v>
      </c>
      <c r="F46" s="2" t="str">
        <f>IF(results!W46&lt;&gt;"b","",results!B46)</f>
        <v/>
      </c>
      <c r="G46" s="2" t="str">
        <f>IF(results!$W46&lt;&gt;"b","",results!V46)</f>
        <v/>
      </c>
      <c r="H46" s="34" t="str">
        <f>IF(results!$W46&lt;&gt;"b","",U46)</f>
        <v/>
      </c>
      <c r="I46" s="34" t="str">
        <f>IF(results!$W46&lt;&gt;"b","",IF(V46=U46,V46+0.0001,V46))</f>
        <v/>
      </c>
      <c r="J46" s="34" t="str">
        <f>IF(results!$W46&lt;&gt;"b","",IF(OR(U46=W46,V46=W46),W46+0.0002,W46))</f>
        <v/>
      </c>
      <c r="K46" s="34" t="str">
        <f>IF(results!$W46&lt;&gt;"b","",IF(OR(U46=X46,V46=X46,W46=X46),X46+0.0003,X46))</f>
        <v/>
      </c>
      <c r="L46" s="34" t="str">
        <f>IF(results!$W46&lt;&gt;"b","",IF(OR(U46=Y46,V46=Y46,W46=Y46,X46=Y46),Y46+0.0004,Y46))</f>
        <v/>
      </c>
      <c r="M46" s="34" t="str">
        <f>IF(results!$W46&lt;&gt;"b","",IF(OR(U46=Z46,V46=Z46,W46=Z46,X46=Z46,Y46=Z46),Z46+0.0005,Z46))</f>
        <v/>
      </c>
      <c r="N46" s="34" t="str">
        <f>IF(results!$W46&lt;&gt;"b","",IF(OR(U46=AA46,V46=AA46,W46=AA46,X46=AA46,Y46=AA46,Z46=AA46),AA46+0.0006,AA46))</f>
        <v/>
      </c>
      <c r="O46" s="34" t="str">
        <f>IF(results!$W46&lt;&gt;"b","",IF(OR(U46=AB46,V46=AB46,W46=AB46,X46=AB46,Y46=AB46,Z46=AB46,AA46=AB46),AB46+0.0007,AB46))</f>
        <v/>
      </c>
      <c r="P46" s="34" t="str">
        <f>IF(results!$W46&lt;&gt;"b","",AC46*2)</f>
        <v/>
      </c>
      <c r="Q46" s="46">
        <f t="shared" si="9"/>
        <v>0</v>
      </c>
      <c r="R46" s="4">
        <f t="shared" si="5"/>
        <v>4.6E-6</v>
      </c>
      <c r="S46" s="4" t="str">
        <f>IF(results!$W46&lt;&gt;"b","",results!C46)</f>
        <v/>
      </c>
      <c r="T46" s="4">
        <f>IF(results!W46="A",1,IF(results!W46="B",2,IF(results!W46="C",3,99)))</f>
        <v>1</v>
      </c>
      <c r="U46" s="33">
        <f>results!D46+results!E46</f>
        <v>0</v>
      </c>
      <c r="V46" s="33">
        <f>results!F46+results!G46</f>
        <v>0</v>
      </c>
      <c r="W46" s="33">
        <f>results!H46+results!I46</f>
        <v>0</v>
      </c>
      <c r="X46" s="33">
        <f>results!J46+results!K46</f>
        <v>0</v>
      </c>
      <c r="Y46" s="33">
        <f>results!L46+results!M46</f>
        <v>0</v>
      </c>
      <c r="Z46" s="33">
        <f>results!N46+results!O46</f>
        <v>48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 t="e">
        <f t="shared" si="10"/>
        <v>#NUM!</v>
      </c>
    </row>
    <row r="47" spans="1:30" x14ac:dyDescent="0.35">
      <c r="A47" s="18">
        <v>41</v>
      </c>
      <c r="B47" s="20">
        <f t="shared" si="7"/>
        <v>84</v>
      </c>
      <c r="C47" s="20">
        <f t="shared" si="8"/>
        <v>135</v>
      </c>
      <c r="D47" s="14">
        <f t="shared" ref="D47:E66" si="11">_xlfn.RANK.EQ($Q47,$Q$7:$Q$160,0)</f>
        <v>56</v>
      </c>
      <c r="E47" s="14">
        <f t="shared" si="11"/>
        <v>56</v>
      </c>
      <c r="F47" s="2" t="str">
        <f>IF(results!W47&lt;&gt;"b","",results!B47)</f>
        <v/>
      </c>
      <c r="G47" s="2" t="str">
        <f>IF(results!$W47&lt;&gt;"b","",results!V47)</f>
        <v/>
      </c>
      <c r="H47" s="34" t="str">
        <f>IF(results!$W47&lt;&gt;"b","",U47)</f>
        <v/>
      </c>
      <c r="I47" s="34" t="str">
        <f>IF(results!$W47&lt;&gt;"b","",IF(V47=U47,V47+0.0001,V47))</f>
        <v/>
      </c>
      <c r="J47" s="34" t="str">
        <f>IF(results!$W47&lt;&gt;"b","",IF(OR(U47=W47,V47=W47),W47+0.0002,W47))</f>
        <v/>
      </c>
      <c r="K47" s="34" t="str">
        <f>IF(results!$W47&lt;&gt;"b","",IF(OR(U47=X47,V47=X47,W47=X47),X47+0.0003,X47))</f>
        <v/>
      </c>
      <c r="L47" s="34" t="str">
        <f>IF(results!$W47&lt;&gt;"b","",IF(OR(U47=Y47,V47=Y47,W47=Y47,X47=Y47),Y47+0.0004,Y47))</f>
        <v/>
      </c>
      <c r="M47" s="34" t="str">
        <f>IF(results!$W47&lt;&gt;"b","",IF(OR(U47=Z47,V47=Z47,W47=Z47,X47=Z47,Y47=Z47),Z47+0.0005,Z47))</f>
        <v/>
      </c>
      <c r="N47" s="34" t="str">
        <f>IF(results!$W47&lt;&gt;"b","",IF(OR(U47=AA47,V47=AA47,W47=AA47,X47=AA47,Y47=AA47,Z47=AA47),AA47+0.0006,AA47))</f>
        <v/>
      </c>
      <c r="O47" s="34" t="str">
        <f>IF(results!$W47&lt;&gt;"b","",IF(OR(U47=AB47,V47=AB47,W47=AB47,X47=AB47,Y47=AB47,Z47=AB47,AA47=AB47),AB47+0.0007,AB47))</f>
        <v/>
      </c>
      <c r="P47" s="34" t="str">
        <f>IF(results!$W47&lt;&gt;"b","",AC47*2)</f>
        <v/>
      </c>
      <c r="Q47" s="46">
        <f t="shared" si="9"/>
        <v>0</v>
      </c>
      <c r="R47" s="4">
        <f t="shared" si="5"/>
        <v>4.6999999999999999E-6</v>
      </c>
      <c r="S47" s="4" t="str">
        <f>IF(results!$W47&lt;&gt;"b","",results!C47)</f>
        <v/>
      </c>
      <c r="T47" s="4">
        <f>IF(results!W47="A",1,IF(results!W47="B",2,IF(results!W47="C",3,99)))</f>
        <v>3</v>
      </c>
      <c r="U47" s="33">
        <f>results!D47+results!E47</f>
        <v>0</v>
      </c>
      <c r="V47" s="33">
        <f>results!F47+results!G47</f>
        <v>0</v>
      </c>
      <c r="W47" s="33">
        <f>results!H47+results!I47</f>
        <v>44</v>
      </c>
      <c r="X47" s="33">
        <f>results!J47+results!K47</f>
        <v>51</v>
      </c>
      <c r="Y47" s="33">
        <f>results!L47+results!M47</f>
        <v>0</v>
      </c>
      <c r="Z47" s="33">
        <f>results!N47+results!O47</f>
        <v>0</v>
      </c>
      <c r="AA47" s="33">
        <f>results!P47+results!Q47</f>
        <v>0</v>
      </c>
      <c r="AB47" s="33">
        <f>results!R47+results!S47</f>
        <v>44</v>
      </c>
      <c r="AC47" s="33">
        <f>results!T47+results!U47</f>
        <v>0</v>
      </c>
      <c r="AD47" s="10" t="e">
        <f t="shared" si="10"/>
        <v>#NUM!</v>
      </c>
    </row>
    <row r="48" spans="1:30" x14ac:dyDescent="0.35">
      <c r="A48" s="18">
        <v>42</v>
      </c>
      <c r="B48" s="20">
        <f t="shared" si="7"/>
        <v>1</v>
      </c>
      <c r="C48" s="20">
        <f t="shared" si="8"/>
        <v>134</v>
      </c>
      <c r="D48" s="14">
        <f t="shared" si="11"/>
        <v>56</v>
      </c>
      <c r="E48" s="14">
        <f t="shared" si="11"/>
        <v>56</v>
      </c>
      <c r="F48" s="2" t="str">
        <f>IF(results!W48&lt;&gt;"b","",results!B48)</f>
        <v/>
      </c>
      <c r="G48" s="2" t="str">
        <f>IF(results!$W48&lt;&gt;"b","",results!V48)</f>
        <v/>
      </c>
      <c r="H48" s="34" t="str">
        <f>IF(results!$W48&lt;&gt;"b","",U48)</f>
        <v/>
      </c>
      <c r="I48" s="34" t="str">
        <f>IF(results!$W48&lt;&gt;"b","",IF(V48=U48,V48+0.0001,V48))</f>
        <v/>
      </c>
      <c r="J48" s="34" t="str">
        <f>IF(results!$W48&lt;&gt;"b","",IF(OR(U48=W48,V48=W48),W48+0.0002,W48))</f>
        <v/>
      </c>
      <c r="K48" s="34" t="str">
        <f>IF(results!$W48&lt;&gt;"b","",IF(OR(U48=X48,V48=X48,W48=X48),X48+0.0003,X48))</f>
        <v/>
      </c>
      <c r="L48" s="34" t="str">
        <f>IF(results!$W48&lt;&gt;"b","",IF(OR(U48=Y48,V48=Y48,W48=Y48,X48=Y48),Y48+0.0004,Y48))</f>
        <v/>
      </c>
      <c r="M48" s="34" t="str">
        <f>IF(results!$W48&lt;&gt;"b","",IF(OR(U48=Z48,V48=Z48,W48=Z48,X48=Z48,Y48=Z48),Z48+0.0005,Z48))</f>
        <v/>
      </c>
      <c r="N48" s="34" t="str">
        <f>IF(results!$W48&lt;&gt;"b","",IF(OR(U48=AA48,V48=AA48,W48=AA48,X48=AA48,Y48=AA48,Z48=AA48),AA48+0.0006,AA48))</f>
        <v/>
      </c>
      <c r="O48" s="34" t="str">
        <f>IF(results!$W48&lt;&gt;"b","",IF(OR(U48=AB48,V48=AB48,W48=AB48,X48=AB48,Y48=AB48,Z48=AB48,AA48=AB48),AB48+0.0007,AB48))</f>
        <v/>
      </c>
      <c r="P48" s="34" t="str">
        <f>IF(results!$W48&lt;&gt;"b","",AC48*2)</f>
        <v/>
      </c>
      <c r="Q48" s="46">
        <f t="shared" si="9"/>
        <v>0</v>
      </c>
      <c r="R48" s="4">
        <f t="shared" si="5"/>
        <v>4.7999999999999998E-6</v>
      </c>
      <c r="S48" s="4" t="str">
        <f>IF(results!$W48&lt;&gt;"b","",results!C48)</f>
        <v/>
      </c>
      <c r="T48" s="4">
        <f>IF(results!W48="A",1,IF(results!W48="B",2,IF(results!W48="C",3,99)))</f>
        <v>1</v>
      </c>
      <c r="U48" s="33">
        <f>results!D48+results!E48</f>
        <v>65</v>
      </c>
      <c r="V48" s="33">
        <f>results!F48+results!G48</f>
        <v>0</v>
      </c>
      <c r="W48" s="33">
        <f>results!H48+results!I48</f>
        <v>54</v>
      </c>
      <c r="X48" s="33">
        <f>results!J48+results!K48</f>
        <v>53</v>
      </c>
      <c r="Y48" s="33">
        <f>results!L48+results!M48</f>
        <v>0</v>
      </c>
      <c r="Z48" s="33">
        <f>results!N48+results!O48</f>
        <v>0</v>
      </c>
      <c r="AA48" s="33">
        <f>results!P48+results!Q48</f>
        <v>41</v>
      </c>
      <c r="AB48" s="33">
        <f>results!R48+results!S48</f>
        <v>0</v>
      </c>
      <c r="AC48" s="33">
        <f>results!T48+results!U48</f>
        <v>0</v>
      </c>
      <c r="AD48" s="10" t="e">
        <f t="shared" si="10"/>
        <v>#NUM!</v>
      </c>
    </row>
    <row r="49" spans="1:30" x14ac:dyDescent="0.35">
      <c r="A49" s="18">
        <v>43</v>
      </c>
      <c r="B49" s="20">
        <f t="shared" si="7"/>
        <v>29</v>
      </c>
      <c r="C49" s="20">
        <f t="shared" si="8"/>
        <v>43</v>
      </c>
      <c r="D49" s="14">
        <f t="shared" si="11"/>
        <v>43</v>
      </c>
      <c r="E49" s="14">
        <f t="shared" si="11"/>
        <v>43</v>
      </c>
      <c r="F49" s="2" t="str">
        <f>IF(results!W49&lt;&gt;"b","",results!B49)</f>
        <v>KRIZNAR ANDI</v>
      </c>
      <c r="G49" s="2">
        <f>IF(results!$W49&lt;&gt;"b","",results!V49)</f>
        <v>1</v>
      </c>
      <c r="H49" s="34">
        <f>IF(results!$W49&lt;&gt;"b","",U49)</f>
        <v>0</v>
      </c>
      <c r="I49" s="34">
        <f>IF(results!$W49&lt;&gt;"b","",IF(V49=U49,V49+0.0001,V49))</f>
        <v>1E-4</v>
      </c>
      <c r="J49" s="34">
        <f>IF(results!$W49&lt;&gt;"b","",IF(OR(U49=W49,V49=W49),W49+0.0002,W49))</f>
        <v>2.0000000000000001E-4</v>
      </c>
      <c r="K49" s="34">
        <f>IF(results!$W49&lt;&gt;"b","",IF(OR(U49=X49,V49=X49,W49=X49),X49+0.0003,X49))</f>
        <v>2.9999999999999997E-4</v>
      </c>
      <c r="L49" s="34">
        <f>IF(results!$W49&lt;&gt;"b","",IF(OR(U49=Y49,V49=Y49,W49=Y49,X49=Y49),Y49+0.0004,Y49))</f>
        <v>47</v>
      </c>
      <c r="M49" s="34">
        <f>IF(results!$W49&lt;&gt;"b","",IF(OR(U49=Z49,V49=Z49,W49=Z49,X49=Z49,Y49=Z49),Z49+0.0005,Z49))</f>
        <v>5.0000000000000001E-4</v>
      </c>
      <c r="N49" s="34">
        <f>IF(results!$W49&lt;&gt;"b","",IF(OR(U49=AA49,V49=AA49,W49=AA49,X49=AA49,Y49=AA49,Z49=AA49),AA49+0.0006,AA49))</f>
        <v>5.9999999999999995E-4</v>
      </c>
      <c r="O49" s="34">
        <f>IF(results!$W49&lt;&gt;"b","",IF(OR(U49=AB49,V49=AB49,W49=AB49,X49=AB49,Y49=AB49,Z49=AB49,AA49=AB49),AB49+0.0007,AB49))</f>
        <v>6.9999999999999999E-4</v>
      </c>
      <c r="P49" s="34">
        <f>IF(results!$W49&lt;&gt;"b","",AC49*2)</f>
        <v>0</v>
      </c>
      <c r="Q49" s="46">
        <f t="shared" si="9"/>
        <v>47.001800000000003</v>
      </c>
      <c r="R49" s="4">
        <f t="shared" si="5"/>
        <v>47.001804900000003</v>
      </c>
      <c r="S49" s="4">
        <f>IF(results!$W49&lt;&gt;"b","",results!C49)</f>
        <v>16.5</v>
      </c>
      <c r="T49" s="4">
        <f>IF(results!W49="A",1,IF(results!W49="B",2,IF(results!W49="C",3,99)))</f>
        <v>2</v>
      </c>
      <c r="U49" s="33">
        <f>results!D49+results!E49</f>
        <v>0</v>
      </c>
      <c r="V49" s="33">
        <f>results!F49+results!G49</f>
        <v>0</v>
      </c>
      <c r="W49" s="33">
        <f>results!H49+results!I49</f>
        <v>0</v>
      </c>
      <c r="X49" s="33">
        <f>results!J49+results!K49</f>
        <v>0</v>
      </c>
      <c r="Y49" s="33">
        <f>results!L49+results!M49</f>
        <v>47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>
        <f t="shared" si="10"/>
        <v>5.9999999999999995E-4</v>
      </c>
    </row>
    <row r="50" spans="1:30" x14ac:dyDescent="0.35">
      <c r="A50" s="18">
        <v>44</v>
      </c>
      <c r="B50" s="20">
        <f t="shared" si="7"/>
        <v>29</v>
      </c>
      <c r="C50" s="20">
        <f t="shared" si="8"/>
        <v>33</v>
      </c>
      <c r="D50" s="14">
        <f t="shared" si="11"/>
        <v>33</v>
      </c>
      <c r="E50" s="14">
        <f t="shared" si="11"/>
        <v>33</v>
      </c>
      <c r="F50" s="2" t="str">
        <f>IF(results!W50&lt;&gt;"b","",results!B50)</f>
        <v>KRNC BOJAN</v>
      </c>
      <c r="G50" s="2">
        <f>IF(results!$W50&lt;&gt;"b","",results!V50)</f>
        <v>1</v>
      </c>
      <c r="H50" s="34">
        <f>IF(results!$W50&lt;&gt;"b","",U50)</f>
        <v>0</v>
      </c>
      <c r="I50" s="34">
        <f>IF(results!$W50&lt;&gt;"b","",IF(V50=U50,V50+0.0001,V50))</f>
        <v>1E-4</v>
      </c>
      <c r="J50" s="34">
        <f>IF(results!$W50&lt;&gt;"b","",IF(OR(U50=W50,V50=W50),W50+0.0002,W50))</f>
        <v>2.0000000000000001E-4</v>
      </c>
      <c r="K50" s="34">
        <f>IF(results!$W50&lt;&gt;"b","",IF(OR(U50=X50,V50=X50,W50=X50),X50+0.0003,X50))</f>
        <v>67</v>
      </c>
      <c r="L50" s="34">
        <f>IF(results!$W50&lt;&gt;"b","",IF(OR(U50=Y50,V50=Y50,W50=Y50,X50=Y50),Y50+0.0004,Y50))</f>
        <v>4.0000000000000002E-4</v>
      </c>
      <c r="M50" s="34">
        <f>IF(results!$W50&lt;&gt;"b","",IF(OR(U50=Z50,V50=Z50,W50=Z50,X50=Z50,Y50=Z50),Z50+0.0005,Z50))</f>
        <v>5.0000000000000001E-4</v>
      </c>
      <c r="N50" s="34">
        <f>IF(results!$W50&lt;&gt;"b","",IF(OR(U50=AA50,V50=AA50,W50=AA50,X50=AA50,Y50=AA50,Z50=AA50),AA50+0.0006,AA50))</f>
        <v>5.9999999999999995E-4</v>
      </c>
      <c r="O50" s="34">
        <f>IF(results!$W50&lt;&gt;"b","",IF(OR(U50=AB50,V50=AB50,W50=AB50,X50=AB50,Y50=AB50,Z50=AB50,AA50=AB50),AB50+0.0007,AB50))</f>
        <v>6.9999999999999999E-4</v>
      </c>
      <c r="P50" s="34">
        <f>IF(results!$W50&lt;&gt;"b","",AC50*2)</f>
        <v>0</v>
      </c>
      <c r="Q50" s="46">
        <f t="shared" si="9"/>
        <v>67.001800000000003</v>
      </c>
      <c r="R50" s="4">
        <f t="shared" si="5"/>
        <v>67.001805000000004</v>
      </c>
      <c r="S50" s="4">
        <f>IF(results!$W50&lt;&gt;"b","",results!C50)</f>
        <v>17.600000000000001</v>
      </c>
      <c r="T50" s="4">
        <f>IF(results!W50="A",1,IF(results!W50="B",2,IF(results!W50="C",3,99)))</f>
        <v>2</v>
      </c>
      <c r="U50" s="33">
        <f>results!D50+results!E50</f>
        <v>0</v>
      </c>
      <c r="V50" s="33">
        <f>results!F50+results!G50</f>
        <v>0</v>
      </c>
      <c r="W50" s="33">
        <f>results!H50+results!I50</f>
        <v>0</v>
      </c>
      <c r="X50" s="33">
        <f>results!J50+results!K50</f>
        <v>67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>
        <f t="shared" si="10"/>
        <v>5.9999999999999995E-4</v>
      </c>
    </row>
    <row r="51" spans="1:30" x14ac:dyDescent="0.35">
      <c r="A51" s="18">
        <v>45</v>
      </c>
      <c r="B51" s="20">
        <f t="shared" si="7"/>
        <v>29</v>
      </c>
      <c r="C51" s="20">
        <f t="shared" si="8"/>
        <v>28</v>
      </c>
      <c r="D51" s="14">
        <f t="shared" si="11"/>
        <v>28</v>
      </c>
      <c r="E51" s="14">
        <f t="shared" si="11"/>
        <v>28</v>
      </c>
      <c r="F51" s="2" t="str">
        <f>IF(results!W51&lt;&gt;"b","",results!B51)</f>
        <v>KRSEVAN ALES</v>
      </c>
      <c r="G51" s="2">
        <f>IF(results!$W51&lt;&gt;"b","",results!V51)</f>
        <v>2</v>
      </c>
      <c r="H51" s="34">
        <f>IF(results!$W51&lt;&gt;"b","",U51)</f>
        <v>0</v>
      </c>
      <c r="I51" s="34">
        <f>IF(results!$W51&lt;&gt;"b","",IF(V51=U51,V51+0.0001,V51))</f>
        <v>1E-4</v>
      </c>
      <c r="J51" s="34">
        <f>IF(results!$W51&lt;&gt;"b","",IF(OR(U51=W51,V51=W51),W51+0.0002,W51))</f>
        <v>2.0000000000000001E-4</v>
      </c>
      <c r="K51" s="34">
        <f>IF(results!$W51&lt;&gt;"b","",IF(OR(U51=X51,V51=X51,W51=X51),X51+0.0003,X51))</f>
        <v>2.9999999999999997E-4</v>
      </c>
      <c r="L51" s="34">
        <f>IF(results!$W51&lt;&gt;"b","",IF(OR(U51=Y51,V51=Y51,W51=Y51,X51=Y51),Y51+0.0004,Y51))</f>
        <v>37</v>
      </c>
      <c r="M51" s="34">
        <f>IF(results!$W51&lt;&gt;"b","",IF(OR(U51=Z51,V51=Z51,W51=Z51,X51=Z51,Y51=Z51),Z51+0.0005,Z51))</f>
        <v>5.0000000000000001E-4</v>
      </c>
      <c r="N51" s="34">
        <f>IF(results!$W51&lt;&gt;"b","",IF(OR(U51=AA51,V51=AA51,W51=AA51,X51=AA51,Y51=AA51,Z51=AA51),AA51+0.0006,AA51))</f>
        <v>5.9999999999999995E-4</v>
      </c>
      <c r="O51" s="34">
        <f>IF(results!$W51&lt;&gt;"b","",IF(OR(U51=AB51,V51=AB51,W51=AB51,X51=AB51,Y51=AB51,Z51=AB51,AA51=AB51),AB51+0.0007,AB51))</f>
        <v>55</v>
      </c>
      <c r="P51" s="34">
        <f>IF(results!$W51&lt;&gt;"b","",AC51*2)</f>
        <v>0</v>
      </c>
      <c r="Q51" s="46">
        <f t="shared" si="9"/>
        <v>92.001100000000008</v>
      </c>
      <c r="R51" s="4">
        <f t="shared" si="5"/>
        <v>92.001105100000004</v>
      </c>
      <c r="S51" s="4">
        <f>IF(results!$W51&lt;&gt;"b","",results!C51)</f>
        <v>22</v>
      </c>
      <c r="T51" s="4">
        <f>IF(results!W51="A",1,IF(results!W51="B",2,IF(results!W51="C",3,99)))</f>
        <v>2</v>
      </c>
      <c r="U51" s="33">
        <f>results!D51+results!E51</f>
        <v>0</v>
      </c>
      <c r="V51" s="33">
        <f>results!F51+results!G51</f>
        <v>0</v>
      </c>
      <c r="W51" s="33">
        <f>results!H51+results!I51</f>
        <v>0</v>
      </c>
      <c r="X51" s="33">
        <f>results!J51+results!K51</f>
        <v>0</v>
      </c>
      <c r="Y51" s="33">
        <f>results!L51+results!M51</f>
        <v>37</v>
      </c>
      <c r="Z51" s="33">
        <f>results!N51+results!O51</f>
        <v>0</v>
      </c>
      <c r="AA51" s="33">
        <f>results!P51+results!Q51</f>
        <v>0</v>
      </c>
      <c r="AB51" s="33">
        <f>results!R51+results!S51</f>
        <v>55</v>
      </c>
      <c r="AC51" s="33">
        <f>results!T51+results!U51</f>
        <v>0</v>
      </c>
      <c r="AD51" s="10">
        <f t="shared" si="10"/>
        <v>5.9999999999999995E-4</v>
      </c>
    </row>
    <row r="52" spans="1:30" x14ac:dyDescent="0.35">
      <c r="A52" s="18">
        <v>46</v>
      </c>
      <c r="B52" s="20">
        <f t="shared" si="7"/>
        <v>1</v>
      </c>
      <c r="C52" s="20">
        <f t="shared" si="8"/>
        <v>133</v>
      </c>
      <c r="D52" s="14">
        <f t="shared" si="11"/>
        <v>56</v>
      </c>
      <c r="E52" s="14">
        <f t="shared" si="11"/>
        <v>56</v>
      </c>
      <c r="F52" s="2" t="str">
        <f>IF(results!W52&lt;&gt;"b","",results!B52)</f>
        <v/>
      </c>
      <c r="G52" s="2" t="str">
        <f>IF(results!$W52&lt;&gt;"b","",results!V52)</f>
        <v/>
      </c>
      <c r="H52" s="34" t="str">
        <f>IF(results!$W52&lt;&gt;"b","",U52)</f>
        <v/>
      </c>
      <c r="I52" s="34" t="str">
        <f>IF(results!$W52&lt;&gt;"b","",IF(V52=U52,V52+0.0001,V52))</f>
        <v/>
      </c>
      <c r="J52" s="34" t="str">
        <f>IF(results!$W52&lt;&gt;"b","",IF(OR(U52=W52,V52=W52),W52+0.0002,W52))</f>
        <v/>
      </c>
      <c r="K52" s="34" t="str">
        <f>IF(results!$W52&lt;&gt;"b","",IF(OR(U52=X52,V52=X52,W52=X52),X52+0.0003,X52))</f>
        <v/>
      </c>
      <c r="L52" s="34" t="str">
        <f>IF(results!$W52&lt;&gt;"b","",IF(OR(U52=Y52,V52=Y52,W52=Y52,X52=Y52),Y52+0.0004,Y52))</f>
        <v/>
      </c>
      <c r="M52" s="34" t="str">
        <f>IF(results!$W52&lt;&gt;"b","",IF(OR(U52=Z52,V52=Z52,W52=Z52,X52=Z52,Y52=Z52),Z52+0.0005,Z52))</f>
        <v/>
      </c>
      <c r="N52" s="34" t="str">
        <f>IF(results!$W52&lt;&gt;"b","",IF(OR(U52=AA52,V52=AA52,W52=AA52,X52=AA52,Y52=AA52,Z52=AA52),AA52+0.0006,AA52))</f>
        <v/>
      </c>
      <c r="O52" s="34" t="str">
        <f>IF(results!$W52&lt;&gt;"b","",IF(OR(U52=AB52,V52=AB52,W52=AB52,X52=AB52,Y52=AB52,Z52=AB52,AA52=AB52),AB52+0.0007,AB52))</f>
        <v/>
      </c>
      <c r="P52" s="34" t="str">
        <f>IF(results!$W52&lt;&gt;"b","",AC52*2)</f>
        <v/>
      </c>
      <c r="Q52" s="46">
        <f t="shared" si="9"/>
        <v>0</v>
      </c>
      <c r="R52" s="4">
        <f t="shared" si="5"/>
        <v>5.1999999999999993E-6</v>
      </c>
      <c r="S52" s="4" t="str">
        <f>IF(results!$W52&lt;&gt;"b","",results!C52)</f>
        <v/>
      </c>
      <c r="T52" s="4">
        <f>IF(results!W52="A",1,IF(results!W52="B",2,IF(results!W52="C",3,99)))</f>
        <v>1</v>
      </c>
      <c r="U52" s="33">
        <f>results!D52+results!E52</f>
        <v>60</v>
      </c>
      <c r="V52" s="33">
        <f>results!F52+results!G52</f>
        <v>0</v>
      </c>
      <c r="W52" s="33">
        <f>results!H52+results!I52</f>
        <v>48</v>
      </c>
      <c r="X52" s="33">
        <f>results!J52+results!K52</f>
        <v>0</v>
      </c>
      <c r="Y52" s="33">
        <f>results!L52+results!M52</f>
        <v>43</v>
      </c>
      <c r="Z52" s="33">
        <f>results!N52+results!O52</f>
        <v>49</v>
      </c>
      <c r="AA52" s="33">
        <f>results!P52+results!Q52</f>
        <v>0</v>
      </c>
      <c r="AB52" s="33">
        <f>results!R52+results!S52</f>
        <v>0</v>
      </c>
      <c r="AC52" s="33">
        <f>results!T52+results!U52</f>
        <v>33</v>
      </c>
      <c r="AD52" s="10" t="e">
        <f t="shared" si="10"/>
        <v>#NUM!</v>
      </c>
    </row>
    <row r="53" spans="1:30" x14ac:dyDescent="0.35">
      <c r="A53" s="18">
        <v>47</v>
      </c>
      <c r="B53" s="20">
        <f t="shared" si="7"/>
        <v>84</v>
      </c>
      <c r="C53" s="20">
        <f t="shared" si="8"/>
        <v>132</v>
      </c>
      <c r="D53" s="14">
        <f t="shared" si="11"/>
        <v>56</v>
      </c>
      <c r="E53" s="14">
        <f t="shared" si="11"/>
        <v>56</v>
      </c>
      <c r="F53" s="2" t="str">
        <f>IF(results!W53&lt;&gt;"b","",results!B53)</f>
        <v/>
      </c>
      <c r="G53" s="2" t="str">
        <f>IF(results!$W53&lt;&gt;"b","",results!V53)</f>
        <v/>
      </c>
      <c r="H53" s="34" t="str">
        <f>IF(results!$W53&lt;&gt;"b","",U53)</f>
        <v/>
      </c>
      <c r="I53" s="34" t="str">
        <f>IF(results!$W53&lt;&gt;"b","",IF(V53=U53,V53+0.0001,V53))</f>
        <v/>
      </c>
      <c r="J53" s="34" t="str">
        <f>IF(results!$W53&lt;&gt;"b","",IF(OR(U53=W53,V53=W53),W53+0.0002,W53))</f>
        <v/>
      </c>
      <c r="K53" s="34" t="str">
        <f>IF(results!$W53&lt;&gt;"b","",IF(OR(U53=X53,V53=X53,W53=X53),X53+0.0003,X53))</f>
        <v/>
      </c>
      <c r="L53" s="34" t="str">
        <f>IF(results!$W53&lt;&gt;"b","",IF(OR(U53=Y53,V53=Y53,W53=Y53,X53=Y53),Y53+0.0004,Y53))</f>
        <v/>
      </c>
      <c r="M53" s="34" t="str">
        <f>IF(results!$W53&lt;&gt;"b","",IF(OR(U53=Z53,V53=Z53,W53=Z53,X53=Z53,Y53=Z53),Z53+0.0005,Z53))</f>
        <v/>
      </c>
      <c r="N53" s="34" t="str">
        <f>IF(results!$W53&lt;&gt;"b","",IF(OR(U53=AA53,V53=AA53,W53=AA53,X53=AA53,Y53=AA53,Z53=AA53),AA53+0.0006,AA53))</f>
        <v/>
      </c>
      <c r="O53" s="34" t="str">
        <f>IF(results!$W53&lt;&gt;"b","",IF(OR(U53=AB53,V53=AB53,W53=AB53,X53=AB53,Y53=AB53,Z53=AB53,AA53=AB53),AB53+0.0007,AB53))</f>
        <v/>
      </c>
      <c r="P53" s="34" t="str">
        <f>IF(results!$W53&lt;&gt;"b","",AC53*2)</f>
        <v/>
      </c>
      <c r="Q53" s="46">
        <f t="shared" si="9"/>
        <v>0</v>
      </c>
      <c r="R53" s="4">
        <f t="shared" si="5"/>
        <v>5.3000000000000001E-6</v>
      </c>
      <c r="S53" s="4" t="str">
        <f>IF(results!$W53&lt;&gt;"b","",results!C53)</f>
        <v/>
      </c>
      <c r="T53" s="4">
        <f>IF(results!W53="A",1,IF(results!W53="B",2,IF(results!W53="C",3,99)))</f>
        <v>3</v>
      </c>
      <c r="U53" s="33">
        <f>results!D53+results!E53</f>
        <v>0</v>
      </c>
      <c r="V53" s="33">
        <f>results!F53+results!G53</f>
        <v>0</v>
      </c>
      <c r="W53" s="33">
        <f>results!H53+results!I53</f>
        <v>0</v>
      </c>
      <c r="X53" s="33">
        <f>results!J53+results!K53</f>
        <v>0</v>
      </c>
      <c r="Y53" s="33">
        <f>results!L53+results!M53</f>
        <v>0</v>
      </c>
      <c r="Z53" s="33">
        <f>results!N53+results!O53</f>
        <v>63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 t="e">
        <f t="shared" si="10"/>
        <v>#NUM!</v>
      </c>
    </row>
    <row r="54" spans="1:30" x14ac:dyDescent="0.35">
      <c r="A54" s="18">
        <v>48</v>
      </c>
      <c r="B54" s="20">
        <f t="shared" si="7"/>
        <v>1</v>
      </c>
      <c r="C54" s="20">
        <f t="shared" si="8"/>
        <v>131</v>
      </c>
      <c r="D54" s="14">
        <f t="shared" si="11"/>
        <v>56</v>
      </c>
      <c r="E54" s="14">
        <f t="shared" si="11"/>
        <v>56</v>
      </c>
      <c r="F54" s="2" t="str">
        <f>IF(results!W54&lt;&gt;"b","",results!B54)</f>
        <v/>
      </c>
      <c r="G54" s="2" t="str">
        <f>IF(results!$W54&lt;&gt;"b","",results!V54)</f>
        <v/>
      </c>
      <c r="H54" s="34" t="str">
        <f>IF(results!$W54&lt;&gt;"b","",U54)</f>
        <v/>
      </c>
      <c r="I54" s="34" t="str">
        <f>IF(results!$W54&lt;&gt;"b","",IF(V54=U54,V54+0.0001,V54))</f>
        <v/>
      </c>
      <c r="J54" s="34" t="str">
        <f>IF(results!$W54&lt;&gt;"b","",IF(OR(U54=W54,V54=W54),W54+0.0002,W54))</f>
        <v/>
      </c>
      <c r="K54" s="34" t="str">
        <f>IF(results!$W54&lt;&gt;"b","",IF(OR(U54=X54,V54=X54,W54=X54),X54+0.0003,X54))</f>
        <v/>
      </c>
      <c r="L54" s="34" t="str">
        <f>IF(results!$W54&lt;&gt;"b","",IF(OR(U54=Y54,V54=Y54,W54=Y54,X54=Y54),Y54+0.0004,Y54))</f>
        <v/>
      </c>
      <c r="M54" s="34" t="str">
        <f>IF(results!$W54&lt;&gt;"b","",IF(OR(U54=Z54,V54=Z54,W54=Z54,X54=Z54,Y54=Z54),Z54+0.0005,Z54))</f>
        <v/>
      </c>
      <c r="N54" s="34" t="str">
        <f>IF(results!$W54&lt;&gt;"b","",IF(OR(U54=AA54,V54=AA54,W54=AA54,X54=AA54,Y54=AA54,Z54=AA54),AA54+0.0006,AA54))</f>
        <v/>
      </c>
      <c r="O54" s="34" t="str">
        <f>IF(results!$W54&lt;&gt;"b","",IF(OR(U54=AB54,V54=AB54,W54=AB54,X54=AB54,Y54=AB54,Z54=AB54,AA54=AB54),AB54+0.0007,AB54))</f>
        <v/>
      </c>
      <c r="P54" s="34" t="str">
        <f>IF(results!$W54&lt;&gt;"b","",AC54*2)</f>
        <v/>
      </c>
      <c r="Q54" s="46">
        <f t="shared" si="9"/>
        <v>0</v>
      </c>
      <c r="R54" s="4">
        <f t="shared" si="5"/>
        <v>5.4E-6</v>
      </c>
      <c r="S54" s="4" t="str">
        <f>IF(results!$W54&lt;&gt;"b","",results!C54)</f>
        <v/>
      </c>
      <c r="T54" s="4">
        <f>IF(results!W54="A",1,IF(results!W54="B",2,IF(results!W54="C",3,99)))</f>
        <v>1</v>
      </c>
      <c r="U54" s="33">
        <f>results!D54+results!E54</f>
        <v>62</v>
      </c>
      <c r="V54" s="33">
        <f>results!F54+results!G54</f>
        <v>0</v>
      </c>
      <c r="W54" s="33">
        <f>results!H54+results!I54</f>
        <v>0</v>
      </c>
      <c r="X54" s="33">
        <f>results!J54+results!K54</f>
        <v>0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10"/>
        <v>#NUM!</v>
      </c>
    </row>
    <row r="55" spans="1:30" x14ac:dyDescent="0.35">
      <c r="A55" s="18">
        <v>49</v>
      </c>
      <c r="B55" s="20">
        <f t="shared" si="7"/>
        <v>29</v>
      </c>
      <c r="C55" s="20">
        <f t="shared" si="8"/>
        <v>36</v>
      </c>
      <c r="D55" s="14">
        <f t="shared" si="11"/>
        <v>36</v>
      </c>
      <c r="E55" s="14">
        <f t="shared" si="11"/>
        <v>36</v>
      </c>
      <c r="F55" s="2" t="str">
        <f>IF(results!W55&lt;&gt;"b","",results!B55)</f>
        <v>LUKMAN MARJAN</v>
      </c>
      <c r="G55" s="2">
        <f>IF(results!$W55&lt;&gt;"b","",results!V55)</f>
        <v>1</v>
      </c>
      <c r="H55" s="34">
        <f>IF(results!$W55&lt;&gt;"b","",U55)</f>
        <v>0</v>
      </c>
      <c r="I55" s="34">
        <f>IF(results!$W55&lt;&gt;"b","",IF(V55=U55,V55+0.0001,V55))</f>
        <v>1E-4</v>
      </c>
      <c r="J55" s="34">
        <f>IF(results!$W55&lt;&gt;"b","",IF(OR(U55=W55,V55=W55),W55+0.0002,W55))</f>
        <v>2.0000000000000001E-4</v>
      </c>
      <c r="K55" s="34">
        <f>IF(results!$W55&lt;&gt;"b","",IF(OR(U55=X55,V55=X55,W55=X55),X55+0.0003,X55))</f>
        <v>59</v>
      </c>
      <c r="L55" s="34">
        <f>IF(results!$W55&lt;&gt;"b","",IF(OR(U55=Y55,V55=Y55,W55=Y55,X55=Y55),Y55+0.0004,Y55))</f>
        <v>4.0000000000000002E-4</v>
      </c>
      <c r="M55" s="34">
        <f>IF(results!$W55&lt;&gt;"b","",IF(OR(U55=Z55,V55=Z55,W55=Z55,X55=Z55,Y55=Z55),Z55+0.0005,Z55))</f>
        <v>5.0000000000000001E-4</v>
      </c>
      <c r="N55" s="34">
        <f>IF(results!$W55&lt;&gt;"b","",IF(OR(U55=AA55,V55=AA55,W55=AA55,X55=AA55,Y55=AA55,Z55=AA55),AA55+0.0006,AA55))</f>
        <v>5.9999999999999995E-4</v>
      </c>
      <c r="O55" s="34">
        <f>IF(results!$W55&lt;&gt;"b","",IF(OR(U55=AB55,V55=AB55,W55=AB55,X55=AB55,Y55=AB55,Z55=AB55,AA55=AB55),AB55+0.0007,AB55))</f>
        <v>6.9999999999999999E-4</v>
      </c>
      <c r="P55" s="34">
        <f>IF(results!$W55&lt;&gt;"b","",AC55*2)</f>
        <v>0</v>
      </c>
      <c r="Q55" s="46">
        <f t="shared" si="9"/>
        <v>59.001800000000003</v>
      </c>
      <c r="R55" s="4">
        <f t="shared" si="5"/>
        <v>59.001805500000003</v>
      </c>
      <c r="S55" s="4">
        <f>IF(results!$W55&lt;&gt;"b","",results!C55)</f>
        <v>16</v>
      </c>
      <c r="T55" s="4">
        <f>IF(results!W55="A",1,IF(results!W55="B",2,IF(results!W55="C",3,99)))</f>
        <v>2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59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>
        <f t="shared" si="10"/>
        <v>5.9999999999999995E-4</v>
      </c>
    </row>
    <row r="56" spans="1:30" x14ac:dyDescent="0.35">
      <c r="A56" s="18">
        <v>50</v>
      </c>
      <c r="B56" s="20">
        <f t="shared" si="7"/>
        <v>29</v>
      </c>
      <c r="C56" s="20">
        <f t="shared" si="8"/>
        <v>27</v>
      </c>
      <c r="D56" s="14">
        <f t="shared" si="11"/>
        <v>26</v>
      </c>
      <c r="E56" s="14">
        <f t="shared" si="11"/>
        <v>26</v>
      </c>
      <c r="F56" s="2" t="str">
        <f>IF(results!W56&lt;&gt;"b","",results!B56)</f>
        <v>MALUS BOSTJAN</v>
      </c>
      <c r="G56" s="2">
        <f>IF(results!$W56&lt;&gt;"b","",results!V56)</f>
        <v>2</v>
      </c>
      <c r="H56" s="34">
        <f>IF(results!$W56&lt;&gt;"b","",U56)</f>
        <v>45</v>
      </c>
      <c r="I56" s="34">
        <f>IF(results!$W56&lt;&gt;"b","",IF(V56=U56,V56+0.0001,V56))</f>
        <v>0</v>
      </c>
      <c r="J56" s="34">
        <f>IF(results!$W56&lt;&gt;"b","",IF(OR(U56=W56,V56=W56),W56+0.0002,W56))</f>
        <v>49</v>
      </c>
      <c r="K56" s="34">
        <f>IF(results!$W56&lt;&gt;"b","",IF(OR(U56=X56,V56=X56,W56=X56),X56+0.0003,X56))</f>
        <v>2.9999999999999997E-4</v>
      </c>
      <c r="L56" s="34">
        <f>IF(results!$W56&lt;&gt;"b","",IF(OR(U56=Y56,V56=Y56,W56=Y56,X56=Y56),Y56+0.0004,Y56))</f>
        <v>4.0000000000000002E-4</v>
      </c>
      <c r="M56" s="34">
        <f>IF(results!$W56&lt;&gt;"b","",IF(OR(U56=Z56,V56=Z56,W56=Z56,X56=Z56,Y56=Z56),Z56+0.0005,Z56))</f>
        <v>5.0000000000000001E-4</v>
      </c>
      <c r="N56" s="34">
        <f>IF(results!$W56&lt;&gt;"b","",IF(OR(U56=AA56,V56=AA56,W56=AA56,X56=AA56,Y56=AA56,Z56=AA56),AA56+0.0006,AA56))</f>
        <v>5.9999999999999995E-4</v>
      </c>
      <c r="O56" s="34">
        <f>IF(results!$W56&lt;&gt;"b","",IF(OR(U56=AB56,V56=AB56,W56=AB56,X56=AB56,Y56=AB56,Z56=AB56,AA56=AB56),AB56+0.0007,AB56))</f>
        <v>6.9999999999999999E-4</v>
      </c>
      <c r="P56" s="34">
        <f>IF(results!$W56&lt;&gt;"b","",AC56*2)</f>
        <v>0</v>
      </c>
      <c r="Q56" s="46">
        <f t="shared" si="9"/>
        <v>94.001300000000001</v>
      </c>
      <c r="R56" s="4">
        <f t="shared" si="5"/>
        <v>94.001305599999995</v>
      </c>
      <c r="S56" s="4">
        <f>IF(results!$W56&lt;&gt;"b","",results!C56)</f>
        <v>15.2</v>
      </c>
      <c r="T56" s="4">
        <f>IF(results!W56="A",1,IF(results!W56="B",2,IF(results!W56="C",3,99)))</f>
        <v>2</v>
      </c>
      <c r="U56" s="33">
        <f>results!D56+results!E56</f>
        <v>45</v>
      </c>
      <c r="V56" s="33">
        <f>results!F56+results!G56</f>
        <v>0</v>
      </c>
      <c r="W56" s="33">
        <f>results!H56+results!I56</f>
        <v>49</v>
      </c>
      <c r="X56" s="33">
        <f>results!J56+results!K56</f>
        <v>0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>
        <f t="shared" si="10"/>
        <v>6.9999999999999999E-4</v>
      </c>
    </row>
    <row r="57" spans="1:30" x14ac:dyDescent="0.35">
      <c r="A57" s="18">
        <v>51</v>
      </c>
      <c r="B57" s="20">
        <f t="shared" si="7"/>
        <v>29</v>
      </c>
      <c r="C57" s="20">
        <f t="shared" si="8"/>
        <v>51</v>
      </c>
      <c r="D57" s="14">
        <f t="shared" si="11"/>
        <v>51</v>
      </c>
      <c r="E57" s="14">
        <f t="shared" si="11"/>
        <v>51</v>
      </c>
      <c r="F57" s="2" t="str">
        <f>IF(results!W57&lt;&gt;"b","",results!B57)</f>
        <v>MARTINJAK DRAGO</v>
      </c>
      <c r="G57" s="2">
        <f>IF(results!$W57&lt;&gt;"b","",results!V57)</f>
        <v>1</v>
      </c>
      <c r="H57" s="34">
        <f>IF(results!$W57&lt;&gt;"b","",U57)</f>
        <v>40</v>
      </c>
      <c r="I57" s="34">
        <f>IF(results!$W57&lt;&gt;"b","",IF(V57=U57,V57+0.0001,V57))</f>
        <v>0</v>
      </c>
      <c r="J57" s="34">
        <f>IF(results!$W57&lt;&gt;"b","",IF(OR(U57=W57,V57=W57),W57+0.0002,W57))</f>
        <v>2.0000000000000001E-4</v>
      </c>
      <c r="K57" s="34">
        <f>IF(results!$W57&lt;&gt;"b","",IF(OR(U57=X57,V57=X57,W57=X57),X57+0.0003,X57))</f>
        <v>2.9999999999999997E-4</v>
      </c>
      <c r="L57" s="34">
        <f>IF(results!$W57&lt;&gt;"b","",IF(OR(U57=Y57,V57=Y57,W57=Y57,X57=Y57),Y57+0.0004,Y57))</f>
        <v>4.0000000000000002E-4</v>
      </c>
      <c r="M57" s="34">
        <f>IF(results!$W57&lt;&gt;"b","",IF(OR(U57=Z57,V57=Z57,W57=Z57,X57=Z57,Y57=Z57),Z57+0.0005,Z57))</f>
        <v>5.0000000000000001E-4</v>
      </c>
      <c r="N57" s="34">
        <f>IF(results!$W57&lt;&gt;"b","",IF(OR(U57=AA57,V57=AA57,W57=AA57,X57=AA57,Y57=AA57,Z57=AA57),AA57+0.0006,AA57))</f>
        <v>5.9999999999999995E-4</v>
      </c>
      <c r="O57" s="34">
        <f>IF(results!$W57&lt;&gt;"b","",IF(OR(U57=AB57,V57=AB57,W57=AB57,X57=AB57,Y57=AB57,Z57=AB57,AA57=AB57),AB57+0.0007,AB57))</f>
        <v>6.9999999999999999E-4</v>
      </c>
      <c r="P57" s="34">
        <f>IF(results!$W57&lt;&gt;"b","",AC57*2)</f>
        <v>0</v>
      </c>
      <c r="Q57" s="46">
        <f t="shared" si="9"/>
        <v>40.001800000000003</v>
      </c>
      <c r="R57" s="4">
        <f t="shared" si="5"/>
        <v>40.001805700000006</v>
      </c>
      <c r="S57" s="4">
        <f>IF(results!$W57&lt;&gt;"b","",results!C57)</f>
        <v>18</v>
      </c>
      <c r="T57" s="4">
        <f>IF(results!W57="A",1,IF(results!W57="B",2,IF(results!W57="C",3,99)))</f>
        <v>2</v>
      </c>
      <c r="U57" s="33">
        <f>results!D57+results!E57</f>
        <v>40</v>
      </c>
      <c r="V57" s="33">
        <f>results!F57+results!G57</f>
        <v>0</v>
      </c>
      <c r="W57" s="33">
        <f>results!H57+results!I57</f>
        <v>0</v>
      </c>
      <c r="X57" s="33">
        <f>results!J57+results!K57</f>
        <v>0</v>
      </c>
      <c r="Y57" s="33">
        <f>results!L57+results!M57</f>
        <v>0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>
        <f t="shared" si="10"/>
        <v>5.9999999999999995E-4</v>
      </c>
    </row>
    <row r="58" spans="1:30" x14ac:dyDescent="0.35">
      <c r="A58" s="18">
        <v>52</v>
      </c>
      <c r="B58" s="20">
        <f t="shared" si="7"/>
        <v>29</v>
      </c>
      <c r="C58" s="20">
        <f t="shared" si="8"/>
        <v>54</v>
      </c>
      <c r="D58" s="14">
        <f t="shared" si="11"/>
        <v>54</v>
      </c>
      <c r="E58" s="14">
        <f t="shared" si="11"/>
        <v>54</v>
      </c>
      <c r="F58" s="2" t="str">
        <f>IF(results!W58&lt;&gt;"b","",results!B58)</f>
        <v>MEIRE GEERT</v>
      </c>
      <c r="G58" s="2">
        <f>IF(results!$W58&lt;&gt;"b","",results!V58)</f>
        <v>1</v>
      </c>
      <c r="H58" s="34">
        <f>IF(results!$W58&lt;&gt;"b","",U58)</f>
        <v>0</v>
      </c>
      <c r="I58" s="34">
        <f>IF(results!$W58&lt;&gt;"b","",IF(V58=U58,V58+0.0001,V58))</f>
        <v>1E-4</v>
      </c>
      <c r="J58" s="34">
        <f>IF(results!$W58&lt;&gt;"b","",IF(OR(U58=W58,V58=W58),W58+0.0002,W58))</f>
        <v>2.0000000000000001E-4</v>
      </c>
      <c r="K58" s="34">
        <f>IF(results!$W58&lt;&gt;"b","",IF(OR(U58=X58,V58=X58,W58=X58),X58+0.0003,X58))</f>
        <v>2.9999999999999997E-4</v>
      </c>
      <c r="L58" s="34">
        <f>IF(results!$W58&lt;&gt;"b","",IF(OR(U58=Y58,V58=Y58,W58=Y58,X58=Y58),Y58+0.0004,Y58))</f>
        <v>35</v>
      </c>
      <c r="M58" s="34">
        <f>IF(results!$W58&lt;&gt;"b","",IF(OR(U58=Z58,V58=Z58,W58=Z58,X58=Z58,Y58=Z58),Z58+0.0005,Z58))</f>
        <v>5.0000000000000001E-4</v>
      </c>
      <c r="N58" s="34">
        <f>IF(results!$W58&lt;&gt;"b","",IF(OR(U58=AA58,V58=AA58,W58=AA58,X58=AA58,Y58=AA58,Z58=AA58),AA58+0.0006,AA58))</f>
        <v>5.9999999999999995E-4</v>
      </c>
      <c r="O58" s="34">
        <f>IF(results!$W58&lt;&gt;"b","",IF(OR(U58=AB58,V58=AB58,W58=AB58,X58=AB58,Y58=AB58,Z58=AB58,AA58=AB58),AB58+0.0007,AB58))</f>
        <v>6.9999999999999999E-4</v>
      </c>
      <c r="P58" s="34">
        <f>IF(results!$W58&lt;&gt;"b","",AC58*2)</f>
        <v>0</v>
      </c>
      <c r="Q58" s="46">
        <f t="shared" si="9"/>
        <v>35.001800000000003</v>
      </c>
      <c r="R58" s="4">
        <f t="shared" si="5"/>
        <v>35.0018058</v>
      </c>
      <c r="S58" s="4">
        <f>IF(results!$W58&lt;&gt;"b","",results!C58)</f>
        <v>21.1</v>
      </c>
      <c r="T58" s="4">
        <f>IF(results!W58="A",1,IF(results!W58="B",2,IF(results!W58="C",3,99)))</f>
        <v>2</v>
      </c>
      <c r="U58" s="33">
        <f>results!D58+results!E58</f>
        <v>0</v>
      </c>
      <c r="V58" s="33">
        <f>results!F58+results!G58</f>
        <v>0</v>
      </c>
      <c r="W58" s="33">
        <f>results!H58+results!I58</f>
        <v>0</v>
      </c>
      <c r="X58" s="33">
        <f>results!J58+results!K58</f>
        <v>0</v>
      </c>
      <c r="Y58" s="33">
        <f>results!L58+results!M58</f>
        <v>35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>
        <f t="shared" si="10"/>
        <v>5.9999999999999995E-4</v>
      </c>
    </row>
    <row r="59" spans="1:30" x14ac:dyDescent="0.35">
      <c r="A59" s="18">
        <v>53</v>
      </c>
      <c r="B59" s="20">
        <f t="shared" si="7"/>
        <v>84</v>
      </c>
      <c r="C59" s="20">
        <f t="shared" si="8"/>
        <v>130</v>
      </c>
      <c r="D59" s="14">
        <f t="shared" si="11"/>
        <v>56</v>
      </c>
      <c r="E59" s="14">
        <f t="shared" si="11"/>
        <v>56</v>
      </c>
      <c r="F59" s="2" t="str">
        <f>IF(results!W59&lt;&gt;"b","",results!B59)</f>
        <v/>
      </c>
      <c r="G59" s="2" t="str">
        <f>IF(results!$W59&lt;&gt;"b","",results!V59)</f>
        <v/>
      </c>
      <c r="H59" s="34" t="str">
        <f>IF(results!$W59&lt;&gt;"b","",U59)</f>
        <v/>
      </c>
      <c r="I59" s="34" t="str">
        <f>IF(results!$W59&lt;&gt;"b","",IF(V59=U59,V59+0.0001,V59))</f>
        <v/>
      </c>
      <c r="J59" s="34" t="str">
        <f>IF(results!$W59&lt;&gt;"b","",IF(OR(U59=W59,V59=W59),W59+0.0002,W59))</f>
        <v/>
      </c>
      <c r="K59" s="34" t="str">
        <f>IF(results!$W59&lt;&gt;"b","",IF(OR(U59=X59,V59=X59,W59=X59),X59+0.0003,X59))</f>
        <v/>
      </c>
      <c r="L59" s="34" t="str">
        <f>IF(results!$W59&lt;&gt;"b","",IF(OR(U59=Y59,V59=Y59,W59=Y59,X59=Y59),Y59+0.0004,Y59))</f>
        <v/>
      </c>
      <c r="M59" s="34" t="str">
        <f>IF(results!$W59&lt;&gt;"b","",IF(OR(U59=Z59,V59=Z59,W59=Z59,X59=Z59,Y59=Z59),Z59+0.0005,Z59))</f>
        <v/>
      </c>
      <c r="N59" s="34" t="str">
        <f>IF(results!$W59&lt;&gt;"b","",IF(OR(U59=AA59,V59=AA59,W59=AA59,X59=AA59,Y59=AA59,Z59=AA59),AA59+0.0006,AA59))</f>
        <v/>
      </c>
      <c r="O59" s="34" t="str">
        <f>IF(results!$W59&lt;&gt;"b","",IF(OR(U59=AB59,V59=AB59,W59=AB59,X59=AB59,Y59=AB59,Z59=AB59,AA59=AB59),AB59+0.0007,AB59))</f>
        <v/>
      </c>
      <c r="P59" s="34" t="str">
        <f>IF(results!$W59&lt;&gt;"b","",AC59*2)</f>
        <v/>
      </c>
      <c r="Q59" s="46">
        <f t="shared" si="9"/>
        <v>0</v>
      </c>
      <c r="R59" s="4">
        <f t="shared" si="5"/>
        <v>5.8999999999999994E-6</v>
      </c>
      <c r="S59" s="4" t="str">
        <f>IF(results!$W59&lt;&gt;"b","",results!C59)</f>
        <v/>
      </c>
      <c r="T59" s="4">
        <f>IF(results!W59="A",1,IF(results!W59="B",2,IF(results!W59="C",3,99)))</f>
        <v>3</v>
      </c>
      <c r="U59" s="33">
        <f>results!D59+results!E59</f>
        <v>39</v>
      </c>
      <c r="V59" s="33">
        <f>results!F59+results!G59</f>
        <v>0</v>
      </c>
      <c r="W59" s="33">
        <f>results!H59+results!I59</f>
        <v>38</v>
      </c>
      <c r="X59" s="33">
        <f>results!J59+results!K59</f>
        <v>53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 t="e">
        <f t="shared" si="10"/>
        <v>#NUM!</v>
      </c>
    </row>
    <row r="60" spans="1:30" x14ac:dyDescent="0.35">
      <c r="A60" s="18">
        <v>54</v>
      </c>
      <c r="B60" s="20">
        <f t="shared" si="7"/>
        <v>29</v>
      </c>
      <c r="C60" s="20">
        <f t="shared" si="8"/>
        <v>18</v>
      </c>
      <c r="D60" s="14">
        <f t="shared" si="11"/>
        <v>18</v>
      </c>
      <c r="E60" s="14">
        <f t="shared" si="11"/>
        <v>18</v>
      </c>
      <c r="F60" s="2" t="str">
        <f>IF(results!W60&lt;&gt;"b","",results!B60)</f>
        <v>MEZNAR SEBASTJAN</v>
      </c>
      <c r="G60" s="2">
        <f>IF(results!$W60&lt;&gt;"b","",results!V60)</f>
        <v>3</v>
      </c>
      <c r="H60" s="34">
        <f>IF(results!$W60&lt;&gt;"b","",U60)</f>
        <v>40</v>
      </c>
      <c r="I60" s="34">
        <f>IF(results!$W60&lt;&gt;"b","",IF(V60=U60,V60+0.0001,V60))</f>
        <v>0</v>
      </c>
      <c r="J60" s="34">
        <f>IF(results!$W60&lt;&gt;"b","",IF(OR(U60=W60,V60=W60),W60+0.0002,W60))</f>
        <v>58</v>
      </c>
      <c r="K60" s="34">
        <f>IF(results!$W60&lt;&gt;"b","",IF(OR(U60=X60,V60=X60,W60=X60),X60+0.0003,X60))</f>
        <v>44</v>
      </c>
      <c r="L60" s="34">
        <f>IF(results!$W60&lt;&gt;"b","",IF(OR(U60=Y60,V60=Y60,W60=Y60,X60=Y60),Y60+0.0004,Y60))</f>
        <v>4.0000000000000002E-4</v>
      </c>
      <c r="M60" s="34">
        <f>IF(results!$W60&lt;&gt;"b","",IF(OR(U60=Z60,V60=Z60,W60=Z60,X60=Z60,Y60=Z60),Z60+0.0005,Z60))</f>
        <v>5.0000000000000001E-4</v>
      </c>
      <c r="N60" s="34">
        <f>IF(results!$W60&lt;&gt;"b","",IF(OR(U60=AA60,V60=AA60,W60=AA60,X60=AA60,Y60=AA60,Z60=AA60),AA60+0.0006,AA60))</f>
        <v>5.9999999999999995E-4</v>
      </c>
      <c r="O60" s="34">
        <f>IF(results!$W60&lt;&gt;"b","",IF(OR(U60=AB60,V60=AB60,W60=AB60,X60=AB60,Y60=AB60,Z60=AB60,AA60=AB60),AB60+0.0007,AB60))</f>
        <v>6.9999999999999999E-4</v>
      </c>
      <c r="P60" s="34">
        <f>IF(results!$W60&lt;&gt;"b","",AC60*2)</f>
        <v>0</v>
      </c>
      <c r="Q60" s="46">
        <f t="shared" si="9"/>
        <v>142.00069999999999</v>
      </c>
      <c r="R60" s="4">
        <f t="shared" si="5"/>
        <v>142.00070600000001</v>
      </c>
      <c r="S60" s="4">
        <f>IF(results!$W60&lt;&gt;"b","",results!C60)</f>
        <v>18.5</v>
      </c>
      <c r="T60" s="4">
        <f>IF(results!W60="A",1,IF(results!W60="B",2,IF(results!W60="C",3,99)))</f>
        <v>2</v>
      </c>
      <c r="U60" s="33">
        <f>results!D60+results!E60</f>
        <v>40</v>
      </c>
      <c r="V60" s="33">
        <f>results!F60+results!G60</f>
        <v>0</v>
      </c>
      <c r="W60" s="33">
        <f>results!H60+results!I60</f>
        <v>58</v>
      </c>
      <c r="X60" s="33">
        <f>results!J60+results!K60</f>
        <v>44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>
        <f t="shared" si="10"/>
        <v>40</v>
      </c>
    </row>
    <row r="61" spans="1:30" x14ac:dyDescent="0.35">
      <c r="A61" s="18">
        <v>55</v>
      </c>
      <c r="B61" s="20">
        <f t="shared" si="7"/>
        <v>1</v>
      </c>
      <c r="C61" s="20">
        <f t="shared" si="8"/>
        <v>129</v>
      </c>
      <c r="D61" s="14">
        <f t="shared" si="11"/>
        <v>56</v>
      </c>
      <c r="E61" s="14">
        <f t="shared" si="11"/>
        <v>56</v>
      </c>
      <c r="F61" s="2" t="str">
        <f>IF(results!W61&lt;&gt;"b","",results!B61)</f>
        <v/>
      </c>
      <c r="G61" s="2" t="str">
        <f>IF(results!$W61&lt;&gt;"b","",results!V61)</f>
        <v/>
      </c>
      <c r="H61" s="34" t="str">
        <f>IF(results!$W61&lt;&gt;"b","",U61)</f>
        <v/>
      </c>
      <c r="I61" s="34" t="str">
        <f>IF(results!$W61&lt;&gt;"b","",IF(V61=U61,V61+0.0001,V61))</f>
        <v/>
      </c>
      <c r="J61" s="34" t="str">
        <f>IF(results!$W61&lt;&gt;"b","",IF(OR(U61=W61,V61=W61),W61+0.0002,W61))</f>
        <v/>
      </c>
      <c r="K61" s="34" t="str">
        <f>IF(results!$W61&lt;&gt;"b","",IF(OR(U61=X61,V61=X61,W61=X61),X61+0.0003,X61))</f>
        <v/>
      </c>
      <c r="L61" s="34" t="str">
        <f>IF(results!$W61&lt;&gt;"b","",IF(OR(U61=Y61,V61=Y61,W61=Y61,X61=Y61),Y61+0.0004,Y61))</f>
        <v/>
      </c>
      <c r="M61" s="34" t="str">
        <f>IF(results!$W61&lt;&gt;"b","",IF(OR(U61=Z61,V61=Z61,W61=Z61,X61=Z61,Y61=Z61),Z61+0.0005,Z61))</f>
        <v/>
      </c>
      <c r="N61" s="34" t="str">
        <f>IF(results!$W61&lt;&gt;"b","",IF(OR(U61=AA61,V61=AA61,W61=AA61,X61=AA61,Y61=AA61,Z61=AA61),AA61+0.0006,AA61))</f>
        <v/>
      </c>
      <c r="O61" s="34" t="str">
        <f>IF(results!$W61&lt;&gt;"b","",IF(OR(U61=AB61,V61=AB61,W61=AB61,X61=AB61,Y61=AB61,Z61=AB61,AA61=AB61),AB61+0.0007,AB61))</f>
        <v/>
      </c>
      <c r="P61" s="34" t="str">
        <f>IF(results!$W61&lt;&gt;"b","",AC61*2)</f>
        <v/>
      </c>
      <c r="Q61" s="46">
        <f t="shared" si="9"/>
        <v>0</v>
      </c>
      <c r="R61" s="4">
        <f t="shared" si="5"/>
        <v>6.1E-6</v>
      </c>
      <c r="S61" s="4" t="str">
        <f>IF(results!$W61&lt;&gt;"b","",results!C61)</f>
        <v/>
      </c>
      <c r="T61" s="4">
        <f>IF(results!W61="A",1,IF(results!W61="B",2,IF(results!W61="C",3,99)))</f>
        <v>1</v>
      </c>
      <c r="U61" s="33">
        <f>results!D61+results!E61</f>
        <v>0</v>
      </c>
      <c r="V61" s="33">
        <f>results!F61+results!G61</f>
        <v>0</v>
      </c>
      <c r="W61" s="33">
        <f>results!H61+results!I61</f>
        <v>0</v>
      </c>
      <c r="X61" s="33">
        <f>results!J61+results!K61</f>
        <v>43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10"/>
        <v>#NUM!</v>
      </c>
    </row>
    <row r="62" spans="1:30" x14ac:dyDescent="0.35">
      <c r="A62" s="18">
        <v>56</v>
      </c>
      <c r="B62" s="20">
        <f t="shared" si="7"/>
        <v>84</v>
      </c>
      <c r="C62" s="20">
        <f t="shared" si="8"/>
        <v>128</v>
      </c>
      <c r="D62" s="14">
        <f t="shared" si="11"/>
        <v>56</v>
      </c>
      <c r="E62" s="14">
        <f t="shared" si="11"/>
        <v>56</v>
      </c>
      <c r="F62" s="2" t="str">
        <f>IF(results!W62&lt;&gt;"b","",results!B62)</f>
        <v/>
      </c>
      <c r="G62" s="2" t="str">
        <f>IF(results!$W62&lt;&gt;"b","",results!V62)</f>
        <v/>
      </c>
      <c r="H62" s="34" t="str">
        <f>IF(results!$W62&lt;&gt;"b","",U62)</f>
        <v/>
      </c>
      <c r="I62" s="34" t="str">
        <f>IF(results!$W62&lt;&gt;"b","",IF(V62=U62,V62+0.0001,V62))</f>
        <v/>
      </c>
      <c r="J62" s="34" t="str">
        <f>IF(results!$W62&lt;&gt;"b","",IF(OR(U62=W62,V62=W62),W62+0.0002,W62))</f>
        <v/>
      </c>
      <c r="K62" s="34" t="str">
        <f>IF(results!$W62&lt;&gt;"b","",IF(OR(U62=X62,V62=X62,W62=X62),X62+0.0003,X62))</f>
        <v/>
      </c>
      <c r="L62" s="34" t="str">
        <f>IF(results!$W62&lt;&gt;"b","",IF(OR(U62=Y62,V62=Y62,W62=Y62,X62=Y62),Y62+0.0004,Y62))</f>
        <v/>
      </c>
      <c r="M62" s="34" t="str">
        <f>IF(results!$W62&lt;&gt;"b","",IF(OR(U62=Z62,V62=Z62,W62=Z62,X62=Z62,Y62=Z62),Z62+0.0005,Z62))</f>
        <v/>
      </c>
      <c r="N62" s="34" t="str">
        <f>IF(results!$W62&lt;&gt;"b","",IF(OR(U62=AA62,V62=AA62,W62=AA62,X62=AA62,Y62=AA62,Z62=AA62),AA62+0.0006,AA62))</f>
        <v/>
      </c>
      <c r="O62" s="34" t="str">
        <f>IF(results!$W62&lt;&gt;"b","",IF(OR(U62=AB62,V62=AB62,W62=AB62,X62=AB62,Y62=AB62,Z62=AB62,AA62=AB62),AB62+0.0007,AB62))</f>
        <v/>
      </c>
      <c r="P62" s="34" t="str">
        <f>IF(results!$W62&lt;&gt;"b","",AC62*2)</f>
        <v/>
      </c>
      <c r="Q62" s="46">
        <f t="shared" si="9"/>
        <v>0</v>
      </c>
      <c r="R62" s="4">
        <f t="shared" si="5"/>
        <v>6.1999999999999999E-6</v>
      </c>
      <c r="S62" s="4" t="str">
        <f>IF(results!$W62&lt;&gt;"b","",results!C62)</f>
        <v/>
      </c>
      <c r="T62" s="4">
        <f>IF(results!W62="A",1,IF(results!W62="B",2,IF(results!W62="C",3,99)))</f>
        <v>3</v>
      </c>
      <c r="U62" s="33">
        <f>results!D62+results!E62</f>
        <v>0</v>
      </c>
      <c r="V62" s="33">
        <f>results!F62+results!G62</f>
        <v>37</v>
      </c>
      <c r="W62" s="33">
        <f>results!H62+results!I62</f>
        <v>0</v>
      </c>
      <c r="X62" s="33">
        <f>results!J62+results!K62</f>
        <v>29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 t="e">
        <f t="shared" si="10"/>
        <v>#NUM!</v>
      </c>
    </row>
    <row r="63" spans="1:30" x14ac:dyDescent="0.35">
      <c r="A63" s="18">
        <v>57</v>
      </c>
      <c r="B63" s="20">
        <f t="shared" si="7"/>
        <v>1</v>
      </c>
      <c r="C63" s="20">
        <f t="shared" si="8"/>
        <v>127</v>
      </c>
      <c r="D63" s="14">
        <f t="shared" si="11"/>
        <v>56</v>
      </c>
      <c r="E63" s="14">
        <f t="shared" si="11"/>
        <v>56</v>
      </c>
      <c r="F63" s="2" t="str">
        <f>IF(results!W63&lt;&gt;"b","",results!B63)</f>
        <v/>
      </c>
      <c r="G63" s="2" t="str">
        <f>IF(results!$W63&lt;&gt;"b","",results!V63)</f>
        <v/>
      </c>
      <c r="H63" s="34" t="str">
        <f>IF(results!$W63&lt;&gt;"b","",U63)</f>
        <v/>
      </c>
      <c r="I63" s="34" t="str">
        <f>IF(results!$W63&lt;&gt;"b","",IF(V63=U63,V63+0.0001,V63))</f>
        <v/>
      </c>
      <c r="J63" s="34" t="str">
        <f>IF(results!$W63&lt;&gt;"b","",IF(OR(U63=W63,V63=W63),W63+0.0002,W63))</f>
        <v/>
      </c>
      <c r="K63" s="34" t="str">
        <f>IF(results!$W63&lt;&gt;"b","",IF(OR(U63=X63,V63=X63,W63=X63),X63+0.0003,X63))</f>
        <v/>
      </c>
      <c r="L63" s="34" t="str">
        <f>IF(results!$W63&lt;&gt;"b","",IF(OR(U63=Y63,V63=Y63,W63=Y63,X63=Y63),Y63+0.0004,Y63))</f>
        <v/>
      </c>
      <c r="M63" s="34" t="str">
        <f>IF(results!$W63&lt;&gt;"b","",IF(OR(U63=Z63,V63=Z63,W63=Z63,X63=Z63,Y63=Z63),Z63+0.0005,Z63))</f>
        <v/>
      </c>
      <c r="N63" s="34" t="str">
        <f>IF(results!$W63&lt;&gt;"b","",IF(OR(U63=AA63,V63=AA63,W63=AA63,X63=AA63,Y63=AA63,Z63=AA63),AA63+0.0006,AA63))</f>
        <v/>
      </c>
      <c r="O63" s="34" t="str">
        <f>IF(results!$W63&lt;&gt;"b","",IF(OR(U63=AB63,V63=AB63,W63=AB63,X63=AB63,Y63=AB63,Z63=AB63,AA63=AB63),AB63+0.0007,AB63))</f>
        <v/>
      </c>
      <c r="P63" s="34" t="str">
        <f>IF(results!$W63&lt;&gt;"b","",AC63*2)</f>
        <v/>
      </c>
      <c r="Q63" s="46">
        <f t="shared" si="9"/>
        <v>0</v>
      </c>
      <c r="R63" s="4">
        <f t="shared" si="5"/>
        <v>6.2999999999999998E-6</v>
      </c>
      <c r="S63" s="4" t="str">
        <f>IF(results!$W63&lt;&gt;"b","",results!C63)</f>
        <v/>
      </c>
      <c r="T63" s="4">
        <f>IF(results!W63="A",1,IF(results!W63="B",2,IF(results!W63="C",3,99)))</f>
        <v>1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0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10"/>
        <v>#NUM!</v>
      </c>
    </row>
    <row r="64" spans="1:30" x14ac:dyDescent="0.35">
      <c r="A64" s="18">
        <v>58</v>
      </c>
      <c r="B64" s="20">
        <f t="shared" si="7"/>
        <v>29</v>
      </c>
      <c r="C64" s="20">
        <f t="shared" si="8"/>
        <v>6</v>
      </c>
      <c r="D64" s="14">
        <f t="shared" si="11"/>
        <v>6</v>
      </c>
      <c r="E64" s="14">
        <f t="shared" si="11"/>
        <v>6</v>
      </c>
      <c r="F64" s="2" t="str">
        <f>IF(results!W64&lt;&gt;"b","",results!B64)</f>
        <v>OBERLOJER RENATE</v>
      </c>
      <c r="G64" s="2">
        <f>IF(results!$W64&lt;&gt;"b","",results!V64)</f>
        <v>7</v>
      </c>
      <c r="H64" s="34">
        <f>IF(results!$W64&lt;&gt;"b","",U64)</f>
        <v>37</v>
      </c>
      <c r="I64" s="34">
        <f>IF(results!$W64&lt;&gt;"b","",IF(V64=U64,V64+0.0001,V64))</f>
        <v>0</v>
      </c>
      <c r="J64" s="34">
        <f>IF(results!$W64&lt;&gt;"b","",IF(OR(U64=W64,V64=W64),W64+0.0002,W64))</f>
        <v>2.0000000000000001E-4</v>
      </c>
      <c r="K64" s="34">
        <f>IF(results!$W64&lt;&gt;"b","",IF(OR(U64=X64,V64=X64,W64=X64),X64+0.0003,X64))</f>
        <v>48</v>
      </c>
      <c r="L64" s="34">
        <f>IF(results!$W64&lt;&gt;"b","",IF(OR(U64=Y64,V64=Y64,W64=Y64,X64=Y64),Y64+0.0004,Y64))</f>
        <v>37.000399999999999</v>
      </c>
      <c r="M64" s="34">
        <f>IF(results!$W64&lt;&gt;"b","",IF(OR(U64=Z64,V64=Z64,W64=Z64,X64=Z64,Y64=Z64),Z64+0.0005,Z64))</f>
        <v>49</v>
      </c>
      <c r="N64" s="34">
        <f>IF(results!$W64&lt;&gt;"b","",IF(OR(U64=AA64,V64=AA64,W64=AA64,X64=AA64,Y64=AA64,Z64=AA64),AA64+0.0006,AA64))</f>
        <v>40</v>
      </c>
      <c r="O64" s="34">
        <f>IF(results!$W64&lt;&gt;"b","",IF(OR(U64=AB64,V64=AB64,W64=AB64,X64=AB64,Y64=AB64,Z64=AB64,AA64=AB64),AB64+0.0007,AB64))</f>
        <v>51</v>
      </c>
      <c r="P64" s="34">
        <f>IF(results!$W64&lt;&gt;"b","",AC64*2)</f>
        <v>84</v>
      </c>
      <c r="Q64" s="46">
        <f t="shared" si="9"/>
        <v>232</v>
      </c>
      <c r="R64" s="4">
        <f t="shared" si="5"/>
        <v>232.00000639999999</v>
      </c>
      <c r="S64" s="4">
        <f>IF(results!$W64&lt;&gt;"b","",results!C64)</f>
        <v>22.4</v>
      </c>
      <c r="T64" s="4">
        <f>IF(results!W64="A",1,IF(results!W64="B",2,IF(results!W64="C",3,99)))</f>
        <v>2</v>
      </c>
      <c r="U64" s="33">
        <f>results!D64+results!E64</f>
        <v>37</v>
      </c>
      <c r="V64" s="33">
        <f>results!F64+results!G64</f>
        <v>0</v>
      </c>
      <c r="W64" s="33">
        <f>results!H64+results!I64</f>
        <v>0</v>
      </c>
      <c r="X64" s="33">
        <f>results!J64+results!K64</f>
        <v>48</v>
      </c>
      <c r="Y64" s="33">
        <f>results!L64+results!M64</f>
        <v>37</v>
      </c>
      <c r="Z64" s="33">
        <f>results!N64+results!O64</f>
        <v>49</v>
      </c>
      <c r="AA64" s="33">
        <f>results!P64+results!Q64</f>
        <v>40</v>
      </c>
      <c r="AB64" s="33">
        <f>results!R64+results!S64</f>
        <v>51</v>
      </c>
      <c r="AC64" s="33">
        <f>results!T64+results!U64</f>
        <v>42</v>
      </c>
      <c r="AD64" s="10">
        <f t="shared" si="10"/>
        <v>49</v>
      </c>
    </row>
    <row r="65" spans="1:30" x14ac:dyDescent="0.35">
      <c r="A65" s="18">
        <v>59</v>
      </c>
      <c r="B65" s="20">
        <f t="shared" si="7"/>
        <v>84</v>
      </c>
      <c r="C65" s="20">
        <f t="shared" si="8"/>
        <v>126</v>
      </c>
      <c r="D65" s="14">
        <f t="shared" si="11"/>
        <v>56</v>
      </c>
      <c r="E65" s="14">
        <f t="shared" si="11"/>
        <v>56</v>
      </c>
      <c r="F65" s="2" t="str">
        <f>IF(results!W65&lt;&gt;"b","",results!B65)</f>
        <v/>
      </c>
      <c r="G65" s="2" t="str">
        <f>IF(results!$W65&lt;&gt;"b","",results!V65)</f>
        <v/>
      </c>
      <c r="H65" s="34" t="str">
        <f>IF(results!$W65&lt;&gt;"b","",U65)</f>
        <v/>
      </c>
      <c r="I65" s="34" t="str">
        <f>IF(results!$W65&lt;&gt;"b","",IF(V65=U65,V65+0.0001,V65))</f>
        <v/>
      </c>
      <c r="J65" s="34" t="str">
        <f>IF(results!$W65&lt;&gt;"b","",IF(OR(U65=W65,V65=W65),W65+0.0002,W65))</f>
        <v/>
      </c>
      <c r="K65" s="34" t="str">
        <f>IF(results!$W65&lt;&gt;"b","",IF(OR(U65=X65,V65=X65,W65=X65),X65+0.0003,X65))</f>
        <v/>
      </c>
      <c r="L65" s="34" t="str">
        <f>IF(results!$W65&lt;&gt;"b","",IF(OR(U65=Y65,V65=Y65,W65=Y65,X65=Y65),Y65+0.0004,Y65))</f>
        <v/>
      </c>
      <c r="M65" s="34" t="str">
        <f>IF(results!$W65&lt;&gt;"b","",IF(OR(U65=Z65,V65=Z65,W65=Z65,X65=Z65,Y65=Z65),Z65+0.0005,Z65))</f>
        <v/>
      </c>
      <c r="N65" s="34" t="str">
        <f>IF(results!$W65&lt;&gt;"b","",IF(OR(U65=AA65,V65=AA65,W65=AA65,X65=AA65,Y65=AA65,Z65=AA65),AA65+0.0006,AA65))</f>
        <v/>
      </c>
      <c r="O65" s="34" t="str">
        <f>IF(results!$W65&lt;&gt;"b","",IF(OR(U65=AB65,V65=AB65,W65=AB65,X65=AB65,Y65=AB65,Z65=AB65,AA65=AB65),AB65+0.0007,AB65))</f>
        <v/>
      </c>
      <c r="P65" s="34" t="str">
        <f>IF(results!$W65&lt;&gt;"b","",AC65*2)</f>
        <v/>
      </c>
      <c r="Q65" s="46">
        <f t="shared" si="9"/>
        <v>0</v>
      </c>
      <c r="R65" s="4">
        <f t="shared" si="5"/>
        <v>6.4999999999999996E-6</v>
      </c>
      <c r="S65" s="4" t="str">
        <f>IF(results!$W65&lt;&gt;"b","",results!C65)</f>
        <v/>
      </c>
      <c r="T65" s="4">
        <f>IF(results!W65="A",1,IF(results!W65="B",2,IF(results!W65="C",3,99)))</f>
        <v>3</v>
      </c>
      <c r="U65" s="33">
        <f>results!D65+results!E65</f>
        <v>0</v>
      </c>
      <c r="V65" s="33">
        <f>results!F65+results!G65</f>
        <v>26</v>
      </c>
      <c r="W65" s="33">
        <f>results!H65+results!I65</f>
        <v>35</v>
      </c>
      <c r="X65" s="33">
        <f>results!J65+results!K65</f>
        <v>0</v>
      </c>
      <c r="Y65" s="33">
        <f>results!L65+results!M65</f>
        <v>33</v>
      </c>
      <c r="Z65" s="33">
        <f>results!N65+results!O65</f>
        <v>37</v>
      </c>
      <c r="AA65" s="33">
        <f>results!P65+results!Q65</f>
        <v>0</v>
      </c>
      <c r="AB65" s="33">
        <f>results!R65+results!S65</f>
        <v>0</v>
      </c>
      <c r="AC65" s="33">
        <f>results!T65+results!U65</f>
        <v>22</v>
      </c>
      <c r="AD65" s="10" t="e">
        <f t="shared" si="10"/>
        <v>#NUM!</v>
      </c>
    </row>
    <row r="66" spans="1:30" x14ac:dyDescent="0.35">
      <c r="A66" s="18">
        <v>60</v>
      </c>
      <c r="B66" s="20">
        <f t="shared" si="7"/>
        <v>29</v>
      </c>
      <c r="C66" s="20">
        <f t="shared" si="8"/>
        <v>40</v>
      </c>
      <c r="D66" s="14">
        <f t="shared" si="11"/>
        <v>40</v>
      </c>
      <c r="E66" s="14">
        <f t="shared" si="11"/>
        <v>40</v>
      </c>
      <c r="F66" s="2" t="str">
        <f>IF(results!W66&lt;&gt;"b","",results!B66)</f>
        <v>PERSIN ANKA</v>
      </c>
      <c r="G66" s="2">
        <f>IF(results!$W66&lt;&gt;"b","",results!V66)</f>
        <v>1</v>
      </c>
      <c r="H66" s="34">
        <f>IF(results!$W66&lt;&gt;"b","",U66)</f>
        <v>0</v>
      </c>
      <c r="I66" s="34">
        <f>IF(results!$W66&lt;&gt;"b","",IF(V66=U66,V66+0.0001,V66))</f>
        <v>52</v>
      </c>
      <c r="J66" s="34">
        <f>IF(results!$W66&lt;&gt;"b","",IF(OR(U66=W66,V66=W66),W66+0.0002,W66))</f>
        <v>2.0000000000000001E-4</v>
      </c>
      <c r="K66" s="34">
        <f>IF(results!$W66&lt;&gt;"b","",IF(OR(U66=X66,V66=X66,W66=X66),X66+0.0003,X66))</f>
        <v>2.9999999999999997E-4</v>
      </c>
      <c r="L66" s="34">
        <f>IF(results!$W66&lt;&gt;"b","",IF(OR(U66=Y66,V66=Y66,W66=Y66,X66=Y66),Y66+0.0004,Y66))</f>
        <v>4.0000000000000002E-4</v>
      </c>
      <c r="M66" s="34">
        <f>IF(results!$W66&lt;&gt;"b","",IF(OR(U66=Z66,V66=Z66,W66=Z66,X66=Z66,Y66=Z66),Z66+0.0005,Z66))</f>
        <v>5.0000000000000001E-4</v>
      </c>
      <c r="N66" s="34">
        <f>IF(results!$W66&lt;&gt;"b","",IF(OR(U66=AA66,V66=AA66,W66=AA66,X66=AA66,Y66=AA66,Z66=AA66),AA66+0.0006,AA66))</f>
        <v>5.9999999999999995E-4</v>
      </c>
      <c r="O66" s="34">
        <f>IF(results!$W66&lt;&gt;"b","",IF(OR(U66=AB66,V66=AB66,W66=AB66,X66=AB66,Y66=AB66,Z66=AB66,AA66=AB66),AB66+0.0007,AB66))</f>
        <v>6.9999999999999999E-4</v>
      </c>
      <c r="P66" s="34">
        <f>IF(results!$W66&lt;&gt;"b","",AC66*2)</f>
        <v>0</v>
      </c>
      <c r="Q66" s="46">
        <f t="shared" si="9"/>
        <v>52.001800000000003</v>
      </c>
      <c r="R66" s="4">
        <f t="shared" si="5"/>
        <v>52.001806600000002</v>
      </c>
      <c r="S66" s="4">
        <f>IF(results!$W66&lt;&gt;"b","",results!C66)</f>
        <v>17.5</v>
      </c>
      <c r="T66" s="4">
        <f>IF(results!W66="A",1,IF(results!W66="B",2,IF(results!W66="C",3,99)))</f>
        <v>2</v>
      </c>
      <c r="U66" s="33">
        <f>results!D66+results!E66</f>
        <v>0</v>
      </c>
      <c r="V66" s="33">
        <f>results!F66+results!G66</f>
        <v>52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>
        <f t="shared" si="10"/>
        <v>5.9999999999999995E-4</v>
      </c>
    </row>
    <row r="67" spans="1:30" x14ac:dyDescent="0.35">
      <c r="A67" s="18">
        <v>61</v>
      </c>
      <c r="B67" s="20">
        <f t="shared" si="7"/>
        <v>1</v>
      </c>
      <c r="C67" s="20">
        <f t="shared" si="8"/>
        <v>125</v>
      </c>
      <c r="D67" s="14">
        <f t="shared" ref="D67:E86" si="12">_xlfn.RANK.EQ($Q67,$Q$7:$Q$160,0)</f>
        <v>56</v>
      </c>
      <c r="E67" s="14">
        <f t="shared" si="12"/>
        <v>56</v>
      </c>
      <c r="F67" s="2" t="str">
        <f>IF(results!W67&lt;&gt;"b","",results!B67)</f>
        <v/>
      </c>
      <c r="G67" s="2" t="str">
        <f>IF(results!$W67&lt;&gt;"b","",results!V67)</f>
        <v/>
      </c>
      <c r="H67" s="34" t="str">
        <f>IF(results!$W67&lt;&gt;"b","",U67)</f>
        <v/>
      </c>
      <c r="I67" s="34" t="str">
        <f>IF(results!$W67&lt;&gt;"b","",IF(V67=U67,V67+0.0001,V67))</f>
        <v/>
      </c>
      <c r="J67" s="34" t="str">
        <f>IF(results!$W67&lt;&gt;"b","",IF(OR(U67=W67,V67=W67),W67+0.0002,W67))</f>
        <v/>
      </c>
      <c r="K67" s="34" t="str">
        <f>IF(results!$W67&lt;&gt;"b","",IF(OR(U67=X67,V67=X67,W67=X67),X67+0.0003,X67))</f>
        <v/>
      </c>
      <c r="L67" s="34" t="str">
        <f>IF(results!$W67&lt;&gt;"b","",IF(OR(U67=Y67,V67=Y67,W67=Y67,X67=Y67),Y67+0.0004,Y67))</f>
        <v/>
      </c>
      <c r="M67" s="34" t="str">
        <f>IF(results!$W67&lt;&gt;"b","",IF(OR(U67=Z67,V67=Z67,W67=Z67,X67=Z67,Y67=Z67),Z67+0.0005,Z67))</f>
        <v/>
      </c>
      <c r="N67" s="34" t="str">
        <f>IF(results!$W67&lt;&gt;"b","",IF(OR(U67=AA67,V67=AA67,W67=AA67,X67=AA67,Y67=AA67,Z67=AA67),AA67+0.0006,AA67))</f>
        <v/>
      </c>
      <c r="O67" s="34" t="str">
        <f>IF(results!$W67&lt;&gt;"b","",IF(OR(U67=AB67,V67=AB67,W67=AB67,X67=AB67,Y67=AB67,Z67=AB67,AA67=AB67),AB67+0.0007,AB67))</f>
        <v/>
      </c>
      <c r="P67" s="34" t="str">
        <f>IF(results!$W67&lt;&gt;"b","",AC67*2)</f>
        <v/>
      </c>
      <c r="Q67" s="46">
        <f t="shared" si="9"/>
        <v>0</v>
      </c>
      <c r="R67" s="4">
        <f t="shared" si="5"/>
        <v>6.6999999999999994E-6</v>
      </c>
      <c r="S67" s="4" t="str">
        <f>IF(results!$W67&lt;&gt;"b","",results!C67)</f>
        <v/>
      </c>
      <c r="T67" s="4">
        <f>IF(results!W67="A",1,IF(results!W67="B",2,IF(results!W67="C",3,99)))</f>
        <v>1</v>
      </c>
      <c r="U67" s="33">
        <f>results!D67+results!E67</f>
        <v>0</v>
      </c>
      <c r="V67" s="33">
        <f>results!F67+results!G67</f>
        <v>0</v>
      </c>
      <c r="W67" s="33">
        <f>results!H67+results!I67</f>
        <v>34</v>
      </c>
      <c r="X67" s="33">
        <f>results!J67+results!K67</f>
        <v>0</v>
      </c>
      <c r="Y67" s="33">
        <f>results!L67+results!M67</f>
        <v>0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10"/>
        <v>#NUM!</v>
      </c>
    </row>
    <row r="68" spans="1:30" x14ac:dyDescent="0.35">
      <c r="A68" s="18">
        <v>62</v>
      </c>
      <c r="B68" s="20">
        <f t="shared" si="7"/>
        <v>1</v>
      </c>
      <c r="C68" s="20">
        <f t="shared" si="8"/>
        <v>124</v>
      </c>
      <c r="D68" s="14">
        <f t="shared" si="12"/>
        <v>56</v>
      </c>
      <c r="E68" s="14">
        <f t="shared" si="12"/>
        <v>56</v>
      </c>
      <c r="F68" s="2" t="str">
        <f>IF(results!W68&lt;&gt;"b","",results!B68)</f>
        <v/>
      </c>
      <c r="G68" s="2" t="str">
        <f>IF(results!$W68&lt;&gt;"b","",results!V68)</f>
        <v/>
      </c>
      <c r="H68" s="34" t="str">
        <f>IF(results!$W68&lt;&gt;"b","",U68)</f>
        <v/>
      </c>
      <c r="I68" s="34" t="str">
        <f>IF(results!$W68&lt;&gt;"b","",IF(V68=U68,V68+0.0001,V68))</f>
        <v/>
      </c>
      <c r="J68" s="34" t="str">
        <f>IF(results!$W68&lt;&gt;"b","",IF(OR(U68=W68,V68=W68),W68+0.0002,W68))</f>
        <v/>
      </c>
      <c r="K68" s="34" t="str">
        <f>IF(results!$W68&lt;&gt;"b","",IF(OR(U68=X68,V68=X68,W68=X68),X68+0.0003,X68))</f>
        <v/>
      </c>
      <c r="L68" s="34" t="str">
        <f>IF(results!$W68&lt;&gt;"b","",IF(OR(U68=Y68,V68=Y68,W68=Y68,X68=Y68),Y68+0.0004,Y68))</f>
        <v/>
      </c>
      <c r="M68" s="34" t="str">
        <f>IF(results!$W68&lt;&gt;"b","",IF(OR(U68=Z68,V68=Z68,W68=Z68,X68=Z68,Y68=Z68),Z68+0.0005,Z68))</f>
        <v/>
      </c>
      <c r="N68" s="34" t="str">
        <f>IF(results!$W68&lt;&gt;"b","",IF(OR(U68=AA68,V68=AA68,W68=AA68,X68=AA68,Y68=AA68,Z68=AA68),AA68+0.0006,AA68))</f>
        <v/>
      </c>
      <c r="O68" s="34" t="str">
        <f>IF(results!$W68&lt;&gt;"b","",IF(OR(U68=AB68,V68=AB68,W68=AB68,X68=AB68,Y68=AB68,Z68=AB68,AA68=AB68),AB68+0.0007,AB68))</f>
        <v/>
      </c>
      <c r="P68" s="34" t="str">
        <f>IF(results!$W68&lt;&gt;"b","",AC68*2)</f>
        <v/>
      </c>
      <c r="Q68" s="46">
        <f t="shared" si="9"/>
        <v>0</v>
      </c>
      <c r="R68" s="4">
        <f t="shared" si="5"/>
        <v>6.7999999999999993E-6</v>
      </c>
      <c r="S68" s="4" t="str">
        <f>IF(results!$W68&lt;&gt;"b","",results!C68)</f>
        <v/>
      </c>
      <c r="T68" s="4">
        <f>IF(results!W68="A",1,IF(results!W68="B",2,IF(results!W68="C",3,99)))</f>
        <v>1</v>
      </c>
      <c r="U68" s="33">
        <f>results!D68+results!E68</f>
        <v>0</v>
      </c>
      <c r="V68" s="33">
        <f>results!F68+results!G68</f>
        <v>0</v>
      </c>
      <c r="W68" s="33">
        <f>results!H68+results!I68</f>
        <v>53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10"/>
        <v>#NUM!</v>
      </c>
    </row>
    <row r="69" spans="1:30" ht="15" customHeight="1" x14ac:dyDescent="0.35">
      <c r="A69" s="18">
        <v>63</v>
      </c>
      <c r="B69" s="20">
        <f t="shared" si="7"/>
        <v>1</v>
      </c>
      <c r="C69" s="20">
        <f t="shared" si="8"/>
        <v>123</v>
      </c>
      <c r="D69" s="14">
        <f t="shared" si="12"/>
        <v>56</v>
      </c>
      <c r="E69" s="14">
        <f t="shared" si="12"/>
        <v>56</v>
      </c>
      <c r="F69" s="2" t="str">
        <f>IF(results!W69&lt;&gt;"b","",results!B69)</f>
        <v/>
      </c>
      <c r="G69" s="2" t="str">
        <f>IF(results!$W69&lt;&gt;"b","",results!V69)</f>
        <v/>
      </c>
      <c r="H69" s="34" t="str">
        <f>IF(results!$W69&lt;&gt;"b","",U69)</f>
        <v/>
      </c>
      <c r="I69" s="34" t="str">
        <f>IF(results!$W69&lt;&gt;"b","",IF(V69=U69,V69+0.0001,V69))</f>
        <v/>
      </c>
      <c r="J69" s="34" t="str">
        <f>IF(results!$W69&lt;&gt;"b","",IF(OR(U69=W69,V69=W69),W69+0.0002,W69))</f>
        <v/>
      </c>
      <c r="K69" s="34" t="str">
        <f>IF(results!$W69&lt;&gt;"b","",IF(OR(U69=X69,V69=X69,W69=X69),X69+0.0003,X69))</f>
        <v/>
      </c>
      <c r="L69" s="34" t="str">
        <f>IF(results!$W69&lt;&gt;"b","",IF(OR(U69=Y69,V69=Y69,W69=Y69,X69=Y69),Y69+0.0004,Y69))</f>
        <v/>
      </c>
      <c r="M69" s="34" t="str">
        <f>IF(results!$W69&lt;&gt;"b","",IF(OR(U69=Z69,V69=Z69,W69=Z69,X69=Z69,Y69=Z69),Z69+0.0005,Z69))</f>
        <v/>
      </c>
      <c r="N69" s="34" t="str">
        <f>IF(results!$W69&lt;&gt;"b","",IF(OR(U69=AA69,V69=AA69,W69=AA69,X69=AA69,Y69=AA69,Z69=AA69),AA69+0.0006,AA69))</f>
        <v/>
      </c>
      <c r="O69" s="34" t="str">
        <f>IF(results!$W69&lt;&gt;"b","",IF(OR(U69=AB69,V69=AB69,W69=AB69,X69=AB69,Y69=AB69,Z69=AB69,AA69=AB69),AB69+0.0007,AB69))</f>
        <v/>
      </c>
      <c r="P69" s="34" t="str">
        <f>IF(results!$W69&lt;&gt;"b","",AC69*2)</f>
        <v/>
      </c>
      <c r="Q69" s="46">
        <f t="shared" si="9"/>
        <v>0</v>
      </c>
      <c r="R69" s="4">
        <f t="shared" si="5"/>
        <v>6.9E-6</v>
      </c>
      <c r="S69" s="4" t="str">
        <f>IF(results!$W69&lt;&gt;"b","",results!C69)</f>
        <v/>
      </c>
      <c r="T69" s="4">
        <f>IF(results!W69="A",1,IF(results!W69="B",2,IF(results!W69="C",3,99)))</f>
        <v>1</v>
      </c>
      <c r="U69" s="33">
        <f>results!D69+results!E69</f>
        <v>0</v>
      </c>
      <c r="V69" s="33">
        <f>results!F69+results!G69</f>
        <v>0</v>
      </c>
      <c r="W69" s="33">
        <f>results!H69+results!I69</f>
        <v>53</v>
      </c>
      <c r="X69" s="33">
        <f>results!J69+results!K69</f>
        <v>0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10"/>
        <v>#NUM!</v>
      </c>
    </row>
    <row r="70" spans="1:30" x14ac:dyDescent="0.35">
      <c r="A70" s="18">
        <v>64</v>
      </c>
      <c r="B70" s="20">
        <f t="shared" si="7"/>
        <v>1</v>
      </c>
      <c r="C70" s="20">
        <f t="shared" si="8"/>
        <v>122</v>
      </c>
      <c r="D70" s="14">
        <f t="shared" si="12"/>
        <v>56</v>
      </c>
      <c r="E70" s="14">
        <f t="shared" si="12"/>
        <v>56</v>
      </c>
      <c r="F70" s="2" t="str">
        <f>IF(results!W70&lt;&gt;"b","",results!B70)</f>
        <v/>
      </c>
      <c r="G70" s="2" t="str">
        <f>IF(results!$W70&lt;&gt;"b","",results!V70)</f>
        <v/>
      </c>
      <c r="H70" s="34" t="str">
        <f>IF(results!$W70&lt;&gt;"b","",U70)</f>
        <v/>
      </c>
      <c r="I70" s="34" t="str">
        <f>IF(results!$W70&lt;&gt;"b","",IF(V70=U70,V70+0.0001,V70))</f>
        <v/>
      </c>
      <c r="J70" s="34" t="str">
        <f>IF(results!$W70&lt;&gt;"b","",IF(OR(U70=W70,V70=W70),W70+0.0002,W70))</f>
        <v/>
      </c>
      <c r="K70" s="34" t="str">
        <f>IF(results!$W70&lt;&gt;"b","",IF(OR(U70=X70,V70=X70,W70=X70),X70+0.0003,X70))</f>
        <v/>
      </c>
      <c r="L70" s="34" t="str">
        <f>IF(results!$W70&lt;&gt;"b","",IF(OR(U70=Y70,V70=Y70,W70=Y70,X70=Y70),Y70+0.0004,Y70))</f>
        <v/>
      </c>
      <c r="M70" s="34" t="str">
        <f>IF(results!$W70&lt;&gt;"b","",IF(OR(U70=Z70,V70=Z70,W70=Z70,X70=Z70,Y70=Z70),Z70+0.0005,Z70))</f>
        <v/>
      </c>
      <c r="N70" s="34" t="str">
        <f>IF(results!$W70&lt;&gt;"b","",IF(OR(U70=AA70,V70=AA70,W70=AA70,X70=AA70,Y70=AA70,Z70=AA70),AA70+0.0006,AA70))</f>
        <v/>
      </c>
      <c r="O70" s="34" t="str">
        <f>IF(results!$W70&lt;&gt;"b","",IF(OR(U70=AB70,V70=AB70,W70=AB70,X70=AB70,Y70=AB70,Z70=AB70,AA70=AB70),AB70+0.0007,AB70))</f>
        <v/>
      </c>
      <c r="P70" s="34" t="str">
        <f>IF(results!$W70&lt;&gt;"b","",AC70*2)</f>
        <v/>
      </c>
      <c r="Q70" s="46">
        <f t="shared" si="9"/>
        <v>0</v>
      </c>
      <c r="R70" s="4">
        <f t="shared" si="5"/>
        <v>6.9999999999999999E-6</v>
      </c>
      <c r="S70" s="4" t="str">
        <f>IF(results!$W70&lt;&gt;"b","",results!C70)</f>
        <v/>
      </c>
      <c r="T70" s="4">
        <f>IF(results!W70="A",1,IF(results!W70="B",2,IF(results!W70="C",3,99)))</f>
        <v>1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55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10"/>
        <v>#NUM!</v>
      </c>
    </row>
    <row r="71" spans="1:30" x14ac:dyDescent="0.35">
      <c r="A71" s="18">
        <v>65</v>
      </c>
      <c r="B71" s="20">
        <f t="shared" ref="B71:B102" si="13">RANK($T71,$T$7:$T$160,1)</f>
        <v>29</v>
      </c>
      <c r="C71" s="20">
        <f t="shared" ref="C71:C102" si="14">RANK($R71,$R$7:$R$160,0)</f>
        <v>8</v>
      </c>
      <c r="D71" s="14">
        <f t="shared" si="12"/>
        <v>8</v>
      </c>
      <c r="E71" s="14">
        <f t="shared" si="12"/>
        <v>8</v>
      </c>
      <c r="F71" s="2" t="str">
        <f>IF(results!W71&lt;&gt;"b","",results!B71)</f>
        <v>PRINCI LUCIANO</v>
      </c>
      <c r="G71" s="2">
        <f>IF(results!$W71&lt;&gt;"b","",results!V71)</f>
        <v>6</v>
      </c>
      <c r="H71" s="34">
        <f>IF(results!$W71&lt;&gt;"b","",U71)</f>
        <v>41</v>
      </c>
      <c r="I71" s="34">
        <f>IF(results!$W71&lt;&gt;"b","",IF(V71=U71,V71+0.0001,V71))</f>
        <v>35</v>
      </c>
      <c r="J71" s="34">
        <f>IF(results!$W71&lt;&gt;"b","",IF(OR(U71=W71,V71=W71),W71+0.0002,W71))</f>
        <v>45</v>
      </c>
      <c r="K71" s="34">
        <f>IF(results!$W71&lt;&gt;"b","",IF(OR(U71=X71,V71=X71,W71=X71),X71+0.0003,X71))</f>
        <v>0</v>
      </c>
      <c r="L71" s="34">
        <f>IF(results!$W71&lt;&gt;"b","",IF(OR(U71=Y71,V71=Y71,W71=Y71,X71=Y71),Y71+0.0004,Y71))</f>
        <v>47</v>
      </c>
      <c r="M71" s="34">
        <f>IF(results!$W71&lt;&gt;"b","",IF(OR(U71=Z71,V71=Z71,W71=Z71,X71=Z71,Y71=Z71),Z71+0.0005,Z71))</f>
        <v>46</v>
      </c>
      <c r="N71" s="34">
        <f>IF(results!$W71&lt;&gt;"b","",IF(OR(U71=AA71,V71=AA71,W71=AA71,X71=AA71,Y71=AA71,Z71=AA71),AA71+0.0006,AA71))</f>
        <v>5.9999999999999995E-4</v>
      </c>
      <c r="O71" s="34">
        <f>IF(results!$W71&lt;&gt;"b","",IF(OR(U71=AB71,V71=AB71,W71=AB71,X71=AB71,Y71=AB71,Z71=AB71,AA71=AB71),AB71+0.0007,AB71))</f>
        <v>6.9999999999999999E-4</v>
      </c>
      <c r="P71" s="34">
        <f>IF(results!$W71&lt;&gt;"b","",AC71*2)</f>
        <v>84</v>
      </c>
      <c r="Q71" s="46">
        <f t="shared" ref="Q71:Q102" si="15">IF(F71&lt;&gt;"",(MAX(H71:P71)+LARGE(H71:P71,2)+LARGE(H71:P71,3)+LARGE(H71:P71,4)),0)</f>
        <v>222</v>
      </c>
      <c r="R71" s="4">
        <f t="shared" si="5"/>
        <v>222.0000071</v>
      </c>
      <c r="S71" s="4">
        <f>IF(results!$W71&lt;&gt;"b","",results!C71)</f>
        <v>16.5</v>
      </c>
      <c r="T71" s="4">
        <f>IF(results!W71="A",1,IF(results!W71="B",2,IF(results!W71="C",3,99)))</f>
        <v>2</v>
      </c>
      <c r="U71" s="33">
        <f>results!D71+results!E71</f>
        <v>41</v>
      </c>
      <c r="V71" s="33">
        <f>results!F71+results!G71</f>
        <v>35</v>
      </c>
      <c r="W71" s="33">
        <f>results!H71+results!I71</f>
        <v>45</v>
      </c>
      <c r="X71" s="33">
        <f>results!J71+results!K71</f>
        <v>0</v>
      </c>
      <c r="Y71" s="33">
        <f>results!L71+results!M71</f>
        <v>47</v>
      </c>
      <c r="Z71" s="33">
        <f>results!N71+results!O71</f>
        <v>46</v>
      </c>
      <c r="AA71" s="33">
        <f>results!P71+results!Q71</f>
        <v>0</v>
      </c>
      <c r="AB71" s="33">
        <f>results!R71+results!S71</f>
        <v>0</v>
      </c>
      <c r="AC71" s="33">
        <f>results!T71+results!U71</f>
        <v>42</v>
      </c>
      <c r="AD71" s="10">
        <f t="shared" ref="AD71:AD102" si="16">LARGE(H71:P71,3)</f>
        <v>46</v>
      </c>
    </row>
    <row r="72" spans="1:30" x14ac:dyDescent="0.35">
      <c r="A72" s="18">
        <v>66</v>
      </c>
      <c r="B72" s="20">
        <f t="shared" si="13"/>
        <v>29</v>
      </c>
      <c r="C72" s="20">
        <f t="shared" si="14"/>
        <v>50</v>
      </c>
      <c r="D72" s="14">
        <f t="shared" si="12"/>
        <v>48</v>
      </c>
      <c r="E72" s="14">
        <f t="shared" si="12"/>
        <v>48</v>
      </c>
      <c r="F72" s="2" t="str">
        <f>IF(results!W72&lt;&gt;"b","",results!B72)</f>
        <v>REBOLJ ANDREJ</v>
      </c>
      <c r="G72" s="2">
        <f>IF(results!$W72&lt;&gt;"b","",results!V72)</f>
        <v>1</v>
      </c>
      <c r="H72" s="34">
        <f>IF(results!$W72&lt;&gt;"b","",U72)</f>
        <v>41</v>
      </c>
      <c r="I72" s="34">
        <f>IF(results!$W72&lt;&gt;"b","",IF(V72=U72,V72+0.0001,V72))</f>
        <v>0</v>
      </c>
      <c r="J72" s="34">
        <f>IF(results!$W72&lt;&gt;"b","",IF(OR(U72=W72,V72=W72),W72+0.0002,W72))</f>
        <v>2.0000000000000001E-4</v>
      </c>
      <c r="K72" s="34">
        <f>IF(results!$W72&lt;&gt;"b","",IF(OR(U72=X72,V72=X72,W72=X72),X72+0.0003,X72))</f>
        <v>2.9999999999999997E-4</v>
      </c>
      <c r="L72" s="34">
        <f>IF(results!$W72&lt;&gt;"b","",IF(OR(U72=Y72,V72=Y72,W72=Y72,X72=Y72),Y72+0.0004,Y72))</f>
        <v>4.0000000000000002E-4</v>
      </c>
      <c r="M72" s="34">
        <f>IF(results!$W72&lt;&gt;"b","",IF(OR(U72=Z72,V72=Z72,W72=Z72,X72=Z72,Y72=Z72),Z72+0.0005,Z72))</f>
        <v>5.0000000000000001E-4</v>
      </c>
      <c r="N72" s="34">
        <f>IF(results!$W72&lt;&gt;"b","",IF(OR(U72=AA72,V72=AA72,W72=AA72,X72=AA72,Y72=AA72,Z72=AA72),AA72+0.0006,AA72))</f>
        <v>5.9999999999999995E-4</v>
      </c>
      <c r="O72" s="34">
        <f>IF(results!$W72&lt;&gt;"b","",IF(OR(U72=AB72,V72=AB72,W72=AB72,X72=AB72,Y72=AB72,Z72=AB72,AA72=AB72),AB72+0.0007,AB72))</f>
        <v>6.9999999999999999E-4</v>
      </c>
      <c r="P72" s="34">
        <f>IF(results!$W72&lt;&gt;"b","",AC72*2)</f>
        <v>0</v>
      </c>
      <c r="Q72" s="46">
        <f t="shared" si="15"/>
        <v>41.001800000000003</v>
      </c>
      <c r="R72" s="4">
        <f t="shared" ref="R72:R135" si="17">Q72+0.0000001*ROW()</f>
        <v>41.001807200000002</v>
      </c>
      <c r="S72" s="4">
        <f>IF(results!$W72&lt;&gt;"b","",results!C72)</f>
        <v>15.8</v>
      </c>
      <c r="T72" s="4">
        <f>IF(results!W72="A",1,IF(results!W72="B",2,IF(results!W72="C",3,99)))</f>
        <v>2</v>
      </c>
      <c r="U72" s="33">
        <f>results!D72+results!E72</f>
        <v>41</v>
      </c>
      <c r="V72" s="33">
        <f>results!F72+results!G72</f>
        <v>0</v>
      </c>
      <c r="W72" s="33">
        <f>results!H72+results!I72</f>
        <v>0</v>
      </c>
      <c r="X72" s="33">
        <f>results!J72+results!K72</f>
        <v>0</v>
      </c>
      <c r="Y72" s="33">
        <f>results!L72+results!M72</f>
        <v>0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>
        <f t="shared" si="16"/>
        <v>5.9999999999999995E-4</v>
      </c>
    </row>
    <row r="73" spans="1:30" x14ac:dyDescent="0.35">
      <c r="A73" s="18">
        <v>67</v>
      </c>
      <c r="B73" s="20">
        <f t="shared" si="13"/>
        <v>29</v>
      </c>
      <c r="C73" s="20">
        <f t="shared" si="14"/>
        <v>42</v>
      </c>
      <c r="D73" s="14">
        <f t="shared" si="12"/>
        <v>42</v>
      </c>
      <c r="E73" s="14">
        <f t="shared" si="12"/>
        <v>42</v>
      </c>
      <c r="F73" s="2" t="str">
        <f>IF(results!W73&lt;&gt;"b","",results!B73)</f>
        <v>REBOLJ MAJA</v>
      </c>
      <c r="G73" s="2">
        <f>IF(results!$W73&lt;&gt;"b","",results!V73)</f>
        <v>1</v>
      </c>
      <c r="H73" s="34">
        <f>IF(results!$W73&lt;&gt;"b","",U73)</f>
        <v>49</v>
      </c>
      <c r="I73" s="34">
        <f>IF(results!$W73&lt;&gt;"b","",IF(V73=U73,V73+0.0001,V73))</f>
        <v>0</v>
      </c>
      <c r="J73" s="34">
        <f>IF(results!$W73&lt;&gt;"b","",IF(OR(U73=W73,V73=W73),W73+0.0002,W73))</f>
        <v>2.0000000000000001E-4</v>
      </c>
      <c r="K73" s="34">
        <f>IF(results!$W73&lt;&gt;"b","",IF(OR(U73=X73,V73=X73,W73=X73),X73+0.0003,X73))</f>
        <v>2.9999999999999997E-4</v>
      </c>
      <c r="L73" s="34">
        <f>IF(results!$W73&lt;&gt;"b","",IF(OR(U73=Y73,V73=Y73,W73=Y73,X73=Y73),Y73+0.0004,Y73))</f>
        <v>4.0000000000000002E-4</v>
      </c>
      <c r="M73" s="34">
        <f>IF(results!$W73&lt;&gt;"b","",IF(OR(U73=Z73,V73=Z73,W73=Z73,X73=Z73,Y73=Z73),Z73+0.0005,Z73))</f>
        <v>5.0000000000000001E-4</v>
      </c>
      <c r="N73" s="34">
        <f>IF(results!$W73&lt;&gt;"b","",IF(OR(U73=AA73,V73=AA73,W73=AA73,X73=AA73,Y73=AA73,Z73=AA73),AA73+0.0006,AA73))</f>
        <v>5.9999999999999995E-4</v>
      </c>
      <c r="O73" s="34">
        <f>IF(results!$W73&lt;&gt;"b","",IF(OR(U73=AB73,V73=AB73,W73=AB73,X73=AB73,Y73=AB73,Z73=AB73,AA73=AB73),AB73+0.0007,AB73))</f>
        <v>6.9999999999999999E-4</v>
      </c>
      <c r="P73" s="34">
        <f>IF(results!$W73&lt;&gt;"b","",AC73*2)</f>
        <v>0</v>
      </c>
      <c r="Q73" s="46">
        <f t="shared" si="15"/>
        <v>49.001800000000003</v>
      </c>
      <c r="R73" s="4">
        <f t="shared" si="17"/>
        <v>49.001807300000003</v>
      </c>
      <c r="S73" s="4">
        <f>IF(results!$W73&lt;&gt;"b","",results!C73)</f>
        <v>24</v>
      </c>
      <c r="T73" s="4">
        <f>IF(results!W73="A",1,IF(results!W73="B",2,IF(results!W73="C",3,99)))</f>
        <v>2</v>
      </c>
      <c r="U73" s="33">
        <f>results!D73+results!E73</f>
        <v>49</v>
      </c>
      <c r="V73" s="33">
        <f>results!F73+results!G73</f>
        <v>0</v>
      </c>
      <c r="W73" s="33">
        <f>results!H73+results!I73</f>
        <v>0</v>
      </c>
      <c r="X73" s="33">
        <f>results!J73+results!K73</f>
        <v>0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>
        <f t="shared" si="16"/>
        <v>5.9999999999999995E-4</v>
      </c>
    </row>
    <row r="74" spans="1:30" x14ac:dyDescent="0.35">
      <c r="A74" s="18">
        <v>68</v>
      </c>
      <c r="B74" s="20">
        <f t="shared" si="13"/>
        <v>29</v>
      </c>
      <c r="C74" s="20">
        <f t="shared" si="14"/>
        <v>17</v>
      </c>
      <c r="D74" s="14">
        <f t="shared" si="12"/>
        <v>17</v>
      </c>
      <c r="E74" s="14">
        <f t="shared" si="12"/>
        <v>17</v>
      </c>
      <c r="F74" s="2" t="str">
        <f>IF(results!W74&lt;&gt;"b","",results!B74)</f>
        <v>REDAELLI GIANFRANCO</v>
      </c>
      <c r="G74" s="2">
        <f>IF(results!$W74&lt;&gt;"b","",results!V74)</f>
        <v>3</v>
      </c>
      <c r="H74" s="34">
        <f>IF(results!$W74&lt;&gt;"b","",U74)</f>
        <v>51</v>
      </c>
      <c r="I74" s="34">
        <f>IF(results!$W74&lt;&gt;"b","",IF(V74=U74,V74+0.0001,V74))</f>
        <v>47</v>
      </c>
      <c r="J74" s="34">
        <f>IF(results!$W74&lt;&gt;"b","",IF(OR(U74=W74,V74=W74),W74+0.0002,W74))</f>
        <v>0</v>
      </c>
      <c r="K74" s="34">
        <f>IF(results!$W74&lt;&gt;"b","",IF(OR(U74=X74,V74=X74,W74=X74),X74+0.0003,X74))</f>
        <v>2.9999999999999997E-4</v>
      </c>
      <c r="L74" s="34">
        <f>IF(results!$W74&lt;&gt;"b","",IF(OR(U74=Y74,V74=Y74,W74=Y74,X74=Y74),Y74+0.0004,Y74))</f>
        <v>47.000399999999999</v>
      </c>
      <c r="M74" s="34">
        <f>IF(results!$W74&lt;&gt;"b","",IF(OR(U74=Z74,V74=Z74,W74=Z74,X74=Z74,Y74=Z74),Z74+0.0005,Z74))</f>
        <v>5.0000000000000001E-4</v>
      </c>
      <c r="N74" s="34">
        <f>IF(results!$W74&lt;&gt;"b","",IF(OR(U74=AA74,V74=AA74,W74=AA74,X74=AA74,Y74=AA74,Z74=AA74),AA74+0.0006,AA74))</f>
        <v>5.9999999999999995E-4</v>
      </c>
      <c r="O74" s="34">
        <f>IF(results!$W74&lt;&gt;"b","",IF(OR(U74=AB74,V74=AB74,W74=AB74,X74=AB74,Y74=AB74,Z74=AB74,AA74=AB74),AB74+0.0007,AB74))</f>
        <v>6.9999999999999999E-4</v>
      </c>
      <c r="P74" s="34">
        <f>IF(results!$W74&lt;&gt;"b","",AC74*2)</f>
        <v>0</v>
      </c>
      <c r="Q74" s="46">
        <f t="shared" si="15"/>
        <v>145.00110000000001</v>
      </c>
      <c r="R74" s="4">
        <f t="shared" si="17"/>
        <v>145.0011074</v>
      </c>
      <c r="S74" s="4">
        <f>IF(results!$W74&lt;&gt;"b","",results!C74)</f>
        <v>21.9</v>
      </c>
      <c r="T74" s="4">
        <f>IF(results!W74="A",1,IF(results!W74="B",2,IF(results!W74="C",3,99)))</f>
        <v>2</v>
      </c>
      <c r="U74" s="33">
        <f>results!D74+results!E74</f>
        <v>51</v>
      </c>
      <c r="V74" s="33">
        <f>results!F74+results!G74</f>
        <v>47</v>
      </c>
      <c r="W74" s="33">
        <f>results!H74+results!I74</f>
        <v>0</v>
      </c>
      <c r="X74" s="33">
        <f>results!J74+results!K74</f>
        <v>0</v>
      </c>
      <c r="Y74" s="33">
        <f>results!L74+results!M74</f>
        <v>47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>
        <f t="shared" si="16"/>
        <v>47</v>
      </c>
    </row>
    <row r="75" spans="1:30" x14ac:dyDescent="0.35">
      <c r="A75" s="18">
        <v>69</v>
      </c>
      <c r="B75" s="20">
        <f t="shared" si="13"/>
        <v>29</v>
      </c>
      <c r="C75" s="20">
        <f t="shared" si="14"/>
        <v>38</v>
      </c>
      <c r="D75" s="14">
        <f t="shared" si="12"/>
        <v>38</v>
      </c>
      <c r="E75" s="14">
        <f t="shared" si="12"/>
        <v>38</v>
      </c>
      <c r="F75" s="2" t="str">
        <f>IF(results!W75&lt;&gt;"b","",results!B75)</f>
        <v>REJC DARIO</v>
      </c>
      <c r="G75" s="2">
        <f>IF(results!$W75&lt;&gt;"b","",results!V75)</f>
        <v>1</v>
      </c>
      <c r="H75" s="34">
        <f>IF(results!$W75&lt;&gt;"b","",U75)</f>
        <v>0</v>
      </c>
      <c r="I75" s="34">
        <f>IF(results!$W75&lt;&gt;"b","",IF(V75=U75,V75+0.0001,V75))</f>
        <v>1E-4</v>
      </c>
      <c r="J75" s="34">
        <f>IF(results!$W75&lt;&gt;"b","",IF(OR(U75=W75,V75=W75),W75+0.0002,W75))</f>
        <v>2.0000000000000001E-4</v>
      </c>
      <c r="K75" s="34">
        <f>IF(results!$W75&lt;&gt;"b","",IF(OR(U75=X75,V75=X75,W75=X75),X75+0.0003,X75))</f>
        <v>2.9999999999999997E-4</v>
      </c>
      <c r="L75" s="34">
        <f>IF(results!$W75&lt;&gt;"b","",IF(OR(U75=Y75,V75=Y75,W75=Y75,X75=Y75),Y75+0.0004,Y75))</f>
        <v>4.0000000000000002E-4</v>
      </c>
      <c r="M75" s="34">
        <f>IF(results!$W75&lt;&gt;"b","",IF(OR(U75=Z75,V75=Z75,W75=Z75,X75=Z75,Y75=Z75),Z75+0.0005,Z75))</f>
        <v>55</v>
      </c>
      <c r="N75" s="34">
        <f>IF(results!$W75&lt;&gt;"b","",IF(OR(U75=AA75,V75=AA75,W75=AA75,X75=AA75,Y75=AA75,Z75=AA75),AA75+0.0006,AA75))</f>
        <v>5.9999999999999995E-4</v>
      </c>
      <c r="O75" s="34">
        <f>IF(results!$W75&lt;&gt;"b","",IF(OR(U75=AB75,V75=AB75,W75=AB75,X75=AB75,Y75=AB75,Z75=AB75,AA75=AB75),AB75+0.0007,AB75))</f>
        <v>6.9999999999999999E-4</v>
      </c>
      <c r="P75" s="34">
        <f>IF(results!$W75&lt;&gt;"b","",AC75*2)</f>
        <v>0</v>
      </c>
      <c r="Q75" s="46">
        <f t="shared" si="15"/>
        <v>55.0017</v>
      </c>
      <c r="R75" s="4">
        <f t="shared" si="17"/>
        <v>55.001707500000002</v>
      </c>
      <c r="S75" s="4">
        <f>IF(results!$W75&lt;&gt;"b","",results!C75)</f>
        <v>23.7</v>
      </c>
      <c r="T75" s="4">
        <f>IF(results!W75="A",1,IF(results!W75="B",2,IF(results!W75="C",3,99)))</f>
        <v>2</v>
      </c>
      <c r="U75" s="33">
        <f>results!D75+results!E75</f>
        <v>0</v>
      </c>
      <c r="V75" s="33">
        <f>results!F75+results!G75</f>
        <v>0</v>
      </c>
      <c r="W75" s="33">
        <f>results!H75+results!I75</f>
        <v>0</v>
      </c>
      <c r="X75" s="33">
        <f>results!J75+results!K75</f>
        <v>0</v>
      </c>
      <c r="Y75" s="33">
        <f>results!L75+results!M75</f>
        <v>0</v>
      </c>
      <c r="Z75" s="33">
        <f>results!N75+results!O75</f>
        <v>55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>
        <f t="shared" si="16"/>
        <v>5.9999999999999995E-4</v>
      </c>
    </row>
    <row r="76" spans="1:30" x14ac:dyDescent="0.35">
      <c r="A76" s="18">
        <v>70</v>
      </c>
      <c r="B76" s="20">
        <f t="shared" si="13"/>
        <v>84</v>
      </c>
      <c r="C76" s="20">
        <f t="shared" si="14"/>
        <v>121</v>
      </c>
      <c r="D76" s="14">
        <f t="shared" si="12"/>
        <v>56</v>
      </c>
      <c r="E76" s="14">
        <f t="shared" si="12"/>
        <v>56</v>
      </c>
      <c r="F76" s="2" t="str">
        <f>IF(results!W76&lt;&gt;"b","",results!B76)</f>
        <v/>
      </c>
      <c r="G76" s="2" t="str">
        <f>IF(results!$W76&lt;&gt;"b","",results!V76)</f>
        <v/>
      </c>
      <c r="H76" s="34" t="str">
        <f>IF(results!$W76&lt;&gt;"b","",U76)</f>
        <v/>
      </c>
      <c r="I76" s="34" t="str">
        <f>IF(results!$W76&lt;&gt;"b","",IF(V76=U76,V76+0.0001,V76))</f>
        <v/>
      </c>
      <c r="J76" s="34" t="str">
        <f>IF(results!$W76&lt;&gt;"b","",IF(OR(U76=W76,V76=W76),W76+0.0002,W76))</f>
        <v/>
      </c>
      <c r="K76" s="34" t="str">
        <f>IF(results!$W76&lt;&gt;"b","",IF(OR(U76=X76,V76=X76,W76=X76),X76+0.0003,X76))</f>
        <v/>
      </c>
      <c r="L76" s="34" t="str">
        <f>IF(results!$W76&lt;&gt;"b","",IF(OR(U76=Y76,V76=Y76,W76=Y76,X76=Y76),Y76+0.0004,Y76))</f>
        <v/>
      </c>
      <c r="M76" s="34" t="str">
        <f>IF(results!$W76&lt;&gt;"b","",IF(OR(U76=Z76,V76=Z76,W76=Z76,X76=Z76,Y76=Z76),Z76+0.0005,Z76))</f>
        <v/>
      </c>
      <c r="N76" s="34" t="str">
        <f>IF(results!$W76&lt;&gt;"b","",IF(OR(U76=AA76,V76=AA76,W76=AA76,X76=AA76,Y76=AA76,Z76=AA76),AA76+0.0006,AA76))</f>
        <v/>
      </c>
      <c r="O76" s="34" t="str">
        <f>IF(results!$W76&lt;&gt;"b","",IF(OR(U76=AB76,V76=AB76,W76=AB76,X76=AB76,Y76=AB76,Z76=AB76,AA76=AB76),AB76+0.0007,AB76))</f>
        <v/>
      </c>
      <c r="P76" s="34" t="str">
        <f>IF(results!$W76&lt;&gt;"b","",AC76*2)</f>
        <v/>
      </c>
      <c r="Q76" s="46">
        <f t="shared" si="15"/>
        <v>0</v>
      </c>
      <c r="R76" s="4">
        <f t="shared" si="17"/>
        <v>7.6000000000000001E-6</v>
      </c>
      <c r="S76" s="4" t="str">
        <f>IF(results!$W76&lt;&gt;"b","",results!C76)</f>
        <v/>
      </c>
      <c r="T76" s="4">
        <f>IF(results!W76="A",1,IF(results!W76="B",2,IF(results!W76="C",3,99)))</f>
        <v>3</v>
      </c>
      <c r="U76" s="33">
        <f>results!D76+results!E76</f>
        <v>30</v>
      </c>
      <c r="V76" s="33">
        <f>results!F76+results!G76</f>
        <v>41</v>
      </c>
      <c r="W76" s="33">
        <f>results!H76+results!I76</f>
        <v>0</v>
      </c>
      <c r="X76" s="33">
        <f>results!J76+results!K76</f>
        <v>0</v>
      </c>
      <c r="Y76" s="33">
        <f>results!L76+results!M76</f>
        <v>0</v>
      </c>
      <c r="Z76" s="33">
        <f>results!N76+results!O76</f>
        <v>38</v>
      </c>
      <c r="AA76" s="33">
        <f>results!P76+results!Q76</f>
        <v>0</v>
      </c>
      <c r="AB76" s="33">
        <f>results!R76+results!S76</f>
        <v>0</v>
      </c>
      <c r="AC76" s="33">
        <f>results!T76+results!U76</f>
        <v>37</v>
      </c>
      <c r="AD76" s="10" t="e">
        <f t="shared" si="16"/>
        <v>#NUM!</v>
      </c>
    </row>
    <row r="77" spans="1:30" x14ac:dyDescent="0.35">
      <c r="A77" s="18">
        <v>71</v>
      </c>
      <c r="B77" s="20">
        <f t="shared" si="13"/>
        <v>29</v>
      </c>
      <c r="C77" s="20">
        <f t="shared" si="14"/>
        <v>52</v>
      </c>
      <c r="D77" s="14">
        <f t="shared" si="12"/>
        <v>52</v>
      </c>
      <c r="E77" s="14">
        <f t="shared" si="12"/>
        <v>52</v>
      </c>
      <c r="F77" s="2" t="str">
        <f>IF(results!W77&lt;&gt;"b","",results!B77)</f>
        <v>ROGELJ JANEZ</v>
      </c>
      <c r="G77" s="2">
        <f>IF(results!$W77&lt;&gt;"b","",results!V77)</f>
        <v>1</v>
      </c>
      <c r="H77" s="34">
        <f>IF(results!$W77&lt;&gt;"b","",U77)</f>
        <v>0</v>
      </c>
      <c r="I77" s="34">
        <f>IF(results!$W77&lt;&gt;"b","",IF(V77=U77,V77+0.0001,V77))</f>
        <v>1E-4</v>
      </c>
      <c r="J77" s="34">
        <f>IF(results!$W77&lt;&gt;"b","",IF(OR(U77=W77,V77=W77),W77+0.0002,W77))</f>
        <v>2.0000000000000001E-4</v>
      </c>
      <c r="K77" s="34">
        <f>IF(results!$W77&lt;&gt;"b","",IF(OR(U77=X77,V77=X77,W77=X77),X77+0.0003,X77))</f>
        <v>37</v>
      </c>
      <c r="L77" s="34">
        <f>IF(results!$W77&lt;&gt;"b","",IF(OR(U77=Y77,V77=Y77,W77=Y77,X77=Y77),Y77+0.0004,Y77))</f>
        <v>4.0000000000000002E-4</v>
      </c>
      <c r="M77" s="34">
        <f>IF(results!$W77&lt;&gt;"b","",IF(OR(U77=Z77,V77=Z77,W77=Z77,X77=Z77,Y77=Z77),Z77+0.0005,Z77))</f>
        <v>5.0000000000000001E-4</v>
      </c>
      <c r="N77" s="34">
        <f>IF(results!$W77&lt;&gt;"b","",IF(OR(U77=AA77,V77=AA77,W77=AA77,X77=AA77,Y77=AA77,Z77=AA77),AA77+0.0006,AA77))</f>
        <v>5.9999999999999995E-4</v>
      </c>
      <c r="O77" s="34">
        <f>IF(results!$W77&lt;&gt;"b","",IF(OR(U77=AB77,V77=AB77,W77=AB77,X77=AB77,Y77=AB77,Z77=AB77,AA77=AB77),AB77+0.0007,AB77))</f>
        <v>6.9999999999999999E-4</v>
      </c>
      <c r="P77" s="34">
        <f>IF(results!$W77&lt;&gt;"b","",AC77*2)</f>
        <v>0</v>
      </c>
      <c r="Q77" s="46">
        <f t="shared" si="15"/>
        <v>37.001800000000003</v>
      </c>
      <c r="R77" s="4">
        <f t="shared" si="17"/>
        <v>37.001807700000001</v>
      </c>
      <c r="S77" s="4">
        <f>IF(results!$W77&lt;&gt;"b","",results!C77)</f>
        <v>22.2</v>
      </c>
      <c r="T77" s="4">
        <f>IF(results!W77="A",1,IF(results!W77="B",2,IF(results!W77="C",3,99)))</f>
        <v>2</v>
      </c>
      <c r="U77" s="33">
        <f>results!D77+results!E77</f>
        <v>0</v>
      </c>
      <c r="V77" s="33">
        <f>results!F77+results!G77</f>
        <v>0</v>
      </c>
      <c r="W77" s="33">
        <f>results!H77+results!I77</f>
        <v>0</v>
      </c>
      <c r="X77" s="33">
        <f>results!J77+results!K77</f>
        <v>37</v>
      </c>
      <c r="Y77" s="33">
        <f>results!L77+results!M77</f>
        <v>0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>
        <f t="shared" si="16"/>
        <v>5.9999999999999995E-4</v>
      </c>
    </row>
    <row r="78" spans="1:30" x14ac:dyDescent="0.35">
      <c r="A78" s="18">
        <v>72</v>
      </c>
      <c r="B78" s="20">
        <f t="shared" si="13"/>
        <v>29</v>
      </c>
      <c r="C78" s="20">
        <f t="shared" si="14"/>
        <v>16</v>
      </c>
      <c r="D78" s="14">
        <f t="shared" si="12"/>
        <v>16</v>
      </c>
      <c r="E78" s="14">
        <f t="shared" si="12"/>
        <v>16</v>
      </c>
      <c r="F78" s="2" t="str">
        <f>IF(results!W78&lt;&gt;"b","",results!B78)</f>
        <v>ROT DEJAN</v>
      </c>
      <c r="G78" s="2">
        <f>IF(results!$W78&lt;&gt;"b","",results!V78)</f>
        <v>3</v>
      </c>
      <c r="H78" s="34">
        <f>IF(results!$W78&lt;&gt;"b","",U78)</f>
        <v>0</v>
      </c>
      <c r="I78" s="34">
        <f>IF(results!$W78&lt;&gt;"b","",IF(V78=U78,V78+0.0001,V78))</f>
        <v>1E-4</v>
      </c>
      <c r="J78" s="34">
        <f>IF(results!$W78&lt;&gt;"b","",IF(OR(U78=W78,V78=W78),W78+0.0002,W78))</f>
        <v>2.0000000000000001E-4</v>
      </c>
      <c r="K78" s="34">
        <f>IF(results!$W78&lt;&gt;"b","",IF(OR(U78=X78,V78=X78,W78=X78),X78+0.0003,X78))</f>
        <v>2.9999999999999997E-4</v>
      </c>
      <c r="L78" s="34">
        <f>IF(results!$W78&lt;&gt;"b","",IF(OR(U78=Y78,V78=Y78,W78=Y78,X78=Y78),Y78+0.0004,Y78))</f>
        <v>4.0000000000000002E-4</v>
      </c>
      <c r="M78" s="34">
        <f>IF(results!$W78&lt;&gt;"b","",IF(OR(U78=Z78,V78=Z78,W78=Z78,X78=Z78,Y78=Z78),Z78+0.0005,Z78))</f>
        <v>5.0000000000000001E-4</v>
      </c>
      <c r="N78" s="34">
        <f>IF(results!$W78&lt;&gt;"b","",IF(OR(U78=AA78,V78=AA78,W78=AA78,X78=AA78,Y78=AA78,Z78=AA78),AA78+0.0006,AA78))</f>
        <v>26</v>
      </c>
      <c r="O78" s="34">
        <f>IF(results!$W78&lt;&gt;"b","",IF(OR(U78=AB78,V78=AB78,W78=AB78,X78=AB78,Y78=AB78,Z78=AB78,AA78=AB78),AB78+0.0007,AB78))</f>
        <v>35</v>
      </c>
      <c r="P78" s="34">
        <f>IF(results!$W78&lt;&gt;"b","",AC78*2)</f>
        <v>98</v>
      </c>
      <c r="Q78" s="46">
        <f t="shared" si="15"/>
        <v>159.00049999999999</v>
      </c>
      <c r="R78" s="4">
        <f t="shared" si="17"/>
        <v>159.00050779999998</v>
      </c>
      <c r="S78" s="4">
        <f>IF(results!$W78&lt;&gt;"b","",results!C78)</f>
        <v>22.4</v>
      </c>
      <c r="T78" s="4">
        <f>IF(results!W78="A",1,IF(results!W78="B",2,IF(results!W78="C",3,99)))</f>
        <v>2</v>
      </c>
      <c r="U78" s="33">
        <f>results!D78+results!E78</f>
        <v>0</v>
      </c>
      <c r="V78" s="33">
        <f>results!F78+results!G78</f>
        <v>0</v>
      </c>
      <c r="W78" s="33">
        <f>results!H78+results!I78</f>
        <v>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26</v>
      </c>
      <c r="AB78" s="33">
        <f>results!R78+results!S78</f>
        <v>35</v>
      </c>
      <c r="AC78" s="33">
        <f>results!T78+results!U78</f>
        <v>49</v>
      </c>
      <c r="AD78" s="10">
        <f t="shared" si="16"/>
        <v>26</v>
      </c>
    </row>
    <row r="79" spans="1:30" x14ac:dyDescent="0.35">
      <c r="A79" s="18">
        <v>73</v>
      </c>
      <c r="B79" s="20">
        <f t="shared" si="13"/>
        <v>84</v>
      </c>
      <c r="C79" s="20">
        <f t="shared" si="14"/>
        <v>120</v>
      </c>
      <c r="D79" s="14">
        <f t="shared" si="12"/>
        <v>56</v>
      </c>
      <c r="E79" s="14">
        <f t="shared" si="12"/>
        <v>56</v>
      </c>
      <c r="F79" s="2" t="str">
        <f>IF(results!W79&lt;&gt;"b","",results!B79)</f>
        <v/>
      </c>
      <c r="G79" s="2" t="str">
        <f>IF(results!$W79&lt;&gt;"b","",results!V79)</f>
        <v/>
      </c>
      <c r="H79" s="34" t="str">
        <f>IF(results!$W79&lt;&gt;"b","",U79)</f>
        <v/>
      </c>
      <c r="I79" s="34" t="str">
        <f>IF(results!$W79&lt;&gt;"b","",IF(V79=U79,V79+0.0001,V79))</f>
        <v/>
      </c>
      <c r="J79" s="34" t="str">
        <f>IF(results!$W79&lt;&gt;"b","",IF(OR(U79=W79,V79=W79),W79+0.0002,W79))</f>
        <v/>
      </c>
      <c r="K79" s="34" t="str">
        <f>IF(results!$W79&lt;&gt;"b","",IF(OR(U79=X79,V79=X79,W79=X79),X79+0.0003,X79))</f>
        <v/>
      </c>
      <c r="L79" s="34" t="str">
        <f>IF(results!$W79&lt;&gt;"b","",IF(OR(U79=Y79,V79=Y79,W79=Y79,X79=Y79),Y79+0.0004,Y79))</f>
        <v/>
      </c>
      <c r="M79" s="34" t="str">
        <f>IF(results!$W79&lt;&gt;"b","",IF(OR(U79=Z79,V79=Z79,W79=Z79,X79=Z79,Y79=Z79),Z79+0.0005,Z79))</f>
        <v/>
      </c>
      <c r="N79" s="34" t="str">
        <f>IF(results!$W79&lt;&gt;"b","",IF(OR(U79=AA79,V79=AA79,W79=AA79,X79=AA79,Y79=AA79,Z79=AA79),AA79+0.0006,AA79))</f>
        <v/>
      </c>
      <c r="O79" s="34" t="str">
        <f>IF(results!$W79&lt;&gt;"b","",IF(OR(U79=AB79,V79=AB79,W79=AB79,X79=AB79,Y79=AB79,Z79=AB79,AA79=AB79),AB79+0.0007,AB79))</f>
        <v/>
      </c>
      <c r="P79" s="34" t="str">
        <f>IF(results!$W79&lt;&gt;"b","",AC79*2)</f>
        <v/>
      </c>
      <c r="Q79" s="46">
        <f t="shared" si="15"/>
        <v>0</v>
      </c>
      <c r="R79" s="4">
        <f t="shared" si="17"/>
        <v>7.8999999999999989E-6</v>
      </c>
      <c r="S79" s="4" t="str">
        <f>IF(results!$W79&lt;&gt;"b","",results!C79)</f>
        <v/>
      </c>
      <c r="T79" s="4">
        <f>IF(results!W79="A",1,IF(results!W79="B",2,IF(results!W79="C",3,99)))</f>
        <v>3</v>
      </c>
      <c r="U79" s="33">
        <f>results!D79+results!E79</f>
        <v>0</v>
      </c>
      <c r="V79" s="33">
        <f>results!F79+results!G79</f>
        <v>0</v>
      </c>
      <c r="W79" s="33">
        <f>results!H79+results!I79</f>
        <v>0</v>
      </c>
      <c r="X79" s="33">
        <f>results!J79+results!K79</f>
        <v>26</v>
      </c>
      <c r="Y79" s="33">
        <f>results!L79+results!M79</f>
        <v>0</v>
      </c>
      <c r="Z79" s="33">
        <f>results!N79+results!O79</f>
        <v>39</v>
      </c>
      <c r="AA79" s="33">
        <f>results!P79+results!Q79</f>
        <v>0</v>
      </c>
      <c r="AB79" s="33">
        <f>results!R79+results!S79</f>
        <v>0</v>
      </c>
      <c r="AC79" s="33">
        <f>results!T79+results!U79</f>
        <v>24</v>
      </c>
      <c r="AD79" s="10" t="e">
        <f t="shared" si="16"/>
        <v>#NUM!</v>
      </c>
    </row>
    <row r="80" spans="1:30" x14ac:dyDescent="0.35">
      <c r="A80" s="18">
        <v>74</v>
      </c>
      <c r="B80" s="20">
        <f t="shared" si="13"/>
        <v>84</v>
      </c>
      <c r="C80" s="20">
        <f t="shared" si="14"/>
        <v>119</v>
      </c>
      <c r="D80" s="14">
        <f t="shared" si="12"/>
        <v>56</v>
      </c>
      <c r="E80" s="14">
        <f t="shared" si="12"/>
        <v>56</v>
      </c>
      <c r="F80" s="2" t="str">
        <f>IF(results!W80&lt;&gt;"b","",results!B80)</f>
        <v/>
      </c>
      <c r="G80" s="2" t="str">
        <f>IF(results!$W80&lt;&gt;"b","",results!V80)</f>
        <v/>
      </c>
      <c r="H80" s="34" t="str">
        <f>IF(results!$W80&lt;&gt;"b","",U80)</f>
        <v/>
      </c>
      <c r="I80" s="34" t="str">
        <f>IF(results!$W80&lt;&gt;"b","",IF(V80=U80,V80+0.0001,V80))</f>
        <v/>
      </c>
      <c r="J80" s="34" t="str">
        <f>IF(results!$W80&lt;&gt;"b","",IF(OR(U80=W80,V80=W80),W80+0.0002,W80))</f>
        <v/>
      </c>
      <c r="K80" s="34" t="str">
        <f>IF(results!$W80&lt;&gt;"b","",IF(OR(U80=X80,V80=X80,W80=X80),X80+0.0003,X80))</f>
        <v/>
      </c>
      <c r="L80" s="34" t="str">
        <f>IF(results!$W80&lt;&gt;"b","",IF(OR(U80=Y80,V80=Y80,W80=Y80,X80=Y80),Y80+0.0004,Y80))</f>
        <v/>
      </c>
      <c r="M80" s="34" t="str">
        <f>IF(results!$W80&lt;&gt;"b","",IF(OR(U80=Z80,V80=Z80,W80=Z80,X80=Z80,Y80=Z80),Z80+0.0005,Z80))</f>
        <v/>
      </c>
      <c r="N80" s="34" t="str">
        <f>IF(results!$W80&lt;&gt;"b","",IF(OR(U80=AA80,V80=AA80,W80=AA80,X80=AA80,Y80=AA80,Z80=AA80),AA80+0.0006,AA80))</f>
        <v/>
      </c>
      <c r="O80" s="34" t="str">
        <f>IF(results!$W80&lt;&gt;"b","",IF(OR(U80=AB80,V80=AB80,W80=AB80,X80=AB80,Y80=AB80,Z80=AB80,AA80=AB80),AB80+0.0007,AB80))</f>
        <v/>
      </c>
      <c r="P80" s="34" t="str">
        <f>IF(results!$W80&lt;&gt;"b","",AC80*2)</f>
        <v/>
      </c>
      <c r="Q80" s="46">
        <f t="shared" si="15"/>
        <v>0</v>
      </c>
      <c r="R80" s="4">
        <f t="shared" si="17"/>
        <v>7.9999999999999996E-6</v>
      </c>
      <c r="S80" s="4" t="str">
        <f>IF(results!$W80&lt;&gt;"b","",results!C80)</f>
        <v/>
      </c>
      <c r="T80" s="4">
        <f>IF(results!W80="A",1,IF(results!W80="B",2,IF(results!W80="C",3,99)))</f>
        <v>3</v>
      </c>
      <c r="U80" s="33">
        <f>results!D80+results!E80</f>
        <v>0</v>
      </c>
      <c r="V80" s="33">
        <f>results!F80+results!G80</f>
        <v>0</v>
      </c>
      <c r="W80" s="33">
        <f>results!H80+results!I80</f>
        <v>0</v>
      </c>
      <c r="X80" s="33">
        <f>results!J80+results!K80</f>
        <v>38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 t="e">
        <f t="shared" si="16"/>
        <v>#NUM!</v>
      </c>
    </row>
    <row r="81" spans="1:30" x14ac:dyDescent="0.35">
      <c r="A81" s="18">
        <v>75</v>
      </c>
      <c r="B81" s="20">
        <f t="shared" si="13"/>
        <v>29</v>
      </c>
      <c r="C81" s="20">
        <f t="shared" si="14"/>
        <v>15</v>
      </c>
      <c r="D81" s="14">
        <f t="shared" si="12"/>
        <v>15</v>
      </c>
      <c r="E81" s="14">
        <f t="shared" si="12"/>
        <v>15</v>
      </c>
      <c r="F81" s="2" t="str">
        <f>IF(results!W81&lt;&gt;"b","",results!B81)</f>
        <v>SAJOVIC URBAN</v>
      </c>
      <c r="G81" s="2">
        <f>IF(results!$W81&lt;&gt;"b","",results!V81)</f>
        <v>3</v>
      </c>
      <c r="H81" s="34">
        <f>IF(results!$W81&lt;&gt;"b","",U81)</f>
        <v>57</v>
      </c>
      <c r="I81" s="34">
        <f>IF(results!$W81&lt;&gt;"b","",IF(V81=U81,V81+0.0001,V81))</f>
        <v>66</v>
      </c>
      <c r="J81" s="34">
        <f>IF(results!$W81&lt;&gt;"b","",IF(OR(U81=W81,V81=W81),W81+0.0002,W81))</f>
        <v>0</v>
      </c>
      <c r="K81" s="34">
        <f>IF(results!$W81&lt;&gt;"b","",IF(OR(U81=X81,V81=X81,W81=X81),X81+0.0003,X81))</f>
        <v>2.9999999999999997E-4</v>
      </c>
      <c r="L81" s="34">
        <f>IF(results!$W81&lt;&gt;"b","",IF(OR(U81=Y81,V81=Y81,W81=Y81,X81=Y81),Y81+0.0004,Y81))</f>
        <v>49</v>
      </c>
      <c r="M81" s="34">
        <f>IF(results!$W81&lt;&gt;"b","",IF(OR(U81=Z81,V81=Z81,W81=Z81,X81=Z81,Y81=Z81),Z81+0.0005,Z81))</f>
        <v>5.0000000000000001E-4</v>
      </c>
      <c r="N81" s="34">
        <f>IF(results!$W81&lt;&gt;"b","",IF(OR(U81=AA81,V81=AA81,W81=AA81,X81=AA81,Y81=AA81,Z81=AA81),AA81+0.0006,AA81))</f>
        <v>5.9999999999999995E-4</v>
      </c>
      <c r="O81" s="34">
        <f>IF(results!$W81&lt;&gt;"b","",IF(OR(U81=AB81,V81=AB81,W81=AB81,X81=AB81,Y81=AB81,Z81=AB81,AA81=AB81),AB81+0.0007,AB81))</f>
        <v>6.9999999999999999E-4</v>
      </c>
      <c r="P81" s="34">
        <f>IF(results!$W81&lt;&gt;"b","",AC81*2)</f>
        <v>0</v>
      </c>
      <c r="Q81" s="46">
        <f t="shared" si="15"/>
        <v>172.00069999999999</v>
      </c>
      <c r="R81" s="4">
        <f t="shared" si="17"/>
        <v>172.0007081</v>
      </c>
      <c r="S81" s="4">
        <f>IF(results!$W81&lt;&gt;"b","",results!C81)</f>
        <v>19.2</v>
      </c>
      <c r="T81" s="4">
        <f>IF(results!W81="A",1,IF(results!W81="B",2,IF(results!W81="C",3,99)))</f>
        <v>2</v>
      </c>
      <c r="U81" s="33">
        <f>results!D81+results!E81</f>
        <v>57</v>
      </c>
      <c r="V81" s="33">
        <f>results!F81+results!G81</f>
        <v>66</v>
      </c>
      <c r="W81" s="33">
        <f>results!H81+results!I81</f>
        <v>0</v>
      </c>
      <c r="X81" s="33">
        <f>results!J81+results!K81</f>
        <v>0</v>
      </c>
      <c r="Y81" s="33">
        <f>results!L81+results!M81</f>
        <v>49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>
        <f t="shared" si="16"/>
        <v>49</v>
      </c>
    </row>
    <row r="82" spans="1:30" x14ac:dyDescent="0.35">
      <c r="A82" s="18">
        <v>76</v>
      </c>
      <c r="B82" s="20">
        <f t="shared" si="13"/>
        <v>84</v>
      </c>
      <c r="C82" s="20">
        <f t="shared" si="14"/>
        <v>118</v>
      </c>
      <c r="D82" s="14">
        <f t="shared" si="12"/>
        <v>56</v>
      </c>
      <c r="E82" s="14">
        <f t="shared" si="12"/>
        <v>56</v>
      </c>
      <c r="F82" s="2" t="str">
        <f>IF(results!W82&lt;&gt;"b","",results!B82)</f>
        <v/>
      </c>
      <c r="G82" s="2" t="str">
        <f>IF(results!$W82&lt;&gt;"b","",results!V82)</f>
        <v/>
      </c>
      <c r="H82" s="34" t="str">
        <f>IF(results!$W82&lt;&gt;"b","",U82)</f>
        <v/>
      </c>
      <c r="I82" s="34" t="str">
        <f>IF(results!$W82&lt;&gt;"b","",IF(V82=U82,V82+0.0001,V82))</f>
        <v/>
      </c>
      <c r="J82" s="34" t="str">
        <f>IF(results!$W82&lt;&gt;"b","",IF(OR(U82=W82,V82=W82),W82+0.0002,W82))</f>
        <v/>
      </c>
      <c r="K82" s="34" t="str">
        <f>IF(results!$W82&lt;&gt;"b","",IF(OR(U82=X82,V82=X82,W82=X82),X82+0.0003,X82))</f>
        <v/>
      </c>
      <c r="L82" s="34" t="str">
        <f>IF(results!$W82&lt;&gt;"b","",IF(OR(U82=Y82,V82=Y82,W82=Y82,X82=Y82),Y82+0.0004,Y82))</f>
        <v/>
      </c>
      <c r="M82" s="34" t="str">
        <f>IF(results!$W82&lt;&gt;"b","",IF(OR(U82=Z82,V82=Z82,W82=Z82,X82=Z82,Y82=Z82),Z82+0.0005,Z82))</f>
        <v/>
      </c>
      <c r="N82" s="34" t="str">
        <f>IF(results!$W82&lt;&gt;"b","",IF(OR(U82=AA82,V82=AA82,W82=AA82,X82=AA82,Y82=AA82,Z82=AA82),AA82+0.0006,AA82))</f>
        <v/>
      </c>
      <c r="O82" s="34" t="str">
        <f>IF(results!$W82&lt;&gt;"b","",IF(OR(U82=AB82,V82=AB82,W82=AB82,X82=AB82,Y82=AB82,Z82=AB82,AA82=AB82),AB82+0.0007,AB82))</f>
        <v/>
      </c>
      <c r="P82" s="34" t="str">
        <f>IF(results!$W82&lt;&gt;"b","",AC82*2)</f>
        <v/>
      </c>
      <c r="Q82" s="46">
        <f t="shared" si="15"/>
        <v>0</v>
      </c>
      <c r="R82" s="4">
        <f t="shared" si="17"/>
        <v>8.1999999999999994E-6</v>
      </c>
      <c r="S82" s="4" t="str">
        <f>IF(results!$W82&lt;&gt;"b","",results!C82)</f>
        <v/>
      </c>
      <c r="T82" s="4">
        <f>IF(results!W82="A",1,IF(results!W82="B",2,IF(results!W82="C",3,99)))</f>
        <v>3</v>
      </c>
      <c r="U82" s="33">
        <f>results!D82+results!E82</f>
        <v>0</v>
      </c>
      <c r="V82" s="33">
        <f>results!F82+results!G82</f>
        <v>0</v>
      </c>
      <c r="W82" s="33">
        <f>results!H82+results!I82</f>
        <v>0</v>
      </c>
      <c r="X82" s="33">
        <f>results!J82+results!K82</f>
        <v>44</v>
      </c>
      <c r="Y82" s="33">
        <f>results!L82+results!M82</f>
        <v>0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 t="e">
        <f t="shared" si="16"/>
        <v>#NUM!</v>
      </c>
    </row>
    <row r="83" spans="1:30" x14ac:dyDescent="0.35">
      <c r="A83" s="18">
        <v>77</v>
      </c>
      <c r="B83" s="20">
        <f t="shared" si="13"/>
        <v>29</v>
      </c>
      <c r="C83" s="20">
        <f t="shared" si="14"/>
        <v>49</v>
      </c>
      <c r="D83" s="14">
        <f t="shared" si="12"/>
        <v>48</v>
      </c>
      <c r="E83" s="14">
        <f t="shared" si="12"/>
        <v>48</v>
      </c>
      <c r="F83" s="2" t="str">
        <f>IF(results!W83&lt;&gt;"b","",results!B83)</f>
        <v>SAVIČ ŽIVKO</v>
      </c>
      <c r="G83" s="2">
        <f>IF(results!$W83&lt;&gt;"b","",results!V83)</f>
        <v>1</v>
      </c>
      <c r="H83" s="34">
        <f>IF(results!$W83&lt;&gt;"b","",U83)</f>
        <v>0</v>
      </c>
      <c r="I83" s="34">
        <f>IF(results!$W83&lt;&gt;"b","",IF(V83=U83,V83+0.0001,V83))</f>
        <v>1E-4</v>
      </c>
      <c r="J83" s="34">
        <f>IF(results!$W83&lt;&gt;"b","",IF(OR(U83=W83,V83=W83),W83+0.0002,W83))</f>
        <v>2.0000000000000001E-4</v>
      </c>
      <c r="K83" s="34">
        <f>IF(results!$W83&lt;&gt;"b","",IF(OR(U83=X83,V83=X83,W83=X83),X83+0.0003,X83))</f>
        <v>41</v>
      </c>
      <c r="L83" s="34">
        <f>IF(results!$W83&lt;&gt;"b","",IF(OR(U83=Y83,V83=Y83,W83=Y83,X83=Y83),Y83+0.0004,Y83))</f>
        <v>4.0000000000000002E-4</v>
      </c>
      <c r="M83" s="34">
        <f>IF(results!$W83&lt;&gt;"b","",IF(OR(U83=Z83,V83=Z83,W83=Z83,X83=Z83,Y83=Z83),Z83+0.0005,Z83))</f>
        <v>5.0000000000000001E-4</v>
      </c>
      <c r="N83" s="34">
        <f>IF(results!$W83&lt;&gt;"b","",IF(OR(U83=AA83,V83=AA83,W83=AA83,X83=AA83,Y83=AA83,Z83=AA83),AA83+0.0006,AA83))</f>
        <v>5.9999999999999995E-4</v>
      </c>
      <c r="O83" s="34">
        <f>IF(results!$W83&lt;&gt;"b","",IF(OR(U83=AB83,V83=AB83,W83=AB83,X83=AB83,Y83=AB83,Z83=AB83,AA83=AB83),AB83+0.0007,AB83))</f>
        <v>6.9999999999999999E-4</v>
      </c>
      <c r="P83" s="34">
        <f>IF(results!$W83&lt;&gt;"b","",AC83*2)</f>
        <v>0</v>
      </c>
      <c r="Q83" s="46">
        <f t="shared" si="15"/>
        <v>41.001800000000003</v>
      </c>
      <c r="R83" s="4">
        <f t="shared" si="17"/>
        <v>41.0018083</v>
      </c>
      <c r="S83" s="4">
        <f>IF(results!$W83&lt;&gt;"b","",results!C83)</f>
        <v>21.7</v>
      </c>
      <c r="T83" s="4">
        <f>IF(results!W83="A",1,IF(results!W83="B",2,IF(results!W83="C",3,99)))</f>
        <v>2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41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>
        <f t="shared" si="16"/>
        <v>5.9999999999999995E-4</v>
      </c>
    </row>
    <row r="84" spans="1:30" x14ac:dyDescent="0.35">
      <c r="A84" s="18">
        <v>78</v>
      </c>
      <c r="B84" s="20">
        <f t="shared" si="13"/>
        <v>1</v>
      </c>
      <c r="C84" s="20">
        <f t="shared" si="14"/>
        <v>117</v>
      </c>
      <c r="D84" s="14">
        <f t="shared" si="12"/>
        <v>56</v>
      </c>
      <c r="E84" s="14">
        <f t="shared" si="12"/>
        <v>56</v>
      </c>
      <c r="F84" s="2" t="str">
        <f>IF(results!W84&lt;&gt;"b","",results!B84)</f>
        <v/>
      </c>
      <c r="G84" s="2" t="str">
        <f>IF(results!$W84&lt;&gt;"b","",results!V84)</f>
        <v/>
      </c>
      <c r="H84" s="34" t="str">
        <f>IF(results!$W84&lt;&gt;"b","",U84)</f>
        <v/>
      </c>
      <c r="I84" s="34" t="str">
        <f>IF(results!$W84&lt;&gt;"b","",IF(V84=U84,V84+0.0001,V84))</f>
        <v/>
      </c>
      <c r="J84" s="34" t="str">
        <f>IF(results!$W84&lt;&gt;"b","",IF(OR(U84=W84,V84=W84),W84+0.0002,W84))</f>
        <v/>
      </c>
      <c r="K84" s="34" t="str">
        <f>IF(results!$W84&lt;&gt;"b","",IF(OR(U84=X84,V84=X84,W84=X84),X84+0.0003,X84))</f>
        <v/>
      </c>
      <c r="L84" s="34" t="str">
        <f>IF(results!$W84&lt;&gt;"b","",IF(OR(U84=Y84,V84=Y84,W84=Y84,X84=Y84),Y84+0.0004,Y84))</f>
        <v/>
      </c>
      <c r="M84" s="34" t="str">
        <f>IF(results!$W84&lt;&gt;"b","",IF(OR(U84=Z84,V84=Z84,W84=Z84,X84=Z84,Y84=Z84),Z84+0.0005,Z84))</f>
        <v/>
      </c>
      <c r="N84" s="34" t="str">
        <f>IF(results!$W84&lt;&gt;"b","",IF(OR(U84=AA84,V84=AA84,W84=AA84,X84=AA84,Y84=AA84,Z84=AA84),AA84+0.0006,AA84))</f>
        <v/>
      </c>
      <c r="O84" s="34" t="str">
        <f>IF(results!$W84&lt;&gt;"b","",IF(OR(U84=AB84,V84=AB84,W84=AB84,X84=AB84,Y84=AB84,Z84=AB84,AA84=AB84),AB84+0.0007,AB84))</f>
        <v/>
      </c>
      <c r="P84" s="34" t="str">
        <f>IF(results!$W84&lt;&gt;"b","",AC84*2)</f>
        <v/>
      </c>
      <c r="Q84" s="46">
        <f t="shared" si="15"/>
        <v>0</v>
      </c>
      <c r="R84" s="4">
        <f t="shared" si="17"/>
        <v>8.3999999999999992E-6</v>
      </c>
      <c r="S84" s="4" t="str">
        <f>IF(results!$W84&lt;&gt;"b","",results!C84)</f>
        <v/>
      </c>
      <c r="T84" s="4">
        <f>IF(results!W84="A",1,IF(results!W84="B",2,IF(results!W84="C",3,99)))</f>
        <v>1</v>
      </c>
      <c r="U84" s="33">
        <f>results!D84+results!E84</f>
        <v>0</v>
      </c>
      <c r="V84" s="33">
        <f>results!F84+results!G84</f>
        <v>49</v>
      </c>
      <c r="W84" s="33">
        <f>results!H84+results!I84</f>
        <v>43</v>
      </c>
      <c r="X84" s="33">
        <f>results!J84+results!K84</f>
        <v>0</v>
      </c>
      <c r="Y84" s="33">
        <f>results!L84+results!M84</f>
        <v>73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64</v>
      </c>
      <c r="AD84" s="10" t="e">
        <f t="shared" si="16"/>
        <v>#NUM!</v>
      </c>
    </row>
    <row r="85" spans="1:30" x14ac:dyDescent="0.35">
      <c r="A85" s="18">
        <v>79</v>
      </c>
      <c r="B85" s="20">
        <f t="shared" si="13"/>
        <v>1</v>
      </c>
      <c r="C85" s="20">
        <f t="shared" si="14"/>
        <v>116</v>
      </c>
      <c r="D85" s="14">
        <f t="shared" si="12"/>
        <v>56</v>
      </c>
      <c r="E85" s="14">
        <f t="shared" si="12"/>
        <v>56</v>
      </c>
      <c r="F85" s="2" t="str">
        <f>IF(results!W85&lt;&gt;"b","",results!B85)</f>
        <v/>
      </c>
      <c r="G85" s="2" t="str">
        <f>IF(results!$W85&lt;&gt;"b","",results!V85)</f>
        <v/>
      </c>
      <c r="H85" s="34" t="str">
        <f>IF(results!$W85&lt;&gt;"b","",U85)</f>
        <v/>
      </c>
      <c r="I85" s="34" t="str">
        <f>IF(results!$W85&lt;&gt;"b","",IF(V85=U85,V85+0.0001,V85))</f>
        <v/>
      </c>
      <c r="J85" s="34" t="str">
        <f>IF(results!$W85&lt;&gt;"b","",IF(OR(U85=W85,V85=W85),W85+0.0002,W85))</f>
        <v/>
      </c>
      <c r="K85" s="34" t="str">
        <f>IF(results!$W85&lt;&gt;"b","",IF(OR(U85=X85,V85=X85,W85=X85),X85+0.0003,X85))</f>
        <v/>
      </c>
      <c r="L85" s="34" t="str">
        <f>IF(results!$W85&lt;&gt;"b","",IF(OR(U85=Y85,V85=Y85,W85=Y85,X85=Y85),Y85+0.0004,Y85))</f>
        <v/>
      </c>
      <c r="M85" s="34" t="str">
        <f>IF(results!$W85&lt;&gt;"b","",IF(OR(U85=Z85,V85=Z85,W85=Z85,X85=Z85,Y85=Z85),Z85+0.0005,Z85))</f>
        <v/>
      </c>
      <c r="N85" s="34" t="str">
        <f>IF(results!$W85&lt;&gt;"b","",IF(OR(U85=AA85,V85=AA85,W85=AA85,X85=AA85,Y85=AA85,Z85=AA85),AA85+0.0006,AA85))</f>
        <v/>
      </c>
      <c r="O85" s="34" t="str">
        <f>IF(results!$W85&lt;&gt;"b","",IF(OR(U85=AB85,V85=AB85,W85=AB85,X85=AB85,Y85=AB85,Z85=AB85,AA85=AB85),AB85+0.0007,AB85))</f>
        <v/>
      </c>
      <c r="P85" s="34" t="str">
        <f>IF(results!$W85&lt;&gt;"b","",AC85*2)</f>
        <v/>
      </c>
      <c r="Q85" s="46">
        <f t="shared" si="15"/>
        <v>0</v>
      </c>
      <c r="R85" s="4">
        <f t="shared" si="17"/>
        <v>8.4999999999999999E-6</v>
      </c>
      <c r="S85" s="4" t="str">
        <f>IF(results!$W85&lt;&gt;"b","",results!C85)</f>
        <v/>
      </c>
      <c r="T85" s="4">
        <f>IF(results!W85="A",1,IF(results!W85="B",2,IF(results!W85="C",3,99)))</f>
        <v>1</v>
      </c>
      <c r="U85" s="33">
        <f>results!D85+results!E85</f>
        <v>0</v>
      </c>
      <c r="V85" s="33">
        <f>results!F85+results!G85</f>
        <v>62</v>
      </c>
      <c r="W85" s="33">
        <f>results!H85+results!I85</f>
        <v>44</v>
      </c>
      <c r="X85" s="33">
        <f>results!J85+results!K85</f>
        <v>0</v>
      </c>
      <c r="Y85" s="33">
        <f>results!L85+results!M85</f>
        <v>42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64</v>
      </c>
      <c r="AD85" s="10" t="e">
        <f t="shared" si="16"/>
        <v>#NUM!</v>
      </c>
    </row>
    <row r="86" spans="1:30" x14ac:dyDescent="0.35">
      <c r="A86" s="18">
        <v>80</v>
      </c>
      <c r="B86" s="20">
        <f t="shared" si="13"/>
        <v>29</v>
      </c>
      <c r="C86" s="20">
        <f t="shared" si="14"/>
        <v>4</v>
      </c>
      <c r="D86" s="14">
        <f t="shared" si="12"/>
        <v>4</v>
      </c>
      <c r="E86" s="14">
        <f t="shared" si="12"/>
        <v>4</v>
      </c>
      <c r="F86" s="2" t="str">
        <f>IF(results!W86&lt;&gt;"b","",results!B86)</f>
        <v>SEMIC TOMAZ</v>
      </c>
      <c r="G86" s="2">
        <f>IF(results!$W86&lt;&gt;"b","",results!V86)</f>
        <v>6</v>
      </c>
      <c r="H86" s="34">
        <f>IF(results!$W86&lt;&gt;"b","",U86)</f>
        <v>0</v>
      </c>
      <c r="I86" s="34">
        <f>IF(results!$W86&lt;&gt;"b","",IF(V86=U86,V86+0.0001,V86))</f>
        <v>62</v>
      </c>
      <c r="J86" s="34">
        <f>IF(results!$W86&lt;&gt;"b","",IF(OR(U86=W86,V86=W86),W86+0.0002,W86))</f>
        <v>47</v>
      </c>
      <c r="K86" s="34">
        <f>IF(results!$W86&lt;&gt;"b","",IF(OR(U86=X86,V86=X86,W86=X86),X86+0.0003,X86))</f>
        <v>2.9999999999999997E-4</v>
      </c>
      <c r="L86" s="34">
        <f>IF(results!$W86&lt;&gt;"b","",IF(OR(U86=Y86,V86=Y86,W86=Y86,X86=Y86),Y86+0.0004,Y86))</f>
        <v>53</v>
      </c>
      <c r="M86" s="34">
        <f>IF(results!$W86&lt;&gt;"b","",IF(OR(U86=Z86,V86=Z86,W86=Z86,X86=Z86,Y86=Z86),Z86+0.0005,Z86))</f>
        <v>5.0000000000000001E-4</v>
      </c>
      <c r="N86" s="34">
        <f>IF(results!$W86&lt;&gt;"b","",IF(OR(U86=AA86,V86=AA86,W86=AA86,X86=AA86,Y86=AA86,Z86=AA86),AA86+0.0006,AA86))</f>
        <v>55</v>
      </c>
      <c r="O86" s="34">
        <f>IF(results!$W86&lt;&gt;"b","",IF(OR(U86=AB86,V86=AB86,W86=AB86,X86=AB86,Y86=AB86,Z86=AB86,AA86=AB86),AB86+0.0007,AB86))</f>
        <v>63</v>
      </c>
      <c r="P86" s="34">
        <f>IF(results!$W86&lt;&gt;"b","",AC86*2)</f>
        <v>76</v>
      </c>
      <c r="Q86" s="46">
        <f t="shared" si="15"/>
        <v>256</v>
      </c>
      <c r="R86" s="4">
        <f t="shared" si="17"/>
        <v>256.0000086</v>
      </c>
      <c r="S86" s="4">
        <f>IF(results!$W86&lt;&gt;"b","",results!C86)</f>
        <v>16.7</v>
      </c>
      <c r="T86" s="4">
        <f>IF(results!W86="A",1,IF(results!W86="B",2,IF(results!W86="C",3,99)))</f>
        <v>2</v>
      </c>
      <c r="U86" s="33">
        <f>results!D86+results!E86</f>
        <v>0</v>
      </c>
      <c r="V86" s="33">
        <f>results!F86+results!G86</f>
        <v>62</v>
      </c>
      <c r="W86" s="33">
        <f>results!H86+results!I86</f>
        <v>47</v>
      </c>
      <c r="X86" s="33">
        <f>results!J86+results!K86</f>
        <v>0</v>
      </c>
      <c r="Y86" s="33">
        <f>results!L86+results!M86</f>
        <v>53</v>
      </c>
      <c r="Z86" s="33">
        <f>results!N86+results!O86</f>
        <v>0</v>
      </c>
      <c r="AA86" s="33">
        <f>results!P86+results!Q86</f>
        <v>55</v>
      </c>
      <c r="AB86" s="33">
        <f>results!R86+results!S86</f>
        <v>63</v>
      </c>
      <c r="AC86" s="33">
        <f>results!T86+results!U86</f>
        <v>38</v>
      </c>
      <c r="AD86" s="10">
        <f t="shared" si="16"/>
        <v>62</v>
      </c>
    </row>
    <row r="87" spans="1:30" x14ac:dyDescent="0.35">
      <c r="A87" s="18">
        <v>81</v>
      </c>
      <c r="B87" s="20">
        <f t="shared" si="13"/>
        <v>1</v>
      </c>
      <c r="C87" s="20">
        <f t="shared" si="14"/>
        <v>115</v>
      </c>
      <c r="D87" s="14">
        <f t="shared" ref="D87:E106" si="18">_xlfn.RANK.EQ($Q87,$Q$7:$Q$160,0)</f>
        <v>56</v>
      </c>
      <c r="E87" s="14">
        <f t="shared" si="18"/>
        <v>56</v>
      </c>
      <c r="F87" s="2" t="str">
        <f>IF(results!W87&lt;&gt;"b","",results!B87)</f>
        <v/>
      </c>
      <c r="G87" s="2" t="str">
        <f>IF(results!$W87&lt;&gt;"b","",results!V87)</f>
        <v/>
      </c>
      <c r="H87" s="34" t="str">
        <f>IF(results!$W87&lt;&gt;"b","",U87)</f>
        <v/>
      </c>
      <c r="I87" s="34" t="str">
        <f>IF(results!$W87&lt;&gt;"b","",IF(V87=U87,V87+0.0001,V87))</f>
        <v/>
      </c>
      <c r="J87" s="34" t="str">
        <f>IF(results!$W87&lt;&gt;"b","",IF(OR(U87=W87,V87=W87),W87+0.0002,W87))</f>
        <v/>
      </c>
      <c r="K87" s="34" t="str">
        <f>IF(results!$W87&lt;&gt;"b","",IF(OR(U87=X87,V87=X87,W87=X87),X87+0.0003,X87))</f>
        <v/>
      </c>
      <c r="L87" s="34" t="str">
        <f>IF(results!$W87&lt;&gt;"b","",IF(OR(U87=Y87,V87=Y87,W87=Y87,X87=Y87),Y87+0.0004,Y87))</f>
        <v/>
      </c>
      <c r="M87" s="34" t="str">
        <f>IF(results!$W87&lt;&gt;"b","",IF(OR(U87=Z87,V87=Z87,W87=Z87,X87=Z87,Y87=Z87),Z87+0.0005,Z87))</f>
        <v/>
      </c>
      <c r="N87" s="34" t="str">
        <f>IF(results!$W87&lt;&gt;"b","",IF(OR(U87=AA87,V87=AA87,W87=AA87,X87=AA87,Y87=AA87,Z87=AA87),AA87+0.0006,AA87))</f>
        <v/>
      </c>
      <c r="O87" s="34" t="str">
        <f>IF(results!$W87&lt;&gt;"b","",IF(OR(U87=AB87,V87=AB87,W87=AB87,X87=AB87,Y87=AB87,Z87=AB87,AA87=AB87),AB87+0.0007,AB87))</f>
        <v/>
      </c>
      <c r="P87" s="34" t="str">
        <f>IF(results!$W87&lt;&gt;"b","",AC87*2)</f>
        <v/>
      </c>
      <c r="Q87" s="46">
        <f t="shared" si="15"/>
        <v>0</v>
      </c>
      <c r="R87" s="4">
        <f t="shared" si="17"/>
        <v>8.6999999999999997E-6</v>
      </c>
      <c r="S87" s="4" t="str">
        <f>IF(results!$W87&lt;&gt;"b","",results!C87)</f>
        <v/>
      </c>
      <c r="T87" s="4">
        <f>IF(results!W87="A",1,IF(results!W87="B",2,IF(results!W87="C",3,99)))</f>
        <v>1</v>
      </c>
      <c r="U87" s="33">
        <f>results!D87+results!E87</f>
        <v>0</v>
      </c>
      <c r="V87" s="33">
        <f>results!F87+results!G87</f>
        <v>0</v>
      </c>
      <c r="W87" s="33">
        <f>results!H87+results!I87</f>
        <v>50</v>
      </c>
      <c r="X87" s="33">
        <f>results!J87+results!K87</f>
        <v>0</v>
      </c>
      <c r="Y87" s="33">
        <f>results!L87+results!M87</f>
        <v>0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6"/>
        <v>#NUM!</v>
      </c>
    </row>
    <row r="88" spans="1:30" x14ac:dyDescent="0.35">
      <c r="A88" s="18">
        <v>82</v>
      </c>
      <c r="B88" s="20">
        <f t="shared" si="13"/>
        <v>1</v>
      </c>
      <c r="C88" s="20">
        <f t="shared" si="14"/>
        <v>114</v>
      </c>
      <c r="D88" s="14">
        <f t="shared" si="18"/>
        <v>56</v>
      </c>
      <c r="E88" s="14">
        <f t="shared" si="18"/>
        <v>56</v>
      </c>
      <c r="F88" s="2" t="str">
        <f>IF(results!W88&lt;&gt;"b","",results!B88)</f>
        <v/>
      </c>
      <c r="G88" s="2" t="str">
        <f>IF(results!$W88&lt;&gt;"b","",results!V88)</f>
        <v/>
      </c>
      <c r="H88" s="34" t="str">
        <f>IF(results!$W88&lt;&gt;"b","",U88)</f>
        <v/>
      </c>
      <c r="I88" s="34" t="str">
        <f>IF(results!$W88&lt;&gt;"b","",IF(V88=U88,V88+0.0001,V88))</f>
        <v/>
      </c>
      <c r="J88" s="34" t="str">
        <f>IF(results!$W88&lt;&gt;"b","",IF(OR(U88=W88,V88=W88),W88+0.0002,W88))</f>
        <v/>
      </c>
      <c r="K88" s="34" t="str">
        <f>IF(results!$W88&lt;&gt;"b","",IF(OR(U88=X88,V88=X88,W88=X88),X88+0.0003,X88))</f>
        <v/>
      </c>
      <c r="L88" s="34" t="str">
        <f>IF(results!$W88&lt;&gt;"b","",IF(OR(U88=Y88,V88=Y88,W88=Y88,X88=Y88),Y88+0.0004,Y88))</f>
        <v/>
      </c>
      <c r="M88" s="34" t="str">
        <f>IF(results!$W88&lt;&gt;"b","",IF(OR(U88=Z88,V88=Z88,W88=Z88,X88=Z88,Y88=Z88),Z88+0.0005,Z88))</f>
        <v/>
      </c>
      <c r="N88" s="34" t="str">
        <f>IF(results!$W88&lt;&gt;"b","",IF(OR(U88=AA88,V88=AA88,W88=AA88,X88=AA88,Y88=AA88,Z88=AA88),AA88+0.0006,AA88))</f>
        <v/>
      </c>
      <c r="O88" s="34" t="str">
        <f>IF(results!$W88&lt;&gt;"b","",IF(OR(U88=AB88,V88=AB88,W88=AB88,X88=AB88,Y88=AB88,Z88=AB88,AA88=AB88),AB88+0.0007,AB88))</f>
        <v/>
      </c>
      <c r="P88" s="34" t="str">
        <f>IF(results!$W88&lt;&gt;"b","",AC88*2)</f>
        <v/>
      </c>
      <c r="Q88" s="46">
        <f t="shared" si="15"/>
        <v>0</v>
      </c>
      <c r="R88" s="4">
        <f t="shared" si="17"/>
        <v>8.8000000000000004E-6</v>
      </c>
      <c r="S88" s="4" t="str">
        <f>IF(results!$W88&lt;&gt;"b","",results!C88)</f>
        <v/>
      </c>
      <c r="T88" s="4">
        <f>IF(results!W88="A",1,IF(results!W88="B",2,IF(results!W88="C",3,99)))</f>
        <v>1</v>
      </c>
      <c r="U88" s="33">
        <f>results!D88+results!E88</f>
        <v>47</v>
      </c>
      <c r="V88" s="33">
        <f>results!F88+results!G88</f>
        <v>69</v>
      </c>
      <c r="W88" s="33">
        <f>results!H88+results!I88</f>
        <v>54</v>
      </c>
      <c r="X88" s="33">
        <f>results!J88+results!K88</f>
        <v>43</v>
      </c>
      <c r="Y88" s="33">
        <f>results!L88+results!M88</f>
        <v>61</v>
      </c>
      <c r="Z88" s="33">
        <f>results!N88+results!O88</f>
        <v>0</v>
      </c>
      <c r="AA88" s="33">
        <f>results!P88+results!Q88</f>
        <v>59</v>
      </c>
      <c r="AB88" s="33">
        <f>results!R88+results!S88</f>
        <v>65</v>
      </c>
      <c r="AC88" s="33">
        <f>results!T88+results!U88</f>
        <v>51</v>
      </c>
      <c r="AD88" s="10" t="e">
        <f t="shared" si="16"/>
        <v>#NUM!</v>
      </c>
    </row>
    <row r="89" spans="1:30" x14ac:dyDescent="0.35">
      <c r="A89" s="18">
        <v>83</v>
      </c>
      <c r="B89" s="20">
        <f t="shared" si="13"/>
        <v>29</v>
      </c>
      <c r="C89" s="20">
        <f t="shared" si="14"/>
        <v>32</v>
      </c>
      <c r="D89" s="14">
        <f t="shared" si="18"/>
        <v>32</v>
      </c>
      <c r="E89" s="14">
        <f t="shared" si="18"/>
        <v>32</v>
      </c>
      <c r="F89" s="2" t="str">
        <f>IF(results!W89&lt;&gt;"b","",results!B89)</f>
        <v>SMIT VITO</v>
      </c>
      <c r="G89" s="2">
        <f>IF(results!$W89&lt;&gt;"b","",results!V89)</f>
        <v>2</v>
      </c>
      <c r="H89" s="34">
        <f>IF(results!$W89&lt;&gt;"b","",U89)</f>
        <v>34</v>
      </c>
      <c r="I89" s="34">
        <f>IF(results!$W89&lt;&gt;"b","",IF(V89=U89,V89+0.0001,V89))</f>
        <v>0</v>
      </c>
      <c r="J89" s="34">
        <f>IF(results!$W89&lt;&gt;"b","",IF(OR(U89=W89,V89=W89),W89+0.0002,W89))</f>
        <v>2.0000000000000001E-4</v>
      </c>
      <c r="K89" s="34">
        <f>IF(results!$W89&lt;&gt;"b","",IF(OR(U89=X89,V89=X89,W89=X89),X89+0.0003,X89))</f>
        <v>52</v>
      </c>
      <c r="L89" s="34">
        <f>IF(results!$W89&lt;&gt;"b","",IF(OR(U89=Y89,V89=Y89,W89=Y89,X89=Y89),Y89+0.0004,Y89))</f>
        <v>4.0000000000000002E-4</v>
      </c>
      <c r="M89" s="34">
        <f>IF(results!$W89&lt;&gt;"b","",IF(OR(U89=Z89,V89=Z89,W89=Z89,X89=Z89,Y89=Z89),Z89+0.0005,Z89))</f>
        <v>5.0000000000000001E-4</v>
      </c>
      <c r="N89" s="34">
        <f>IF(results!$W89&lt;&gt;"b","",IF(OR(U89=AA89,V89=AA89,W89=AA89,X89=AA89,Y89=AA89,Z89=AA89),AA89+0.0006,AA89))</f>
        <v>5.9999999999999995E-4</v>
      </c>
      <c r="O89" s="34">
        <f>IF(results!$W89&lt;&gt;"b","",IF(OR(U89=AB89,V89=AB89,W89=AB89,X89=AB89,Y89=AB89,Z89=AB89,AA89=AB89),AB89+0.0007,AB89))</f>
        <v>6.9999999999999999E-4</v>
      </c>
      <c r="P89" s="34">
        <f>IF(results!$W89&lt;&gt;"b","",AC89*2)</f>
        <v>0</v>
      </c>
      <c r="Q89" s="46">
        <f t="shared" si="15"/>
        <v>86.001300000000001</v>
      </c>
      <c r="R89" s="4">
        <f t="shared" si="17"/>
        <v>86.001308899999998</v>
      </c>
      <c r="S89" s="4">
        <f>IF(results!$W89&lt;&gt;"b","",results!C89)</f>
        <v>16.5</v>
      </c>
      <c r="T89" s="4">
        <f>IF(results!W89="A",1,IF(results!W89="B",2,IF(results!W89="C",3,99)))</f>
        <v>2</v>
      </c>
      <c r="U89" s="33">
        <f>results!D89+results!E89</f>
        <v>34</v>
      </c>
      <c r="V89" s="33">
        <f>results!F89+results!G89</f>
        <v>0</v>
      </c>
      <c r="W89" s="33">
        <f>results!H89+results!I89</f>
        <v>0</v>
      </c>
      <c r="X89" s="33">
        <f>results!J89+results!K89</f>
        <v>52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>
        <f t="shared" si="16"/>
        <v>6.9999999999999999E-4</v>
      </c>
    </row>
    <row r="90" spans="1:30" x14ac:dyDescent="0.35">
      <c r="A90" s="18">
        <v>84</v>
      </c>
      <c r="B90" s="20">
        <f t="shared" si="13"/>
        <v>29</v>
      </c>
      <c r="C90" s="20">
        <f t="shared" si="14"/>
        <v>11</v>
      </c>
      <c r="D90" s="14">
        <f t="shared" si="18"/>
        <v>11</v>
      </c>
      <c r="E90" s="14">
        <f t="shared" si="18"/>
        <v>11</v>
      </c>
      <c r="F90" s="2" t="str">
        <f>IF(results!W90&lt;&gt;"b","",results!B90)</f>
        <v>SODNIK  JAKA</v>
      </c>
      <c r="G90" s="2">
        <f>IF(results!$W90&lt;&gt;"b","",results!V90)</f>
        <v>5</v>
      </c>
      <c r="H90" s="34">
        <f>IF(results!$W90&lt;&gt;"b","",U90)</f>
        <v>46</v>
      </c>
      <c r="I90" s="34">
        <f>IF(results!$W90&lt;&gt;"b","",IF(V90=U90,V90+0.0001,V90))</f>
        <v>47</v>
      </c>
      <c r="J90" s="34">
        <f>IF(results!$W90&lt;&gt;"b","",IF(OR(U90=W90,V90=W90),W90+0.0002,W90))</f>
        <v>0</v>
      </c>
      <c r="K90" s="34">
        <f>IF(results!$W90&lt;&gt;"b","",IF(OR(U90=X90,V90=X90,W90=X90),X90+0.0003,X90))</f>
        <v>38</v>
      </c>
      <c r="L90" s="34">
        <f>IF(results!$W90&lt;&gt;"b","",IF(OR(U90=Y90,V90=Y90,W90=Y90,X90=Y90),Y90+0.0004,Y90))</f>
        <v>52</v>
      </c>
      <c r="M90" s="34">
        <f>IF(results!$W90&lt;&gt;"b","",IF(OR(U90=Z90,V90=Z90,W90=Z90,X90=Z90,Y90=Z90),Z90+0.0005,Z90))</f>
        <v>51</v>
      </c>
      <c r="N90" s="34">
        <f>IF(results!$W90&lt;&gt;"b","",IF(OR(U90=AA90,V90=AA90,W90=AA90,X90=AA90,Y90=AA90,Z90=AA90),AA90+0.0006,AA90))</f>
        <v>5.9999999999999995E-4</v>
      </c>
      <c r="O90" s="34">
        <f>IF(results!$W90&lt;&gt;"b","",IF(OR(U90=AB90,V90=AB90,W90=AB90,X90=AB90,Y90=AB90,Z90=AB90,AA90=AB90),AB90+0.0007,AB90))</f>
        <v>6.9999999999999999E-4</v>
      </c>
      <c r="P90" s="34">
        <f>IF(results!$W90&lt;&gt;"b","",AC90*2)</f>
        <v>0</v>
      </c>
      <c r="Q90" s="46">
        <f t="shared" si="15"/>
        <v>196</v>
      </c>
      <c r="R90" s="4">
        <f t="shared" si="17"/>
        <v>196.00000900000001</v>
      </c>
      <c r="S90" s="4">
        <f>IF(results!$W90&lt;&gt;"b","",results!C90)</f>
        <v>20</v>
      </c>
      <c r="T90" s="4">
        <f>IF(results!W90="A",1,IF(results!W90="B",2,IF(results!W90="C",3,99)))</f>
        <v>2</v>
      </c>
      <c r="U90" s="33">
        <f>results!D90+results!E90</f>
        <v>46</v>
      </c>
      <c r="V90" s="33">
        <f>results!F90+results!G90</f>
        <v>47</v>
      </c>
      <c r="W90" s="33">
        <f>results!H90+results!I90</f>
        <v>0</v>
      </c>
      <c r="X90" s="33">
        <f>results!J90+results!K90</f>
        <v>38</v>
      </c>
      <c r="Y90" s="33">
        <f>results!L90+results!M90</f>
        <v>52</v>
      </c>
      <c r="Z90" s="33">
        <f>results!N90+results!O90</f>
        <v>51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>
        <f t="shared" si="16"/>
        <v>47</v>
      </c>
    </row>
    <row r="91" spans="1:30" x14ac:dyDescent="0.35">
      <c r="A91" s="18">
        <v>85</v>
      </c>
      <c r="B91" s="20">
        <f t="shared" si="13"/>
        <v>84</v>
      </c>
      <c r="C91" s="20">
        <f t="shared" si="14"/>
        <v>113</v>
      </c>
      <c r="D91" s="14">
        <f t="shared" si="18"/>
        <v>56</v>
      </c>
      <c r="E91" s="14">
        <f t="shared" si="18"/>
        <v>56</v>
      </c>
      <c r="F91" s="2" t="str">
        <f>IF(results!W91&lt;&gt;"b","",results!B91)</f>
        <v/>
      </c>
      <c r="G91" s="2" t="str">
        <f>IF(results!$W91&lt;&gt;"b","",results!V91)</f>
        <v/>
      </c>
      <c r="H91" s="34" t="str">
        <f>IF(results!$W91&lt;&gt;"b","",U91)</f>
        <v/>
      </c>
      <c r="I91" s="34" t="str">
        <f>IF(results!$W91&lt;&gt;"b","",IF(V91=U91,V91+0.0001,V91))</f>
        <v/>
      </c>
      <c r="J91" s="34" t="str">
        <f>IF(results!$W91&lt;&gt;"b","",IF(OR(U91=W91,V91=W91),W91+0.0002,W91))</f>
        <v/>
      </c>
      <c r="K91" s="34" t="str">
        <f>IF(results!$W91&lt;&gt;"b","",IF(OR(U91=X91,V91=X91,W91=X91),X91+0.0003,X91))</f>
        <v/>
      </c>
      <c r="L91" s="34" t="str">
        <f>IF(results!$W91&lt;&gt;"b","",IF(OR(U91=Y91,V91=Y91,W91=Y91,X91=Y91),Y91+0.0004,Y91))</f>
        <v/>
      </c>
      <c r="M91" s="34" t="str">
        <f>IF(results!$W91&lt;&gt;"b","",IF(OR(U91=Z91,V91=Z91,W91=Z91,X91=Z91,Y91=Z91),Z91+0.0005,Z91))</f>
        <v/>
      </c>
      <c r="N91" s="34" t="str">
        <f>IF(results!$W91&lt;&gt;"b","",IF(OR(U91=AA91,V91=AA91,W91=AA91,X91=AA91,Y91=AA91,Z91=AA91),AA91+0.0006,AA91))</f>
        <v/>
      </c>
      <c r="O91" s="34" t="str">
        <f>IF(results!$W91&lt;&gt;"b","",IF(OR(U91=AB91,V91=AB91,W91=AB91,X91=AB91,Y91=AB91,Z91=AB91,AA91=AB91),AB91+0.0007,AB91))</f>
        <v/>
      </c>
      <c r="P91" s="34" t="str">
        <f>IF(results!$W91&lt;&gt;"b","",AC91*2)</f>
        <v/>
      </c>
      <c r="Q91" s="46">
        <f t="shared" si="15"/>
        <v>0</v>
      </c>
      <c r="R91" s="4">
        <f t="shared" si="17"/>
        <v>9.0999999999999993E-6</v>
      </c>
      <c r="S91" s="4" t="str">
        <f>IF(results!$W91&lt;&gt;"b","",results!C91)</f>
        <v/>
      </c>
      <c r="T91" s="4">
        <f>IF(results!W91="A",1,IF(results!W91="B",2,IF(results!W91="C",3,99)))</f>
        <v>3</v>
      </c>
      <c r="U91" s="33">
        <f>results!D91+results!E91</f>
        <v>0</v>
      </c>
      <c r="V91" s="33">
        <f>results!F91+results!G91</f>
        <v>0</v>
      </c>
      <c r="W91" s="33">
        <f>results!H91+results!I91</f>
        <v>0</v>
      </c>
      <c r="X91" s="33">
        <f>results!J91+results!K91</f>
        <v>0</v>
      </c>
      <c r="Y91" s="33">
        <f>results!L91+results!M91</f>
        <v>0</v>
      </c>
      <c r="Z91" s="33">
        <f>results!N91+results!O91</f>
        <v>44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 t="e">
        <f t="shared" si="16"/>
        <v>#NUM!</v>
      </c>
    </row>
    <row r="92" spans="1:30" x14ac:dyDescent="0.35">
      <c r="A92" s="18">
        <v>86</v>
      </c>
      <c r="B92" s="20">
        <f t="shared" si="13"/>
        <v>29</v>
      </c>
      <c r="C92" s="20">
        <f t="shared" si="14"/>
        <v>5</v>
      </c>
      <c r="D92" s="14">
        <f t="shared" si="18"/>
        <v>5</v>
      </c>
      <c r="E92" s="14">
        <f t="shared" si="18"/>
        <v>5</v>
      </c>
      <c r="F92" s="2" t="str">
        <f>IF(results!W92&lt;&gt;"b","",results!B92)</f>
        <v>SOSIC VASJA</v>
      </c>
      <c r="G92" s="2">
        <f>IF(results!$W92&lt;&gt;"b","",results!V92)</f>
        <v>5</v>
      </c>
      <c r="H92" s="34">
        <f>IF(results!$W92&lt;&gt;"b","",U92)</f>
        <v>0</v>
      </c>
      <c r="I92" s="34">
        <f>IF(results!$W92&lt;&gt;"b","",IF(V92=U92,V92+0.0001,V92))</f>
        <v>37</v>
      </c>
      <c r="J92" s="34">
        <f>IF(results!$W92&lt;&gt;"b","",IF(OR(U92=W92,V92=W92),W92+0.0002,W92))</f>
        <v>2.0000000000000001E-4</v>
      </c>
      <c r="K92" s="34">
        <f>IF(results!$W92&lt;&gt;"b","",IF(OR(U92=X92,V92=X92,W92=X92),X92+0.0003,X92))</f>
        <v>2.9999999999999997E-4</v>
      </c>
      <c r="L92" s="34">
        <f>IF(results!$W92&lt;&gt;"b","",IF(OR(U92=Y92,V92=Y92,W92=Y92,X92=Y92),Y92+0.0004,Y92))</f>
        <v>37.000399999999999</v>
      </c>
      <c r="M92" s="34">
        <f>IF(results!$W92&lt;&gt;"b","",IF(OR(U92=Z92,V92=Z92,W92=Z92,X92=Z92,Y92=Z92),Z92+0.0005,Z92))</f>
        <v>5.0000000000000001E-4</v>
      </c>
      <c r="N92" s="34">
        <f>IF(results!$W92&lt;&gt;"b","",IF(OR(U92=AA92,V92=AA92,W92=AA92,X92=AA92,Y92=AA92,Z92=AA92),AA92+0.0006,AA92))</f>
        <v>53</v>
      </c>
      <c r="O92" s="34">
        <f>IF(results!$W92&lt;&gt;"b","",IF(OR(U92=AB92,V92=AB92,W92=AB92,X92=AB92,Y92=AB92,Z92=AB92,AA92=AB92),AB92+0.0007,AB92))</f>
        <v>56</v>
      </c>
      <c r="P92" s="34">
        <f>IF(results!$W92&lt;&gt;"b","",AC92*2)</f>
        <v>90</v>
      </c>
      <c r="Q92" s="46">
        <f t="shared" si="15"/>
        <v>236.00040000000001</v>
      </c>
      <c r="R92" s="4">
        <f t="shared" si="17"/>
        <v>236.00040920000001</v>
      </c>
      <c r="S92" s="4">
        <f>IF(results!$W92&lt;&gt;"b","",results!C92)</f>
        <v>20.100000000000001</v>
      </c>
      <c r="T92" s="4">
        <f>IF(results!W92="A",1,IF(results!W92="B",2,IF(results!W92="C",3,99)))</f>
        <v>2</v>
      </c>
      <c r="U92" s="33">
        <f>results!D92+results!E92</f>
        <v>0</v>
      </c>
      <c r="V92" s="33">
        <f>results!F92+results!G92</f>
        <v>37</v>
      </c>
      <c r="W92" s="33">
        <f>results!H92+results!I92</f>
        <v>0</v>
      </c>
      <c r="X92" s="33">
        <f>results!J92+results!K92</f>
        <v>0</v>
      </c>
      <c r="Y92" s="33">
        <f>results!L92+results!M92</f>
        <v>37</v>
      </c>
      <c r="Z92" s="33">
        <f>results!N92+results!O92</f>
        <v>0</v>
      </c>
      <c r="AA92" s="33">
        <f>results!P92+results!Q92</f>
        <v>53</v>
      </c>
      <c r="AB92" s="33">
        <f>results!R92+results!S92</f>
        <v>56</v>
      </c>
      <c r="AC92" s="33">
        <f>results!T92+results!U92</f>
        <v>45</v>
      </c>
      <c r="AD92" s="10">
        <f t="shared" si="16"/>
        <v>53</v>
      </c>
    </row>
    <row r="93" spans="1:30" x14ac:dyDescent="0.35">
      <c r="A93" s="18">
        <v>87</v>
      </c>
      <c r="B93" s="20">
        <f t="shared" si="13"/>
        <v>1</v>
      </c>
      <c r="C93" s="20">
        <f t="shared" si="14"/>
        <v>112</v>
      </c>
      <c r="D93" s="14">
        <f t="shared" si="18"/>
        <v>56</v>
      </c>
      <c r="E93" s="14">
        <f t="shared" si="18"/>
        <v>56</v>
      </c>
      <c r="F93" s="2" t="str">
        <f>IF(results!W93&lt;&gt;"b","",results!B93)</f>
        <v/>
      </c>
      <c r="G93" s="2" t="str">
        <f>IF(results!$W93&lt;&gt;"b","",results!V93)</f>
        <v/>
      </c>
      <c r="H93" s="34" t="str">
        <f>IF(results!$W93&lt;&gt;"b","",U93)</f>
        <v/>
      </c>
      <c r="I93" s="34" t="str">
        <f>IF(results!$W93&lt;&gt;"b","",IF(V93=U93,V93+0.0001,V93))</f>
        <v/>
      </c>
      <c r="J93" s="34" t="str">
        <f>IF(results!$W93&lt;&gt;"b","",IF(OR(U93=W93,V93=W93),W93+0.0002,W93))</f>
        <v/>
      </c>
      <c r="K93" s="34" t="str">
        <f>IF(results!$W93&lt;&gt;"b","",IF(OR(U93=X93,V93=X93,W93=X93),X93+0.0003,X93))</f>
        <v/>
      </c>
      <c r="L93" s="34" t="str">
        <f>IF(results!$W93&lt;&gt;"b","",IF(OR(U93=Y93,V93=Y93,W93=Y93,X93=Y93),Y93+0.0004,Y93))</f>
        <v/>
      </c>
      <c r="M93" s="34" t="str">
        <f>IF(results!$W93&lt;&gt;"b","",IF(OR(U93=Z93,V93=Z93,W93=Z93,X93=Z93,Y93=Z93),Z93+0.0005,Z93))</f>
        <v/>
      </c>
      <c r="N93" s="34" t="str">
        <f>IF(results!$W93&lt;&gt;"b","",IF(OR(U93=AA93,V93=AA93,W93=AA93,X93=AA93,Y93=AA93,Z93=AA93),AA93+0.0006,AA93))</f>
        <v/>
      </c>
      <c r="O93" s="34" t="str">
        <f>IF(results!$W93&lt;&gt;"b","",IF(OR(U93=AB93,V93=AB93,W93=AB93,X93=AB93,Y93=AB93,Z93=AB93,AA93=AB93),AB93+0.0007,AB93))</f>
        <v/>
      </c>
      <c r="P93" s="34" t="str">
        <f>IF(results!$W93&lt;&gt;"b","",AC93*2)</f>
        <v/>
      </c>
      <c r="Q93" s="46">
        <f t="shared" si="15"/>
        <v>0</v>
      </c>
      <c r="R93" s="4">
        <f t="shared" si="17"/>
        <v>9.299999999999999E-6</v>
      </c>
      <c r="S93" s="4" t="str">
        <f>IF(results!$W93&lt;&gt;"b","",results!C93)</f>
        <v/>
      </c>
      <c r="T93" s="4">
        <f>IF(results!W93="A",1,IF(results!W93="B",2,IF(results!W93="C",3,99)))</f>
        <v>1</v>
      </c>
      <c r="U93" s="33">
        <f>results!D93+results!E93</f>
        <v>0</v>
      </c>
      <c r="V93" s="33">
        <f>results!F93+results!G93</f>
        <v>0</v>
      </c>
      <c r="W93" s="33">
        <f>results!H93+results!I93</f>
        <v>0</v>
      </c>
      <c r="X93" s="33">
        <f>results!J93+results!K93</f>
        <v>67</v>
      </c>
      <c r="Y93" s="33">
        <f>results!L93+results!M93</f>
        <v>0</v>
      </c>
      <c r="Z93" s="33">
        <f>results!N93+results!O93</f>
        <v>67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6"/>
        <v>#NUM!</v>
      </c>
    </row>
    <row r="94" spans="1:30" x14ac:dyDescent="0.35">
      <c r="A94" s="18">
        <v>88</v>
      </c>
      <c r="B94" s="20">
        <f t="shared" si="13"/>
        <v>84</v>
      </c>
      <c r="C94" s="20">
        <f t="shared" si="14"/>
        <v>111</v>
      </c>
      <c r="D94" s="14">
        <f t="shared" si="18"/>
        <v>56</v>
      </c>
      <c r="E94" s="14">
        <f t="shared" si="18"/>
        <v>56</v>
      </c>
      <c r="F94" s="2" t="str">
        <f>IF(results!W94&lt;&gt;"b","",results!B94)</f>
        <v/>
      </c>
      <c r="G94" s="2" t="str">
        <f>IF(results!$W94&lt;&gt;"b","",results!V94)</f>
        <v/>
      </c>
      <c r="H94" s="34" t="str">
        <f>IF(results!$W94&lt;&gt;"b","",U94)</f>
        <v/>
      </c>
      <c r="I94" s="34" t="str">
        <f>IF(results!$W94&lt;&gt;"b","",IF(V94=U94,V94+0.0001,V94))</f>
        <v/>
      </c>
      <c r="J94" s="34" t="str">
        <f>IF(results!$W94&lt;&gt;"b","",IF(OR(U94=W94,V94=W94),W94+0.0002,W94))</f>
        <v/>
      </c>
      <c r="K94" s="34" t="str">
        <f>IF(results!$W94&lt;&gt;"b","",IF(OR(U94=X94,V94=X94,W94=X94),X94+0.0003,X94))</f>
        <v/>
      </c>
      <c r="L94" s="34" t="str">
        <f>IF(results!$W94&lt;&gt;"b","",IF(OR(U94=Y94,V94=Y94,W94=Y94,X94=Y94),Y94+0.0004,Y94))</f>
        <v/>
      </c>
      <c r="M94" s="34" t="str">
        <f>IF(results!$W94&lt;&gt;"b","",IF(OR(U94=Z94,V94=Z94,W94=Z94,X94=Z94,Y94=Z94),Z94+0.0005,Z94))</f>
        <v/>
      </c>
      <c r="N94" s="34" t="str">
        <f>IF(results!$W94&lt;&gt;"b","",IF(OR(U94=AA94,V94=AA94,W94=AA94,X94=AA94,Y94=AA94,Z94=AA94),AA94+0.0006,AA94))</f>
        <v/>
      </c>
      <c r="O94" s="34" t="str">
        <f>IF(results!$W94&lt;&gt;"b","",IF(OR(U94=AB94,V94=AB94,W94=AB94,X94=AB94,Y94=AB94,Z94=AB94,AA94=AB94),AB94+0.0007,AB94))</f>
        <v/>
      </c>
      <c r="P94" s="34" t="str">
        <f>IF(results!$W94&lt;&gt;"b","",AC94*2)</f>
        <v/>
      </c>
      <c r="Q94" s="46">
        <f t="shared" si="15"/>
        <v>0</v>
      </c>
      <c r="R94" s="4">
        <f t="shared" si="17"/>
        <v>9.3999999999999998E-6</v>
      </c>
      <c r="S94" s="4" t="str">
        <f>IF(results!$W94&lt;&gt;"b","",results!C94)</f>
        <v/>
      </c>
      <c r="T94" s="4">
        <f>IF(results!W94="A",1,IF(results!W94="B",2,IF(results!W94="C",3,99)))</f>
        <v>3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42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 t="e">
        <f t="shared" si="16"/>
        <v>#NUM!</v>
      </c>
    </row>
    <row r="95" spans="1:30" x14ac:dyDescent="0.35">
      <c r="A95" s="18">
        <v>89</v>
      </c>
      <c r="B95" s="20">
        <f t="shared" si="13"/>
        <v>29</v>
      </c>
      <c r="C95" s="20">
        <f t="shared" si="14"/>
        <v>34</v>
      </c>
      <c r="D95" s="14">
        <f t="shared" si="18"/>
        <v>34</v>
      </c>
      <c r="E95" s="14">
        <f t="shared" si="18"/>
        <v>34</v>
      </c>
      <c r="F95" s="2" t="str">
        <f>IF(results!W95&lt;&gt;"b","",results!B95)</f>
        <v>STOJKOVIČ MARKO</v>
      </c>
      <c r="G95" s="2">
        <f>IF(results!$W95&lt;&gt;"b","",results!V95)</f>
        <v>1</v>
      </c>
      <c r="H95" s="34">
        <f>IF(results!$W95&lt;&gt;"b","",U95)</f>
        <v>0</v>
      </c>
      <c r="I95" s="34">
        <f>IF(results!$W95&lt;&gt;"b","",IF(V95=U95,V95+0.0001,V95))</f>
        <v>1E-4</v>
      </c>
      <c r="J95" s="34">
        <f>IF(results!$W95&lt;&gt;"b","",IF(OR(U95=W95,V95=W95),W95+0.0002,W95))</f>
        <v>2.0000000000000001E-4</v>
      </c>
      <c r="K95" s="34">
        <f>IF(results!$W95&lt;&gt;"b","",IF(OR(U95=X95,V95=X95,W95=X95),X95+0.0003,X95))</f>
        <v>61</v>
      </c>
      <c r="L95" s="34">
        <f>IF(results!$W95&lt;&gt;"b","",IF(OR(U95=Y95,V95=Y95,W95=Y95,X95=Y95),Y95+0.0004,Y95))</f>
        <v>4.0000000000000002E-4</v>
      </c>
      <c r="M95" s="34">
        <f>IF(results!$W95&lt;&gt;"b","",IF(OR(U95=Z95,V95=Z95,W95=Z95,X95=Z95,Y95=Z95),Z95+0.0005,Z95))</f>
        <v>5.0000000000000001E-4</v>
      </c>
      <c r="N95" s="34">
        <f>IF(results!$W95&lt;&gt;"b","",IF(OR(U95=AA95,V95=AA95,W95=AA95,X95=AA95,Y95=AA95,Z95=AA95),AA95+0.0006,AA95))</f>
        <v>5.9999999999999995E-4</v>
      </c>
      <c r="O95" s="34">
        <f>IF(results!$W95&lt;&gt;"b","",IF(OR(U95=AB95,V95=AB95,W95=AB95,X95=AB95,Y95=AB95,Z95=AB95,AA95=AB95),AB95+0.0007,AB95))</f>
        <v>6.9999999999999999E-4</v>
      </c>
      <c r="P95" s="34">
        <f>IF(results!$W95&lt;&gt;"b","",AC95*2)</f>
        <v>0</v>
      </c>
      <c r="Q95" s="46">
        <f t="shared" si="15"/>
        <v>61.001800000000003</v>
      </c>
      <c r="R95" s="4">
        <f t="shared" si="17"/>
        <v>61.0018095</v>
      </c>
      <c r="S95" s="4">
        <f>IF(results!$W95&lt;&gt;"b","",results!C95)</f>
        <v>15.4</v>
      </c>
      <c r="T95" s="4">
        <f>IF(results!W95="A",1,IF(results!W95="B",2,IF(results!W95="C",3,99)))</f>
        <v>2</v>
      </c>
      <c r="U95" s="33">
        <f>results!D95+results!E95</f>
        <v>0</v>
      </c>
      <c r="V95" s="33">
        <f>results!F95+results!G95</f>
        <v>0</v>
      </c>
      <c r="W95" s="33">
        <f>results!H95+results!I95</f>
        <v>0</v>
      </c>
      <c r="X95" s="33">
        <f>results!J95+results!K95</f>
        <v>61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>
        <f t="shared" si="16"/>
        <v>5.9999999999999995E-4</v>
      </c>
    </row>
    <row r="96" spans="1:30" x14ac:dyDescent="0.35">
      <c r="A96" s="18">
        <v>90</v>
      </c>
      <c r="B96" s="20">
        <f t="shared" si="13"/>
        <v>1</v>
      </c>
      <c r="C96" s="20">
        <f t="shared" si="14"/>
        <v>110</v>
      </c>
      <c r="D96" s="14">
        <f t="shared" si="18"/>
        <v>56</v>
      </c>
      <c r="E96" s="14">
        <f t="shared" si="18"/>
        <v>56</v>
      </c>
      <c r="F96" s="2" t="str">
        <f>IF(results!W96&lt;&gt;"b","",results!B96)</f>
        <v/>
      </c>
      <c r="G96" s="2" t="str">
        <f>IF(results!$W96&lt;&gt;"b","",results!V96)</f>
        <v/>
      </c>
      <c r="H96" s="34" t="str">
        <f>IF(results!$W96&lt;&gt;"b","",U96)</f>
        <v/>
      </c>
      <c r="I96" s="34" t="str">
        <f>IF(results!$W96&lt;&gt;"b","",IF(V96=U96,V96+0.0001,V96))</f>
        <v/>
      </c>
      <c r="J96" s="34" t="str">
        <f>IF(results!$W96&lt;&gt;"b","",IF(OR(U96=W96,V96=W96),W96+0.0002,W96))</f>
        <v/>
      </c>
      <c r="K96" s="34" t="str">
        <f>IF(results!$W96&lt;&gt;"b","",IF(OR(U96=X96,V96=X96,W96=X96),X96+0.0003,X96))</f>
        <v/>
      </c>
      <c r="L96" s="34" t="str">
        <f>IF(results!$W96&lt;&gt;"b","",IF(OR(U96=Y96,V96=Y96,W96=Y96,X96=Y96),Y96+0.0004,Y96))</f>
        <v/>
      </c>
      <c r="M96" s="34" t="str">
        <f>IF(results!$W96&lt;&gt;"b","",IF(OR(U96=Z96,V96=Z96,W96=Z96,X96=Z96,Y96=Z96),Z96+0.0005,Z96))</f>
        <v/>
      </c>
      <c r="N96" s="34" t="str">
        <f>IF(results!$W96&lt;&gt;"b","",IF(OR(U96=AA96,V96=AA96,W96=AA96,X96=AA96,Y96=AA96,Z96=AA96),AA96+0.0006,AA96))</f>
        <v/>
      </c>
      <c r="O96" s="34" t="str">
        <f>IF(results!$W96&lt;&gt;"b","",IF(OR(U96=AB96,V96=AB96,W96=AB96,X96=AB96,Y96=AB96,Z96=AB96,AA96=AB96),AB96+0.0007,AB96))</f>
        <v/>
      </c>
      <c r="P96" s="34" t="str">
        <f>IF(results!$W96&lt;&gt;"b","",AC96*2)</f>
        <v/>
      </c>
      <c r="Q96" s="46">
        <f t="shared" si="15"/>
        <v>0</v>
      </c>
      <c r="R96" s="4">
        <f t="shared" si="17"/>
        <v>9.5999999999999996E-6</v>
      </c>
      <c r="S96" s="4" t="str">
        <f>IF(results!$W96&lt;&gt;"b","",results!C96)</f>
        <v/>
      </c>
      <c r="T96" s="4">
        <f>IF(results!W96="A",1,IF(results!W96="B",2,IF(results!W96="C",3,99)))</f>
        <v>1</v>
      </c>
      <c r="U96" s="33">
        <f>results!D96+results!E96</f>
        <v>0</v>
      </c>
      <c r="V96" s="33">
        <f>results!F96+results!G96</f>
        <v>0</v>
      </c>
      <c r="W96" s="33">
        <f>results!H96+results!I96</f>
        <v>55</v>
      </c>
      <c r="X96" s="33">
        <f>results!J96+results!K96</f>
        <v>69</v>
      </c>
      <c r="Y96" s="33">
        <f>results!L96+results!M96</f>
        <v>0</v>
      </c>
      <c r="Z96" s="33">
        <f>results!N96+results!O96</f>
        <v>58</v>
      </c>
      <c r="AA96" s="33">
        <f>results!P96+results!Q96</f>
        <v>60</v>
      </c>
      <c r="AB96" s="33">
        <f>results!R96+results!S96</f>
        <v>0</v>
      </c>
      <c r="AC96" s="33">
        <f>results!T96+results!U96</f>
        <v>49</v>
      </c>
      <c r="AD96" s="10" t="e">
        <f t="shared" si="16"/>
        <v>#NUM!</v>
      </c>
    </row>
    <row r="97" spans="1:30" x14ac:dyDescent="0.35">
      <c r="A97" s="18">
        <v>91</v>
      </c>
      <c r="B97" s="20">
        <f t="shared" si="13"/>
        <v>29</v>
      </c>
      <c r="C97" s="20">
        <f t="shared" si="14"/>
        <v>48</v>
      </c>
      <c r="D97" s="14">
        <f t="shared" si="18"/>
        <v>48</v>
      </c>
      <c r="E97" s="14">
        <f t="shared" si="18"/>
        <v>48</v>
      </c>
      <c r="F97" s="2" t="str">
        <f>IF(results!W97&lt;&gt;"b","",results!B97)</f>
        <v>SULZBACHER STEFAN</v>
      </c>
      <c r="G97" s="2">
        <f>IF(results!$W97&lt;&gt;"b","",results!V97)</f>
        <v>1</v>
      </c>
      <c r="H97" s="34">
        <f>IF(results!$W97&lt;&gt;"b","",U97)</f>
        <v>0</v>
      </c>
      <c r="I97" s="34">
        <f>IF(results!$W97&lt;&gt;"b","",IF(V97=U97,V97+0.0001,V97))</f>
        <v>1E-4</v>
      </c>
      <c r="J97" s="34">
        <f>IF(results!$W97&lt;&gt;"b","",IF(OR(U97=W97,V97=W97),W97+0.0002,W97))</f>
        <v>2.0000000000000001E-4</v>
      </c>
      <c r="K97" s="34">
        <f>IF(results!$W97&lt;&gt;"b","",IF(OR(U97=X97,V97=X97,W97=X97),X97+0.0003,X97))</f>
        <v>2.9999999999999997E-4</v>
      </c>
      <c r="L97" s="34">
        <f>IF(results!$W97&lt;&gt;"b","",IF(OR(U97=Y97,V97=Y97,W97=Y97,X97=Y97),Y97+0.0004,Y97))</f>
        <v>41</v>
      </c>
      <c r="M97" s="34">
        <f>IF(results!$W97&lt;&gt;"b","",IF(OR(U97=Z97,V97=Z97,W97=Z97,X97=Z97,Y97=Z97),Z97+0.0005,Z97))</f>
        <v>5.0000000000000001E-4</v>
      </c>
      <c r="N97" s="34">
        <f>IF(results!$W97&lt;&gt;"b","",IF(OR(U97=AA97,V97=AA97,W97=AA97,X97=AA97,Y97=AA97,Z97=AA97),AA97+0.0006,AA97))</f>
        <v>5.9999999999999995E-4</v>
      </c>
      <c r="O97" s="34">
        <f>IF(results!$W97&lt;&gt;"b","",IF(OR(U97=AB97,V97=AB97,W97=AB97,X97=AB97,Y97=AB97,Z97=AB97,AA97=AB97),AB97+0.0007,AB97))</f>
        <v>6.9999999999999999E-4</v>
      </c>
      <c r="P97" s="34">
        <f>IF(results!$W97&lt;&gt;"b","",AC97*2)</f>
        <v>0</v>
      </c>
      <c r="Q97" s="46">
        <f t="shared" si="15"/>
        <v>41.001800000000003</v>
      </c>
      <c r="R97" s="4">
        <f t="shared" si="17"/>
        <v>41.001809700000003</v>
      </c>
      <c r="S97" s="4">
        <f>IF(results!$W97&lt;&gt;"b","",results!C97)</f>
        <v>20.399999999999999</v>
      </c>
      <c r="T97" s="4">
        <f>IF(results!W97="A",1,IF(results!W97="B",2,IF(results!W97="C",3,99)))</f>
        <v>2</v>
      </c>
      <c r="U97" s="33">
        <f>results!D97+results!E97</f>
        <v>0</v>
      </c>
      <c r="V97" s="33">
        <f>results!F97+results!G97</f>
        <v>0</v>
      </c>
      <c r="W97" s="33">
        <f>results!H97+results!I97</f>
        <v>0</v>
      </c>
      <c r="X97" s="33">
        <f>results!J97+results!K97</f>
        <v>0</v>
      </c>
      <c r="Y97" s="33">
        <f>results!L97+results!M97</f>
        <v>41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>
        <f t="shared" si="16"/>
        <v>5.9999999999999995E-4</v>
      </c>
    </row>
    <row r="98" spans="1:30" x14ac:dyDescent="0.35">
      <c r="A98" s="18">
        <v>92</v>
      </c>
      <c r="B98" s="20">
        <f t="shared" si="13"/>
        <v>84</v>
      </c>
      <c r="C98" s="20">
        <f t="shared" si="14"/>
        <v>109</v>
      </c>
      <c r="D98" s="14">
        <f t="shared" si="18"/>
        <v>56</v>
      </c>
      <c r="E98" s="14">
        <f t="shared" si="18"/>
        <v>56</v>
      </c>
      <c r="F98" s="2" t="str">
        <f>IF(results!W98&lt;&gt;"b","",results!B98)</f>
        <v/>
      </c>
      <c r="G98" s="2" t="str">
        <f>IF(results!$W98&lt;&gt;"b","",results!V98)</f>
        <v/>
      </c>
      <c r="H98" s="34" t="str">
        <f>IF(results!$W98&lt;&gt;"b","",U98)</f>
        <v/>
      </c>
      <c r="I98" s="34" t="str">
        <f>IF(results!$W98&lt;&gt;"b","",IF(V98=U98,V98+0.0001,V98))</f>
        <v/>
      </c>
      <c r="J98" s="34" t="str">
        <f>IF(results!$W98&lt;&gt;"b","",IF(OR(U98=W98,V98=W98),W98+0.0002,W98))</f>
        <v/>
      </c>
      <c r="K98" s="34" t="str">
        <f>IF(results!$W98&lt;&gt;"b","",IF(OR(U98=X98,V98=X98,W98=X98),X98+0.0003,X98))</f>
        <v/>
      </c>
      <c r="L98" s="34" t="str">
        <f>IF(results!$W98&lt;&gt;"b","",IF(OR(U98=Y98,V98=Y98,W98=Y98,X98=Y98),Y98+0.0004,Y98))</f>
        <v/>
      </c>
      <c r="M98" s="34" t="str">
        <f>IF(results!$W98&lt;&gt;"b","",IF(OR(U98=Z98,V98=Z98,W98=Z98,X98=Z98,Y98=Z98),Z98+0.0005,Z98))</f>
        <v/>
      </c>
      <c r="N98" s="34" t="str">
        <f>IF(results!$W98&lt;&gt;"b","",IF(OR(U98=AA98,V98=AA98,W98=AA98,X98=AA98,Y98=AA98,Z98=AA98),AA98+0.0006,AA98))</f>
        <v/>
      </c>
      <c r="O98" s="34" t="str">
        <f>IF(results!$W98&lt;&gt;"b","",IF(OR(U98=AB98,V98=AB98,W98=AB98,X98=AB98,Y98=AB98,Z98=AB98,AA98=AB98),AB98+0.0007,AB98))</f>
        <v/>
      </c>
      <c r="P98" s="34" t="str">
        <f>IF(results!$W98&lt;&gt;"b","",AC98*2)</f>
        <v/>
      </c>
      <c r="Q98" s="46">
        <f t="shared" si="15"/>
        <v>0</v>
      </c>
      <c r="R98" s="4">
        <f t="shared" si="17"/>
        <v>9.7999999999999993E-6</v>
      </c>
      <c r="S98" s="4" t="str">
        <f>IF(results!$W98&lt;&gt;"b","",results!C98)</f>
        <v/>
      </c>
      <c r="T98" s="4">
        <f>IF(results!W98="A",1,IF(results!W98="B",2,IF(results!W98="C",3,99)))</f>
        <v>3</v>
      </c>
      <c r="U98" s="33">
        <f>results!D98+results!E98</f>
        <v>45</v>
      </c>
      <c r="V98" s="33">
        <f>results!F98+results!G98</f>
        <v>37</v>
      </c>
      <c r="W98" s="33">
        <f>results!H98+results!I98</f>
        <v>48</v>
      </c>
      <c r="X98" s="33">
        <f>results!J98+results!K98</f>
        <v>49</v>
      </c>
      <c r="Y98" s="33">
        <f>results!L98+results!M98</f>
        <v>0</v>
      </c>
      <c r="Z98" s="33">
        <f>results!N98+results!O98</f>
        <v>53</v>
      </c>
      <c r="AA98" s="33">
        <f>results!P98+results!Q98</f>
        <v>51</v>
      </c>
      <c r="AB98" s="33">
        <f>results!R98+results!S98</f>
        <v>43</v>
      </c>
      <c r="AC98" s="33">
        <f>results!T98+results!U98</f>
        <v>34</v>
      </c>
      <c r="AD98" s="10" t="e">
        <f t="shared" si="16"/>
        <v>#NUM!</v>
      </c>
    </row>
    <row r="99" spans="1:30" x14ac:dyDescent="0.35">
      <c r="A99" s="18">
        <v>93</v>
      </c>
      <c r="B99" s="20">
        <f t="shared" si="13"/>
        <v>84</v>
      </c>
      <c r="C99" s="20">
        <f t="shared" si="14"/>
        <v>108</v>
      </c>
      <c r="D99" s="14">
        <f t="shared" si="18"/>
        <v>56</v>
      </c>
      <c r="E99" s="14">
        <f t="shared" si="18"/>
        <v>56</v>
      </c>
      <c r="F99" s="2" t="str">
        <f>IF(results!W99&lt;&gt;"b","",results!B99)</f>
        <v/>
      </c>
      <c r="G99" s="2" t="str">
        <f>IF(results!$W99&lt;&gt;"b","",results!V99)</f>
        <v/>
      </c>
      <c r="H99" s="34" t="str">
        <f>IF(results!$W99&lt;&gt;"b","",U99)</f>
        <v/>
      </c>
      <c r="I99" s="34" t="str">
        <f>IF(results!$W99&lt;&gt;"b","",IF(V99=U99,V99+0.0001,V99))</f>
        <v/>
      </c>
      <c r="J99" s="34" t="str">
        <f>IF(results!$W99&lt;&gt;"b","",IF(OR(U99=W99,V99=W99),W99+0.0002,W99))</f>
        <v/>
      </c>
      <c r="K99" s="34" t="str">
        <f>IF(results!$W99&lt;&gt;"b","",IF(OR(U99=X99,V99=X99,W99=X99),X99+0.0003,X99))</f>
        <v/>
      </c>
      <c r="L99" s="34" t="str">
        <f>IF(results!$W99&lt;&gt;"b","",IF(OR(U99=Y99,V99=Y99,W99=Y99,X99=Y99),Y99+0.0004,Y99))</f>
        <v/>
      </c>
      <c r="M99" s="34" t="str">
        <f>IF(results!$W99&lt;&gt;"b","",IF(OR(U99=Z99,V99=Z99,W99=Z99,X99=Z99,Y99=Z99),Z99+0.0005,Z99))</f>
        <v/>
      </c>
      <c r="N99" s="34" t="str">
        <f>IF(results!$W99&lt;&gt;"b","",IF(OR(U99=AA99,V99=AA99,W99=AA99,X99=AA99,Y99=AA99,Z99=AA99),AA99+0.0006,AA99))</f>
        <v/>
      </c>
      <c r="O99" s="34" t="str">
        <f>IF(results!$W99&lt;&gt;"b","",IF(OR(U99=AB99,V99=AB99,W99=AB99,X99=AB99,Y99=AB99,Z99=AB99,AA99=AB99),AB99+0.0007,AB99))</f>
        <v/>
      </c>
      <c r="P99" s="34" t="str">
        <f>IF(results!$W99&lt;&gt;"b","",AC99*2)</f>
        <v/>
      </c>
      <c r="Q99" s="46">
        <f t="shared" si="15"/>
        <v>0</v>
      </c>
      <c r="R99" s="4">
        <f t="shared" si="17"/>
        <v>9.9000000000000001E-6</v>
      </c>
      <c r="S99" s="4" t="str">
        <f>IF(results!$W99&lt;&gt;"b","",results!C99)</f>
        <v/>
      </c>
      <c r="T99" s="4">
        <f>IF(results!W99="A",1,IF(results!W99="B",2,IF(results!W99="C",3,99)))</f>
        <v>3</v>
      </c>
      <c r="U99" s="33">
        <f>results!D99+results!E99</f>
        <v>41</v>
      </c>
      <c r="V99" s="33">
        <f>results!F99+results!G99</f>
        <v>50</v>
      </c>
      <c r="W99" s="33">
        <f>results!H99+results!I99</f>
        <v>48</v>
      </c>
      <c r="X99" s="33">
        <f>results!J99+results!K99</f>
        <v>32</v>
      </c>
      <c r="Y99" s="33">
        <f>results!L99+results!M99</f>
        <v>0</v>
      </c>
      <c r="Z99" s="33">
        <f>results!N99+results!O99</f>
        <v>54</v>
      </c>
      <c r="AA99" s="33">
        <f>results!P99+results!Q99</f>
        <v>44</v>
      </c>
      <c r="AB99" s="33">
        <f>results!R99+results!S99</f>
        <v>0</v>
      </c>
      <c r="AC99" s="33">
        <f>results!T99+results!U99</f>
        <v>46</v>
      </c>
      <c r="AD99" s="10" t="e">
        <f t="shared" si="16"/>
        <v>#NUM!</v>
      </c>
    </row>
    <row r="100" spans="1:30" x14ac:dyDescent="0.35">
      <c r="A100" s="18">
        <v>94</v>
      </c>
      <c r="B100" s="20">
        <f t="shared" si="13"/>
        <v>84</v>
      </c>
      <c r="C100" s="20">
        <f t="shared" si="14"/>
        <v>107</v>
      </c>
      <c r="D100" s="14">
        <f t="shared" si="18"/>
        <v>56</v>
      </c>
      <c r="E100" s="14">
        <f t="shared" si="18"/>
        <v>56</v>
      </c>
      <c r="F100" s="2" t="str">
        <f>IF(results!W100&lt;&gt;"b","",results!B100)</f>
        <v/>
      </c>
      <c r="G100" s="2" t="str">
        <f>IF(results!$W100&lt;&gt;"b","",results!V100)</f>
        <v/>
      </c>
      <c r="H100" s="34" t="str">
        <f>IF(results!$W100&lt;&gt;"b","",U100)</f>
        <v/>
      </c>
      <c r="I100" s="34" t="str">
        <f>IF(results!$W100&lt;&gt;"b","",IF(V100=U100,V100+0.0001,V100))</f>
        <v/>
      </c>
      <c r="J100" s="34" t="str">
        <f>IF(results!$W100&lt;&gt;"b","",IF(OR(U100=W100,V100=W100),W100+0.0002,W100))</f>
        <v/>
      </c>
      <c r="K100" s="34" t="str">
        <f>IF(results!$W100&lt;&gt;"b","",IF(OR(U100=X100,V100=X100,W100=X100),X100+0.0003,X100))</f>
        <v/>
      </c>
      <c r="L100" s="34" t="str">
        <f>IF(results!$W100&lt;&gt;"b","",IF(OR(U100=Y100,V100=Y100,W100=Y100,X100=Y100),Y100+0.0004,Y100))</f>
        <v/>
      </c>
      <c r="M100" s="34" t="str">
        <f>IF(results!$W100&lt;&gt;"b","",IF(OR(U100=Z100,V100=Z100,W100=Z100,X100=Z100,Y100=Z100),Z100+0.0005,Z100))</f>
        <v/>
      </c>
      <c r="N100" s="34" t="str">
        <f>IF(results!$W100&lt;&gt;"b","",IF(OR(U100=AA100,V100=AA100,W100=AA100,X100=AA100,Y100=AA100,Z100=AA100),AA100+0.0006,AA100))</f>
        <v/>
      </c>
      <c r="O100" s="34" t="str">
        <f>IF(results!$W100&lt;&gt;"b","",IF(OR(U100=AB100,V100=AB100,W100=AB100,X100=AB100,Y100=AB100,Z100=AB100,AA100=AB100),AB100+0.0007,AB100))</f>
        <v/>
      </c>
      <c r="P100" s="34" t="str">
        <f>IF(results!$W100&lt;&gt;"b","",AC100*2)</f>
        <v/>
      </c>
      <c r="Q100" s="46">
        <f t="shared" si="15"/>
        <v>0</v>
      </c>
      <c r="R100" s="4">
        <f t="shared" si="17"/>
        <v>9.9999999999999991E-6</v>
      </c>
      <c r="S100" s="4" t="str">
        <f>IF(results!$W100&lt;&gt;"b","",results!C100)</f>
        <v/>
      </c>
      <c r="T100" s="4">
        <f>IF(results!W100="A",1,IF(results!W100="B",2,IF(results!W100="C",3,99)))</f>
        <v>3</v>
      </c>
      <c r="U100" s="33">
        <f>results!D100+results!E100</f>
        <v>0</v>
      </c>
      <c r="V100" s="33">
        <f>results!F100+results!G100</f>
        <v>25</v>
      </c>
      <c r="W100" s="33">
        <f>results!H100+results!I100</f>
        <v>36</v>
      </c>
      <c r="X100" s="33">
        <f>results!J100+results!K100</f>
        <v>20</v>
      </c>
      <c r="Y100" s="33">
        <f>results!L100+results!M100</f>
        <v>0</v>
      </c>
      <c r="Z100" s="33">
        <f>results!N100+results!O100</f>
        <v>29</v>
      </c>
      <c r="AA100" s="33">
        <f>results!P100+results!Q100</f>
        <v>0</v>
      </c>
      <c r="AB100" s="33">
        <f>results!R100+results!S100</f>
        <v>32</v>
      </c>
      <c r="AC100" s="33">
        <f>results!T100+results!U100</f>
        <v>29</v>
      </c>
      <c r="AD100" s="10" t="e">
        <f t="shared" si="16"/>
        <v>#NUM!</v>
      </c>
    </row>
    <row r="101" spans="1:30" x14ac:dyDescent="0.35">
      <c r="A101" s="18">
        <v>95</v>
      </c>
      <c r="B101" s="20">
        <f t="shared" si="13"/>
        <v>1</v>
      </c>
      <c r="C101" s="20">
        <f t="shared" si="14"/>
        <v>106</v>
      </c>
      <c r="D101" s="14">
        <f t="shared" si="18"/>
        <v>56</v>
      </c>
      <c r="E101" s="14">
        <f t="shared" si="18"/>
        <v>56</v>
      </c>
      <c r="F101" s="2" t="str">
        <f>IF(results!W101&lt;&gt;"b","",results!B101)</f>
        <v/>
      </c>
      <c r="G101" s="2" t="str">
        <f>IF(results!$W101&lt;&gt;"b","",results!V101)</f>
        <v/>
      </c>
      <c r="H101" s="34" t="str">
        <f>IF(results!$W101&lt;&gt;"b","",U101)</f>
        <v/>
      </c>
      <c r="I101" s="34" t="str">
        <f>IF(results!$W101&lt;&gt;"b","",IF(V101=U101,V101+0.0001,V101))</f>
        <v/>
      </c>
      <c r="J101" s="34" t="str">
        <f>IF(results!$W101&lt;&gt;"b","",IF(OR(U101=W101,V101=W101),W101+0.0002,W101))</f>
        <v/>
      </c>
      <c r="K101" s="34" t="str">
        <f>IF(results!$W101&lt;&gt;"b","",IF(OR(U101=X101,V101=X101,W101=X101),X101+0.0003,X101))</f>
        <v/>
      </c>
      <c r="L101" s="34" t="str">
        <f>IF(results!$W101&lt;&gt;"b","",IF(OR(U101=Y101,V101=Y101,W101=Y101,X101=Y101),Y101+0.0004,Y101))</f>
        <v/>
      </c>
      <c r="M101" s="34" t="str">
        <f>IF(results!$W101&lt;&gt;"b","",IF(OR(U101=Z101,V101=Z101,W101=Z101,X101=Z101,Y101=Z101),Z101+0.0005,Z101))</f>
        <v/>
      </c>
      <c r="N101" s="34" t="str">
        <f>IF(results!$W101&lt;&gt;"b","",IF(OR(U101=AA101,V101=AA101,W101=AA101,X101=AA101,Y101=AA101,Z101=AA101),AA101+0.0006,AA101))</f>
        <v/>
      </c>
      <c r="O101" s="34" t="str">
        <f>IF(results!$W101&lt;&gt;"b","",IF(OR(U101=AB101,V101=AB101,W101=AB101,X101=AB101,Y101=AB101,Z101=AB101,AA101=AB101),AB101+0.0007,AB101))</f>
        <v/>
      </c>
      <c r="P101" s="34" t="str">
        <f>IF(results!$W101&lt;&gt;"b","",AC101*2)</f>
        <v/>
      </c>
      <c r="Q101" s="46">
        <f t="shared" si="15"/>
        <v>0</v>
      </c>
      <c r="R101" s="4">
        <f t="shared" si="17"/>
        <v>1.01E-5</v>
      </c>
      <c r="S101" s="4" t="str">
        <f>IF(results!$W101&lt;&gt;"b","",results!C101)</f>
        <v/>
      </c>
      <c r="T101" s="4">
        <f>IF(results!W101="A",1,IF(results!W101="B",2,IF(results!W101="C",3,99)))</f>
        <v>1</v>
      </c>
      <c r="U101" s="33">
        <f>results!D101+results!E101</f>
        <v>0</v>
      </c>
      <c r="V101" s="33">
        <f>results!F101+results!G101</f>
        <v>0</v>
      </c>
      <c r="W101" s="33">
        <f>results!H101+results!I101</f>
        <v>0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53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6"/>
        <v>#NUM!</v>
      </c>
    </row>
    <row r="102" spans="1:30" x14ac:dyDescent="0.35">
      <c r="A102" s="18">
        <v>96</v>
      </c>
      <c r="B102" s="20">
        <f t="shared" si="13"/>
        <v>29</v>
      </c>
      <c r="C102" s="20">
        <f t="shared" si="14"/>
        <v>55</v>
      </c>
      <c r="D102" s="14">
        <f t="shared" si="18"/>
        <v>55</v>
      </c>
      <c r="E102" s="14">
        <f t="shared" si="18"/>
        <v>55</v>
      </c>
      <c r="F102" s="2" t="str">
        <f>IF(results!W102&lt;&gt;"b","",results!B102)</f>
        <v>TRAMPUŽ TOMISLAV</v>
      </c>
      <c r="G102" s="2">
        <f>IF(results!$W102&lt;&gt;"b","",results!V102)</f>
        <v>1</v>
      </c>
      <c r="H102" s="34">
        <f>IF(results!$W102&lt;&gt;"b","",U102)</f>
        <v>0</v>
      </c>
      <c r="I102" s="34">
        <f>IF(results!$W102&lt;&gt;"b","",IF(V102=U102,V102+0.0001,V102))</f>
        <v>1E-4</v>
      </c>
      <c r="J102" s="34">
        <f>IF(results!$W102&lt;&gt;"b","",IF(OR(U102=W102,V102=W102),W102+0.0002,W102))</f>
        <v>2.0000000000000001E-4</v>
      </c>
      <c r="K102" s="34">
        <f>IF(results!$W102&lt;&gt;"b","",IF(OR(U102=X102,V102=X102,W102=X102),X102+0.0003,X102))</f>
        <v>2.9999999999999997E-4</v>
      </c>
      <c r="L102" s="34">
        <f>IF(results!$W102&lt;&gt;"b","",IF(OR(U102=Y102,V102=Y102,W102=Y102,X102=Y102),Y102+0.0004,Y102))</f>
        <v>4.0000000000000002E-4</v>
      </c>
      <c r="M102" s="34">
        <f>IF(results!$W102&lt;&gt;"b","",IF(OR(U102=Z102,V102=Z102,W102=Z102,X102=Z102,Y102=Z102),Z102+0.0005,Z102))</f>
        <v>5.0000000000000001E-4</v>
      </c>
      <c r="N102" s="34">
        <f>IF(results!$W102&lt;&gt;"b","",IF(OR(U102=AA102,V102=AA102,W102=AA102,X102=AA102,Y102=AA102,Z102=AA102),AA102+0.0006,AA102))</f>
        <v>25</v>
      </c>
      <c r="O102" s="34">
        <f>IF(results!$W102&lt;&gt;"b","",IF(OR(U102=AB102,V102=AB102,W102=AB102,X102=AB102,Y102=AB102,Z102=AB102,AA102=AB102),AB102+0.0007,AB102))</f>
        <v>6.9999999999999999E-4</v>
      </c>
      <c r="P102" s="34">
        <f>IF(results!$W102&lt;&gt;"b","",AC102*2)</f>
        <v>0</v>
      </c>
      <c r="Q102" s="46">
        <f t="shared" si="15"/>
        <v>25.001599999999996</v>
      </c>
      <c r="R102" s="4">
        <f t="shared" si="17"/>
        <v>25.001610199999995</v>
      </c>
      <c r="S102" s="4">
        <f>IF(results!$W102&lt;&gt;"b","",results!C102)</f>
        <v>25</v>
      </c>
      <c r="T102" s="4">
        <f>IF(results!W102="A",1,IF(results!W102="B",2,IF(results!W102="C",3,99)))</f>
        <v>2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0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25</v>
      </c>
      <c r="AB102" s="33">
        <f>results!R102+results!S102</f>
        <v>0</v>
      </c>
      <c r="AC102" s="33">
        <f>results!T102+results!U102</f>
        <v>0</v>
      </c>
      <c r="AD102" s="10">
        <f t="shared" si="16"/>
        <v>5.0000000000000001E-4</v>
      </c>
    </row>
    <row r="103" spans="1:30" x14ac:dyDescent="0.35">
      <c r="A103" s="18">
        <v>97</v>
      </c>
      <c r="B103" s="20">
        <f t="shared" ref="B103:B134" si="19">RANK($T103,$T$7:$T$160,1)</f>
        <v>29</v>
      </c>
      <c r="C103" s="20">
        <f t="shared" ref="C103:C134" si="20">RANK($R103,$R$7:$R$160,0)</f>
        <v>9</v>
      </c>
      <c r="D103" s="14">
        <f t="shared" si="18"/>
        <v>9</v>
      </c>
      <c r="E103" s="14">
        <f t="shared" si="18"/>
        <v>9</v>
      </c>
      <c r="F103" s="2" t="str">
        <f>IF(results!W103&lt;&gt;"b","",results!B103)</f>
        <v>UMNIK TATJANA</v>
      </c>
      <c r="G103" s="2">
        <f>IF(results!$W103&lt;&gt;"b","",results!V103)</f>
        <v>4</v>
      </c>
      <c r="H103" s="34">
        <f>IF(results!$W103&lt;&gt;"b","",U103)</f>
        <v>37</v>
      </c>
      <c r="I103" s="34">
        <f>IF(results!$W103&lt;&gt;"b","",IF(V103=U103,V103+0.0001,V103))</f>
        <v>0</v>
      </c>
      <c r="J103" s="34">
        <f>IF(results!$W103&lt;&gt;"b","",IF(OR(U103=W103,V103=W103),W103+0.0002,W103))</f>
        <v>2.0000000000000001E-4</v>
      </c>
      <c r="K103" s="34">
        <f>IF(results!$W103&lt;&gt;"b","",IF(OR(U103=X103,V103=X103,W103=X103),X103+0.0003,X103))</f>
        <v>48</v>
      </c>
      <c r="L103" s="34">
        <f>IF(results!$W103&lt;&gt;"b","",IF(OR(U103=Y103,V103=Y103,W103=Y103,X103=Y103),Y103+0.0004,Y103))</f>
        <v>47</v>
      </c>
      <c r="M103" s="34">
        <f>IF(results!$W103&lt;&gt;"b","",IF(OR(U103=Z103,V103=Z103,W103=Z103,X103=Z103,Y103=Z103),Z103+0.0005,Z103))</f>
        <v>5.0000000000000001E-4</v>
      </c>
      <c r="N103" s="34">
        <f>IF(results!$W103&lt;&gt;"b","",IF(OR(U103=AA103,V103=AA103,W103=AA103,X103=AA103,Y103=AA103,Z103=AA103),AA103+0.0006,AA103))</f>
        <v>5.9999999999999995E-4</v>
      </c>
      <c r="O103" s="34">
        <f>IF(results!$W103&lt;&gt;"b","",IF(OR(U103=AB103,V103=AB103,W103=AB103,X103=AB103,Y103=AB103,Z103=AB103,AA103=AB103),AB103+0.0007,AB103))</f>
        <v>6.9999999999999999E-4</v>
      </c>
      <c r="P103" s="34">
        <f>IF(results!$W103&lt;&gt;"b","",AC103*2)</f>
        <v>80</v>
      </c>
      <c r="Q103" s="46">
        <f t="shared" ref="Q103:Q134" si="21">IF(F103&lt;&gt;"",(MAX(H103:P103)+LARGE(H103:P103,2)+LARGE(H103:P103,3)+LARGE(H103:P103,4)),0)</f>
        <v>212</v>
      </c>
      <c r="R103" s="4">
        <f t="shared" si="17"/>
        <v>212.00001030000001</v>
      </c>
      <c r="S103" s="4">
        <f>IF(results!$W103&lt;&gt;"b","",results!C103)</f>
        <v>22.4</v>
      </c>
      <c r="T103" s="4">
        <f>IF(results!W103="A",1,IF(results!W103="B",2,IF(results!W103="C",3,99)))</f>
        <v>2</v>
      </c>
      <c r="U103" s="33">
        <f>results!D103+results!E103</f>
        <v>37</v>
      </c>
      <c r="V103" s="33">
        <f>results!F103+results!G103</f>
        <v>0</v>
      </c>
      <c r="W103" s="33">
        <f>results!H103+results!I103</f>
        <v>0</v>
      </c>
      <c r="X103" s="33">
        <f>results!J103+results!K103</f>
        <v>48</v>
      </c>
      <c r="Y103" s="33">
        <f>results!L103+results!M103</f>
        <v>47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40</v>
      </c>
      <c r="AD103" s="10">
        <f t="shared" ref="AD103:AD134" si="22">LARGE(H103:P103,3)</f>
        <v>47</v>
      </c>
    </row>
    <row r="104" spans="1:30" x14ac:dyDescent="0.35">
      <c r="A104" s="18">
        <v>98</v>
      </c>
      <c r="B104" s="20">
        <f t="shared" si="19"/>
        <v>29</v>
      </c>
      <c r="C104" s="20">
        <f t="shared" si="20"/>
        <v>12</v>
      </c>
      <c r="D104" s="14">
        <f t="shared" si="18"/>
        <v>12</v>
      </c>
      <c r="E104" s="14">
        <f t="shared" si="18"/>
        <v>12</v>
      </c>
      <c r="F104" s="2" t="str">
        <f>IF(results!W104&lt;&gt;"b","",results!B104)</f>
        <v>UNTERKOEFLER BERNHARD</v>
      </c>
      <c r="G104" s="2">
        <f>IF(results!$W104&lt;&gt;"b","",results!V104)</f>
        <v>4</v>
      </c>
      <c r="H104" s="34">
        <f>IF(results!$W104&lt;&gt;"b","",U104)</f>
        <v>40</v>
      </c>
      <c r="I104" s="34">
        <f>IF(results!$W104&lt;&gt;"b","",IF(V104=U104,V104+0.0001,V104))</f>
        <v>0</v>
      </c>
      <c r="J104" s="34">
        <f>IF(results!$W104&lt;&gt;"b","",IF(OR(U104=W104,V104=W104),W104+0.0002,W104))</f>
        <v>2.0000000000000001E-4</v>
      </c>
      <c r="K104" s="34">
        <f>IF(results!$W104&lt;&gt;"b","",IF(OR(U104=X104,V104=X104,W104=X104),X104+0.0003,X104))</f>
        <v>2.9999999999999997E-4</v>
      </c>
      <c r="L104" s="34">
        <f>IF(results!$W104&lt;&gt;"b","",IF(OR(U104=Y104,V104=Y104,W104=Y104,X104=Y104),Y104+0.0004,Y104))</f>
        <v>53</v>
      </c>
      <c r="M104" s="34">
        <f>IF(results!$W104&lt;&gt;"b","",IF(OR(U104=Z104,V104=Z104,W104=Z104,X104=Z104,Y104=Z104),Z104+0.0005,Z104))</f>
        <v>56</v>
      </c>
      <c r="N104" s="34">
        <f>IF(results!$W104&lt;&gt;"b","",IF(OR(U104=AA104,V104=AA104,W104=AA104,X104=AA104,Y104=AA104,Z104=AA104),AA104+0.0006,AA104))</f>
        <v>5.9999999999999995E-4</v>
      </c>
      <c r="O104" s="34">
        <f>IF(results!$W104&lt;&gt;"b","",IF(OR(U104=AB104,V104=AB104,W104=AB104,X104=AB104,Y104=AB104,Z104=AB104,AA104=AB104),AB104+0.0007,AB104))</f>
        <v>39</v>
      </c>
      <c r="P104" s="34">
        <f>IF(results!$W104&lt;&gt;"b","",AC104*2)</f>
        <v>0</v>
      </c>
      <c r="Q104" s="46">
        <f t="shared" si="21"/>
        <v>188</v>
      </c>
      <c r="R104" s="4">
        <f t="shared" si="17"/>
        <v>188.00001040000001</v>
      </c>
      <c r="S104" s="4">
        <f>IF(results!$W104&lt;&gt;"b","",results!C104)</f>
        <v>22.3</v>
      </c>
      <c r="T104" s="4">
        <f>IF(results!W104="A",1,IF(results!W104="B",2,IF(results!W104="C",3,99)))</f>
        <v>2</v>
      </c>
      <c r="U104" s="33">
        <f>results!D104+results!E104</f>
        <v>40</v>
      </c>
      <c r="V104" s="33">
        <f>results!F104+results!G104</f>
        <v>0</v>
      </c>
      <c r="W104" s="33">
        <f>results!H104+results!I104</f>
        <v>0</v>
      </c>
      <c r="X104" s="33">
        <f>results!J104+results!K104</f>
        <v>0</v>
      </c>
      <c r="Y104" s="33">
        <f>results!L104+results!M104</f>
        <v>53</v>
      </c>
      <c r="Z104" s="33">
        <f>results!N104+results!O104</f>
        <v>56</v>
      </c>
      <c r="AA104" s="33">
        <f>results!P104+results!Q104</f>
        <v>0</v>
      </c>
      <c r="AB104" s="33">
        <f>results!R104+results!S104</f>
        <v>39</v>
      </c>
      <c r="AC104" s="33">
        <f>results!T104+results!U104</f>
        <v>0</v>
      </c>
      <c r="AD104" s="10">
        <f t="shared" si="22"/>
        <v>40</v>
      </c>
    </row>
    <row r="105" spans="1:30" x14ac:dyDescent="0.35">
      <c r="A105" s="18">
        <v>99</v>
      </c>
      <c r="B105" s="20">
        <f t="shared" si="19"/>
        <v>84</v>
      </c>
      <c r="C105" s="20">
        <f t="shared" si="20"/>
        <v>105</v>
      </c>
      <c r="D105" s="14">
        <f t="shared" si="18"/>
        <v>56</v>
      </c>
      <c r="E105" s="14">
        <f t="shared" si="18"/>
        <v>56</v>
      </c>
      <c r="F105" s="2" t="str">
        <f>IF(results!W105&lt;&gt;"b","",results!B105)</f>
        <v/>
      </c>
      <c r="G105" s="2" t="str">
        <f>IF(results!$W105&lt;&gt;"b","",results!V105)</f>
        <v/>
      </c>
      <c r="H105" s="34" t="str">
        <f>IF(results!$W105&lt;&gt;"b","",U105)</f>
        <v/>
      </c>
      <c r="I105" s="34" t="str">
        <f>IF(results!$W105&lt;&gt;"b","",IF(V105=U105,V105+0.0001,V105))</f>
        <v/>
      </c>
      <c r="J105" s="34" t="str">
        <f>IF(results!$W105&lt;&gt;"b","",IF(OR(U105=W105,V105=W105),W105+0.0002,W105))</f>
        <v/>
      </c>
      <c r="K105" s="34" t="str">
        <f>IF(results!$W105&lt;&gt;"b","",IF(OR(U105=X105,V105=X105,W105=X105),X105+0.0003,X105))</f>
        <v/>
      </c>
      <c r="L105" s="34" t="str">
        <f>IF(results!$W105&lt;&gt;"b","",IF(OR(U105=Y105,V105=Y105,W105=Y105,X105=Y105),Y105+0.0004,Y105))</f>
        <v/>
      </c>
      <c r="M105" s="34" t="str">
        <f>IF(results!$W105&lt;&gt;"b","",IF(OR(U105=Z105,V105=Z105,W105=Z105,X105=Z105,Y105=Z105),Z105+0.0005,Z105))</f>
        <v/>
      </c>
      <c r="N105" s="34" t="str">
        <f>IF(results!$W105&lt;&gt;"b","",IF(OR(U105=AA105,V105=AA105,W105=AA105,X105=AA105,Y105=AA105,Z105=AA105),AA105+0.0006,AA105))</f>
        <v/>
      </c>
      <c r="O105" s="34" t="str">
        <f>IF(results!$W105&lt;&gt;"b","",IF(OR(U105=AB105,V105=AB105,W105=AB105,X105=AB105,Y105=AB105,Z105=AB105,AA105=AB105),AB105+0.0007,AB105))</f>
        <v/>
      </c>
      <c r="P105" s="34" t="str">
        <f>IF(results!$W105&lt;&gt;"b","",AC105*2)</f>
        <v/>
      </c>
      <c r="Q105" s="46">
        <f t="shared" si="21"/>
        <v>0</v>
      </c>
      <c r="R105" s="4">
        <f t="shared" si="17"/>
        <v>1.0499999999999999E-5</v>
      </c>
      <c r="S105" s="4" t="str">
        <f>IF(results!$W105&lt;&gt;"b","",results!C105)</f>
        <v/>
      </c>
      <c r="T105" s="4">
        <f>IF(results!W105="A",1,IF(results!W105="B",2,IF(results!W105="C",3,99)))</f>
        <v>3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29</v>
      </c>
      <c r="X105" s="33">
        <f>results!J105+results!K105</f>
        <v>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 t="e">
        <f t="shared" si="22"/>
        <v>#NUM!</v>
      </c>
    </row>
    <row r="106" spans="1:30" x14ac:dyDescent="0.35">
      <c r="A106" s="18">
        <v>100</v>
      </c>
      <c r="B106" s="20">
        <f t="shared" si="19"/>
        <v>29</v>
      </c>
      <c r="C106" s="20">
        <f t="shared" si="20"/>
        <v>53</v>
      </c>
      <c r="D106" s="14">
        <f t="shared" si="18"/>
        <v>53</v>
      </c>
      <c r="E106" s="14">
        <f t="shared" si="18"/>
        <v>53</v>
      </c>
      <c r="F106" s="2" t="str">
        <f>IF(results!W106&lt;&gt;"b","",results!B106)</f>
        <v>VRTARIČ IRENA</v>
      </c>
      <c r="G106" s="2">
        <f>IF(results!$W106&lt;&gt;"b","",results!V106)</f>
        <v>1</v>
      </c>
      <c r="H106" s="34">
        <f>IF(results!$W106&lt;&gt;"b","",U106)</f>
        <v>0</v>
      </c>
      <c r="I106" s="34">
        <f>IF(results!$W106&lt;&gt;"b","",IF(V106=U106,V106+0.0001,V106))</f>
        <v>1E-4</v>
      </c>
      <c r="J106" s="34">
        <f>IF(results!$W106&lt;&gt;"b","",IF(OR(U106=W106,V106=W106),W106+0.0002,W106))</f>
        <v>2.0000000000000001E-4</v>
      </c>
      <c r="K106" s="34">
        <f>IF(results!$W106&lt;&gt;"b","",IF(OR(U106=X106,V106=X106,W106=X106),X106+0.0003,X106))</f>
        <v>36</v>
      </c>
      <c r="L106" s="34">
        <f>IF(results!$W106&lt;&gt;"b","",IF(OR(U106=Y106,V106=Y106,W106=Y106,X106=Y106),Y106+0.0004,Y106))</f>
        <v>4.0000000000000002E-4</v>
      </c>
      <c r="M106" s="34">
        <f>IF(results!$W106&lt;&gt;"b","",IF(OR(U106=Z106,V106=Z106,W106=Z106,X106=Z106,Y106=Z106),Z106+0.0005,Z106))</f>
        <v>5.0000000000000001E-4</v>
      </c>
      <c r="N106" s="34">
        <f>IF(results!$W106&lt;&gt;"b","",IF(OR(U106=AA106,V106=AA106,W106=AA106,X106=AA106,Y106=AA106,Z106=AA106),AA106+0.0006,AA106))</f>
        <v>5.9999999999999995E-4</v>
      </c>
      <c r="O106" s="34">
        <f>IF(results!$W106&lt;&gt;"b","",IF(OR(U106=AB106,V106=AB106,W106=AB106,X106=AB106,Y106=AB106,Z106=AB106,AA106=AB106),AB106+0.0007,AB106))</f>
        <v>6.9999999999999999E-4</v>
      </c>
      <c r="P106" s="34">
        <f>IF(results!$W106&lt;&gt;"b","",AC106*2)</f>
        <v>0</v>
      </c>
      <c r="Q106" s="46">
        <f t="shared" si="21"/>
        <v>36.001800000000003</v>
      </c>
      <c r="R106" s="4">
        <f t="shared" si="17"/>
        <v>36.001810600000006</v>
      </c>
      <c r="S106" s="4">
        <f>IF(results!$W106&lt;&gt;"b","",results!C106)</f>
        <v>21.8</v>
      </c>
      <c r="T106" s="4">
        <f>IF(results!W106="A",1,IF(results!W106="B",2,IF(results!W106="C",3,99)))</f>
        <v>2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0</v>
      </c>
      <c r="X106" s="33">
        <f>results!J106+results!K106</f>
        <v>36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>
        <f t="shared" si="22"/>
        <v>5.9999999999999995E-4</v>
      </c>
    </row>
    <row r="107" spans="1:30" x14ac:dyDescent="0.35">
      <c r="A107" s="18">
        <v>101</v>
      </c>
      <c r="B107" s="20">
        <f t="shared" si="19"/>
        <v>1</v>
      </c>
      <c r="C107" s="20">
        <f t="shared" si="20"/>
        <v>104</v>
      </c>
      <c r="D107" s="14">
        <f t="shared" ref="D107:E126" si="23">_xlfn.RANK.EQ($Q107,$Q$7:$Q$160,0)</f>
        <v>56</v>
      </c>
      <c r="E107" s="14">
        <f t="shared" si="23"/>
        <v>56</v>
      </c>
      <c r="F107" s="2" t="str">
        <f>IF(results!W107&lt;&gt;"b","",results!B107)</f>
        <v/>
      </c>
      <c r="G107" s="2" t="str">
        <f>IF(results!$W107&lt;&gt;"b","",results!V107)</f>
        <v/>
      </c>
      <c r="H107" s="34" t="str">
        <f>IF(results!$W107&lt;&gt;"b","",U107)</f>
        <v/>
      </c>
      <c r="I107" s="34" t="str">
        <f>IF(results!$W107&lt;&gt;"b","",IF(V107=U107,V107+0.0001,V107))</f>
        <v/>
      </c>
      <c r="J107" s="34" t="str">
        <f>IF(results!$W107&lt;&gt;"b","",IF(OR(U107=W107,V107=W107),W107+0.0002,W107))</f>
        <v/>
      </c>
      <c r="K107" s="34" t="str">
        <f>IF(results!$W107&lt;&gt;"b","",IF(OR(U107=X107,V107=X107,W107=X107),X107+0.0003,X107))</f>
        <v/>
      </c>
      <c r="L107" s="34" t="str">
        <f>IF(results!$W107&lt;&gt;"b","",IF(OR(U107=Y107,V107=Y107,W107=Y107,X107=Y107),Y107+0.0004,Y107))</f>
        <v/>
      </c>
      <c r="M107" s="34" t="str">
        <f>IF(results!$W107&lt;&gt;"b","",IF(OR(U107=Z107,V107=Z107,W107=Z107,X107=Z107,Y107=Z107),Z107+0.0005,Z107))</f>
        <v/>
      </c>
      <c r="N107" s="34" t="str">
        <f>IF(results!$W107&lt;&gt;"b","",IF(OR(U107=AA107,V107=AA107,W107=AA107,X107=AA107,Y107=AA107,Z107=AA107),AA107+0.0006,AA107))</f>
        <v/>
      </c>
      <c r="O107" s="34" t="str">
        <f>IF(results!$W107&lt;&gt;"b","",IF(OR(U107=AB107,V107=AB107,W107=AB107,X107=AB107,Y107=AB107,Z107=AB107,AA107=AB107),AB107+0.0007,AB107))</f>
        <v/>
      </c>
      <c r="P107" s="34" t="str">
        <f>IF(results!$W107&lt;&gt;"b","",AC107*2)</f>
        <v/>
      </c>
      <c r="Q107" s="46">
        <f t="shared" si="21"/>
        <v>0</v>
      </c>
      <c r="R107" s="4">
        <f t="shared" si="17"/>
        <v>1.0699999999999999E-5</v>
      </c>
      <c r="S107" s="4" t="str">
        <f>IF(results!$W107&lt;&gt;"b","",results!C107)</f>
        <v/>
      </c>
      <c r="T107" s="4">
        <f>IF(results!W107="A",1,IF(results!W107="B",2,IF(results!W107="C",3,99)))</f>
        <v>1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60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66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22"/>
        <v>#NUM!</v>
      </c>
    </row>
    <row r="108" spans="1:30" x14ac:dyDescent="0.35">
      <c r="A108" s="18">
        <v>102</v>
      </c>
      <c r="B108" s="20">
        <f t="shared" si="19"/>
        <v>29</v>
      </c>
      <c r="C108" s="20">
        <f t="shared" si="20"/>
        <v>26</v>
      </c>
      <c r="D108" s="14">
        <f t="shared" si="23"/>
        <v>26</v>
      </c>
      <c r="E108" s="14">
        <f t="shared" si="23"/>
        <v>26</v>
      </c>
      <c r="F108" s="2" t="str">
        <f>IF(results!W108&lt;&gt;"b","",results!B108)</f>
        <v>WEDAM WALTER</v>
      </c>
      <c r="G108" s="2">
        <f>IF(results!$W108&lt;&gt;"b","",results!V108)</f>
        <v>2</v>
      </c>
      <c r="H108" s="34">
        <f>IF(results!$W108&lt;&gt;"b","",U108)</f>
        <v>0</v>
      </c>
      <c r="I108" s="34">
        <f>IF(results!$W108&lt;&gt;"b","",IF(V108=U108,V108+0.0001,V108))</f>
        <v>1E-4</v>
      </c>
      <c r="J108" s="34">
        <f>IF(results!$W108&lt;&gt;"b","",IF(OR(U108=W108,V108=W108),W108+0.0002,W108))</f>
        <v>53</v>
      </c>
      <c r="K108" s="34">
        <f>IF(results!$W108&lt;&gt;"b","",IF(OR(U108=X108,V108=X108,W108=X108),X108+0.0003,X108))</f>
        <v>2.9999999999999997E-4</v>
      </c>
      <c r="L108" s="34">
        <f>IF(results!$W108&lt;&gt;"b","",IF(OR(U108=Y108,V108=Y108,W108=Y108,X108=Y108),Y108+0.0004,Y108))</f>
        <v>4.0000000000000002E-4</v>
      </c>
      <c r="M108" s="34">
        <f>IF(results!$W108&lt;&gt;"b","",IF(OR(U108=Z108,V108=Z108,W108=Z108,X108=Z108,Y108=Z108),Z108+0.0005,Z108))</f>
        <v>41</v>
      </c>
      <c r="N108" s="34">
        <f>IF(results!$W108&lt;&gt;"b","",IF(OR(U108=AA108,V108=AA108,W108=AA108,X108=AA108,Y108=AA108,Z108=AA108),AA108+0.0006,AA108))</f>
        <v>5.9999999999999995E-4</v>
      </c>
      <c r="O108" s="34">
        <f>IF(results!$W108&lt;&gt;"b","",IF(OR(U108=AB108,V108=AB108,W108=AB108,X108=AB108,Y108=AB108,Z108=AB108,AA108=AB108),AB108+0.0007,AB108))</f>
        <v>6.9999999999999999E-4</v>
      </c>
      <c r="P108" s="34">
        <f>IF(results!$W108&lt;&gt;"b","",AC108*2)</f>
        <v>0</v>
      </c>
      <c r="Q108" s="46">
        <f t="shared" si="21"/>
        <v>94.001300000000001</v>
      </c>
      <c r="R108" s="4">
        <f t="shared" si="17"/>
        <v>94.001310799999999</v>
      </c>
      <c r="S108" s="4">
        <f>IF(results!$W108&lt;&gt;"b","",results!C108)</f>
        <v>20.100000000000001</v>
      </c>
      <c r="T108" s="4">
        <f>IF(results!W108="A",1,IF(results!W108="B",2,IF(results!W108="C",3,99)))</f>
        <v>2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53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41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>
        <f t="shared" si="22"/>
        <v>6.9999999999999999E-4</v>
      </c>
    </row>
    <row r="109" spans="1:30" x14ac:dyDescent="0.35">
      <c r="A109" s="18">
        <v>103</v>
      </c>
      <c r="B109" s="20">
        <f t="shared" si="19"/>
        <v>84</v>
      </c>
      <c r="C109" s="20">
        <f t="shared" si="20"/>
        <v>103</v>
      </c>
      <c r="D109" s="14">
        <f t="shared" si="23"/>
        <v>56</v>
      </c>
      <c r="E109" s="14">
        <f t="shared" si="23"/>
        <v>56</v>
      </c>
      <c r="F109" s="2" t="str">
        <f>IF(results!W109&lt;&gt;"b","",results!B109)</f>
        <v/>
      </c>
      <c r="G109" s="2" t="str">
        <f>IF(results!$W109&lt;&gt;"b","",results!V109)</f>
        <v/>
      </c>
      <c r="H109" s="34" t="str">
        <f>IF(results!$W109&lt;&gt;"b","",U109)</f>
        <v/>
      </c>
      <c r="I109" s="34" t="str">
        <f>IF(results!$W109&lt;&gt;"b","",IF(V109=U109,V109+0.0001,V109))</f>
        <v/>
      </c>
      <c r="J109" s="34" t="str">
        <f>IF(results!$W109&lt;&gt;"b","",IF(OR(U109=W109,V109=W109),W109+0.0002,W109))</f>
        <v/>
      </c>
      <c r="K109" s="34" t="str">
        <f>IF(results!$W109&lt;&gt;"b","",IF(OR(U109=X109,V109=X109,W109=X109),X109+0.0003,X109))</f>
        <v/>
      </c>
      <c r="L109" s="34" t="str">
        <f>IF(results!$W109&lt;&gt;"b","",IF(OR(U109=Y109,V109=Y109,W109=Y109,X109=Y109),Y109+0.0004,Y109))</f>
        <v/>
      </c>
      <c r="M109" s="34" t="str">
        <f>IF(results!$W109&lt;&gt;"b","",IF(OR(U109=Z109,V109=Z109,W109=Z109,X109=Z109,Y109=Z109),Z109+0.0005,Z109))</f>
        <v/>
      </c>
      <c r="N109" s="34" t="str">
        <f>IF(results!$W109&lt;&gt;"b","",IF(OR(U109=AA109,V109=AA109,W109=AA109,X109=AA109,Y109=AA109,Z109=AA109),AA109+0.0006,AA109))</f>
        <v/>
      </c>
      <c r="O109" s="34" t="str">
        <f>IF(results!$W109&lt;&gt;"b","",IF(OR(U109=AB109,V109=AB109,W109=AB109,X109=AB109,Y109=AB109,Z109=AB109,AA109=AB109),AB109+0.0007,AB109))</f>
        <v/>
      </c>
      <c r="P109" s="34" t="str">
        <f>IF(results!$W109&lt;&gt;"b","",AC109*2)</f>
        <v/>
      </c>
      <c r="Q109" s="46">
        <f t="shared" si="21"/>
        <v>0</v>
      </c>
      <c r="R109" s="4">
        <f t="shared" si="17"/>
        <v>1.0899999999999999E-5</v>
      </c>
      <c r="S109" s="4" t="str">
        <f>IF(results!$W109&lt;&gt;"b","",results!C109)</f>
        <v/>
      </c>
      <c r="T109" s="4">
        <f>IF(results!W109="A",1,IF(results!W109="B",2,IF(results!W109="C",3,99)))</f>
        <v>3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73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 t="e">
        <f t="shared" si="22"/>
        <v>#NUM!</v>
      </c>
    </row>
    <row r="110" spans="1:30" x14ac:dyDescent="0.35">
      <c r="A110" s="18">
        <v>104</v>
      </c>
      <c r="B110" s="20">
        <f t="shared" si="19"/>
        <v>29</v>
      </c>
      <c r="C110" s="20">
        <f t="shared" si="20"/>
        <v>23</v>
      </c>
      <c r="D110" s="14">
        <f t="shared" si="23"/>
        <v>23</v>
      </c>
      <c r="E110" s="14">
        <f t="shared" si="23"/>
        <v>23</v>
      </c>
      <c r="F110" s="2" t="str">
        <f>IF(results!W110&lt;&gt;"b","",results!B110)</f>
        <v>WURZER GERNOT</v>
      </c>
      <c r="G110" s="2">
        <f>IF(results!$W110&lt;&gt;"b","",results!V110)</f>
        <v>2</v>
      </c>
      <c r="H110" s="34">
        <f>IF(results!$W110&lt;&gt;"b","",U110)</f>
        <v>51</v>
      </c>
      <c r="I110" s="34">
        <f>IF(results!$W110&lt;&gt;"b","",IF(V110=U110,V110+0.0001,V110))</f>
        <v>65</v>
      </c>
      <c r="J110" s="34">
        <f>IF(results!$W110&lt;&gt;"b","",IF(OR(U110=W110,V110=W110),W110+0.0002,W110))</f>
        <v>0</v>
      </c>
      <c r="K110" s="34">
        <f>IF(results!$W110&lt;&gt;"b","",IF(OR(U110=X110,V110=X110,W110=X110),X110+0.0003,X110))</f>
        <v>2.9999999999999997E-4</v>
      </c>
      <c r="L110" s="34">
        <f>IF(results!$W110&lt;&gt;"b","",IF(OR(U110=Y110,V110=Y110,W110=Y110,X110=Y110),Y110+0.0004,Y110))</f>
        <v>4.0000000000000002E-4</v>
      </c>
      <c r="M110" s="34">
        <f>IF(results!$W110&lt;&gt;"b","",IF(OR(U110=Z110,V110=Z110,W110=Z110,X110=Z110,Y110=Z110),Z110+0.0005,Z110))</f>
        <v>5.0000000000000001E-4</v>
      </c>
      <c r="N110" s="34">
        <f>IF(results!$W110&lt;&gt;"b","",IF(OR(U110=AA110,V110=AA110,W110=AA110,X110=AA110,Y110=AA110,Z110=AA110),AA110+0.0006,AA110))</f>
        <v>5.9999999999999995E-4</v>
      </c>
      <c r="O110" s="34">
        <f>IF(results!$W110&lt;&gt;"b","",IF(OR(U110=AB110,V110=AB110,W110=AB110,X110=AB110,Y110=AB110,Z110=AB110,AA110=AB110),AB110+0.0007,AB110))</f>
        <v>6.9999999999999999E-4</v>
      </c>
      <c r="P110" s="34">
        <f>IF(results!$W110&lt;&gt;"b","",AC110*2)</f>
        <v>0</v>
      </c>
      <c r="Q110" s="46">
        <f t="shared" si="21"/>
        <v>116.0013</v>
      </c>
      <c r="R110" s="4">
        <f t="shared" si="17"/>
        <v>116.001311</v>
      </c>
      <c r="S110" s="4">
        <f>IF(results!$W110&lt;&gt;"b","",results!C110)</f>
        <v>18.5</v>
      </c>
      <c r="T110" s="4">
        <f>IF(results!W110="A",1,IF(results!W110="B",2,IF(results!W110="C",3,99)))</f>
        <v>2</v>
      </c>
      <c r="U110" s="33">
        <f>results!D110+results!E110</f>
        <v>51</v>
      </c>
      <c r="V110" s="33">
        <f>results!F110+results!G110</f>
        <v>65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>
        <f t="shared" si="22"/>
        <v>6.9999999999999999E-4</v>
      </c>
    </row>
    <row r="111" spans="1:30" x14ac:dyDescent="0.35">
      <c r="A111" s="18">
        <v>105</v>
      </c>
      <c r="B111" s="20">
        <f t="shared" si="19"/>
        <v>84</v>
      </c>
      <c r="C111" s="20">
        <f t="shared" si="20"/>
        <v>102</v>
      </c>
      <c r="D111" s="14">
        <f t="shared" si="23"/>
        <v>56</v>
      </c>
      <c r="E111" s="14">
        <f t="shared" si="23"/>
        <v>56</v>
      </c>
      <c r="F111" s="2" t="str">
        <f>IF(results!W111&lt;&gt;"b","",results!B111)</f>
        <v/>
      </c>
      <c r="G111" s="2" t="str">
        <f>IF(results!$W111&lt;&gt;"b","",results!V111)</f>
        <v/>
      </c>
      <c r="H111" s="34" t="str">
        <f>IF(results!$W111&lt;&gt;"b","",U111)</f>
        <v/>
      </c>
      <c r="I111" s="34" t="str">
        <f>IF(results!$W111&lt;&gt;"b","",IF(V111=U111,V111+0.0001,V111))</f>
        <v/>
      </c>
      <c r="J111" s="34" t="str">
        <f>IF(results!$W111&lt;&gt;"b","",IF(OR(U111=W111,V111=W111),W111+0.0002,W111))</f>
        <v/>
      </c>
      <c r="K111" s="34" t="str">
        <f>IF(results!$W111&lt;&gt;"b","",IF(OR(U111=X111,V111=X111,W111=X111),X111+0.0003,X111))</f>
        <v/>
      </c>
      <c r="L111" s="34" t="str">
        <f>IF(results!$W111&lt;&gt;"b","",IF(OR(U111=Y111,V111=Y111,W111=Y111,X111=Y111),Y111+0.0004,Y111))</f>
        <v/>
      </c>
      <c r="M111" s="34" t="str">
        <f>IF(results!$W111&lt;&gt;"b","",IF(OR(U111=Z111,V111=Z111,W111=Z111,X111=Z111,Y111=Z111),Z111+0.0005,Z111))</f>
        <v/>
      </c>
      <c r="N111" s="34" t="str">
        <f>IF(results!$W111&lt;&gt;"b","",IF(OR(U111=AA111,V111=AA111,W111=AA111,X111=AA111,Y111=AA111,Z111=AA111),AA111+0.0006,AA111))</f>
        <v/>
      </c>
      <c r="O111" s="34" t="str">
        <f>IF(results!$W111&lt;&gt;"b","",IF(OR(U111=AB111,V111=AB111,W111=AB111,X111=AB111,Y111=AB111,Z111=AB111,AA111=AB111),AB111+0.0007,AB111))</f>
        <v/>
      </c>
      <c r="P111" s="34" t="str">
        <f>IF(results!$W111&lt;&gt;"b","",AC111*2)</f>
        <v/>
      </c>
      <c r="Q111" s="46">
        <f t="shared" si="21"/>
        <v>0</v>
      </c>
      <c r="R111" s="4">
        <f t="shared" si="17"/>
        <v>1.1099999999999999E-5</v>
      </c>
      <c r="S111" s="4" t="str">
        <f>IF(results!$W111&lt;&gt;"b","",results!C111)</f>
        <v/>
      </c>
      <c r="T111" s="4">
        <f>IF(results!W111="A",1,IF(results!W111="B",2,IF(results!W111="C",3,99)))</f>
        <v>3</v>
      </c>
      <c r="U111" s="33">
        <f>results!D111+results!E111</f>
        <v>0</v>
      </c>
      <c r="V111" s="33">
        <f>results!F111+results!G111</f>
        <v>47</v>
      </c>
      <c r="W111" s="33">
        <f>results!H111+results!I111</f>
        <v>53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 t="e">
        <f t="shared" si="22"/>
        <v>#NUM!</v>
      </c>
    </row>
    <row r="112" spans="1:30" x14ac:dyDescent="0.35">
      <c r="A112" s="18">
        <v>106</v>
      </c>
      <c r="B112" s="20">
        <f t="shared" si="19"/>
        <v>29</v>
      </c>
      <c r="C112" s="20">
        <f t="shared" si="20"/>
        <v>20</v>
      </c>
      <c r="D112" s="14">
        <f t="shared" si="23"/>
        <v>20</v>
      </c>
      <c r="E112" s="14">
        <f t="shared" si="23"/>
        <v>20</v>
      </c>
      <c r="F112" s="2" t="str">
        <f>IF(results!W112&lt;&gt;"b","",results!B112)</f>
        <v>ZALAZNIK RADO</v>
      </c>
      <c r="G112" s="2">
        <f>IF(results!$W112&lt;&gt;"b","",results!V112)</f>
        <v>3</v>
      </c>
      <c r="H112" s="34">
        <f>IF(results!$W112&lt;&gt;"b","",U112)</f>
        <v>0</v>
      </c>
      <c r="I112" s="34">
        <f>IF(results!$W112&lt;&gt;"b","",IF(V112=U112,V112+0.0001,V112))</f>
        <v>52</v>
      </c>
      <c r="J112" s="34">
        <f>IF(results!$W112&lt;&gt;"b","",IF(OR(U112=W112,V112=W112),W112+0.0002,W112))</f>
        <v>40</v>
      </c>
      <c r="K112" s="34">
        <f>IF(results!$W112&lt;&gt;"b","",IF(OR(U112=X112,V112=X112,W112=X112),X112+0.0003,X112))</f>
        <v>44</v>
      </c>
      <c r="L112" s="34">
        <f>IF(results!$W112&lt;&gt;"b","",IF(OR(U112=Y112,V112=Y112,W112=Y112,X112=Y112),Y112+0.0004,Y112))</f>
        <v>4.0000000000000002E-4</v>
      </c>
      <c r="M112" s="34">
        <f>IF(results!$W112&lt;&gt;"b","",IF(OR(U112=Z112,V112=Z112,W112=Z112,X112=Z112,Y112=Z112),Z112+0.0005,Z112))</f>
        <v>5.0000000000000001E-4</v>
      </c>
      <c r="N112" s="34">
        <f>IF(results!$W112&lt;&gt;"b","",IF(OR(U112=AA112,V112=AA112,W112=AA112,X112=AA112,Y112=AA112,Z112=AA112),AA112+0.0006,AA112))</f>
        <v>5.9999999999999995E-4</v>
      </c>
      <c r="O112" s="34">
        <f>IF(results!$W112&lt;&gt;"b","",IF(OR(U112=AB112,V112=AB112,W112=AB112,X112=AB112,Y112=AB112,Z112=AB112,AA112=AB112),AB112+0.0007,AB112))</f>
        <v>6.9999999999999999E-4</v>
      </c>
      <c r="P112" s="34">
        <f>IF(results!$W112&lt;&gt;"b","",AC112*2)</f>
        <v>0</v>
      </c>
      <c r="Q112" s="46">
        <f t="shared" si="21"/>
        <v>136.00069999999999</v>
      </c>
      <c r="R112" s="4">
        <f t="shared" si="17"/>
        <v>136.00071119999998</v>
      </c>
      <c r="S112" s="4">
        <f>IF(results!$W112&lt;&gt;"b","",results!C112)</f>
        <v>20.8</v>
      </c>
      <c r="T112" s="4">
        <f>IF(results!W112="A",1,IF(results!W112="B",2,IF(results!W112="C",3,99)))</f>
        <v>2</v>
      </c>
      <c r="U112" s="33">
        <f>results!D112+results!E112</f>
        <v>0</v>
      </c>
      <c r="V112" s="33">
        <f>results!F112+results!G112</f>
        <v>52</v>
      </c>
      <c r="W112" s="33">
        <f>results!H112+results!I112</f>
        <v>40</v>
      </c>
      <c r="X112" s="33">
        <f>results!J112+results!K112</f>
        <v>44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>
        <f t="shared" si="22"/>
        <v>40</v>
      </c>
    </row>
    <row r="113" spans="1:30" x14ac:dyDescent="0.35">
      <c r="A113" s="18">
        <v>107</v>
      </c>
      <c r="B113" s="20">
        <f t="shared" si="19"/>
        <v>84</v>
      </c>
      <c r="C113" s="20">
        <f t="shared" si="20"/>
        <v>101</v>
      </c>
      <c r="D113" s="14">
        <f t="shared" si="23"/>
        <v>56</v>
      </c>
      <c r="E113" s="14">
        <f t="shared" si="23"/>
        <v>56</v>
      </c>
      <c r="F113" s="2" t="str">
        <f>IF(results!W113&lt;&gt;"b","",results!B113)</f>
        <v/>
      </c>
      <c r="G113" s="2" t="str">
        <f>IF(results!$W113&lt;&gt;"b","",results!V113)</f>
        <v/>
      </c>
      <c r="H113" s="34" t="str">
        <f>IF(results!$W113&lt;&gt;"b","",U113)</f>
        <v/>
      </c>
      <c r="I113" s="34" t="str">
        <f>IF(results!$W113&lt;&gt;"b","",IF(V113=U113,V113+0.0001,V113))</f>
        <v/>
      </c>
      <c r="J113" s="34" t="str">
        <f>IF(results!$W113&lt;&gt;"b","",IF(OR(U113=W113,V113=W113),W113+0.0002,W113))</f>
        <v/>
      </c>
      <c r="K113" s="34" t="str">
        <f>IF(results!$W113&lt;&gt;"b","",IF(OR(U113=X113,V113=X113,W113=X113),X113+0.0003,X113))</f>
        <v/>
      </c>
      <c r="L113" s="34" t="str">
        <f>IF(results!$W113&lt;&gt;"b","",IF(OR(U113=Y113,V113=Y113,W113=Y113,X113=Y113),Y113+0.0004,Y113))</f>
        <v/>
      </c>
      <c r="M113" s="34" t="str">
        <f>IF(results!$W113&lt;&gt;"b","",IF(OR(U113=Z113,V113=Z113,W113=Z113,X113=Z113,Y113=Z113),Z113+0.0005,Z113))</f>
        <v/>
      </c>
      <c r="N113" s="34" t="str">
        <f>IF(results!$W113&lt;&gt;"b","",IF(OR(U113=AA113,V113=AA113,W113=AA113,X113=AA113,Y113=AA113,Z113=AA113),AA113+0.0006,AA113))</f>
        <v/>
      </c>
      <c r="O113" s="34" t="str">
        <f>IF(results!$W113&lt;&gt;"b","",IF(OR(U113=AB113,V113=AB113,W113=AB113,X113=AB113,Y113=AB113,Z113=AB113,AA113=AB113),AB113+0.0007,AB113))</f>
        <v/>
      </c>
      <c r="P113" s="34" t="str">
        <f>IF(results!$W113&lt;&gt;"b","",AC113*2)</f>
        <v/>
      </c>
      <c r="Q113" s="46">
        <f t="shared" si="21"/>
        <v>0</v>
      </c>
      <c r="R113" s="4">
        <f t="shared" si="17"/>
        <v>1.13E-5</v>
      </c>
      <c r="S113" s="4" t="str">
        <f>IF(results!$W113&lt;&gt;"b","",results!C113)</f>
        <v/>
      </c>
      <c r="T113" s="4">
        <f>IF(results!W113="A",1,IF(results!W113="B",2,IF(results!W113="C",3,99)))</f>
        <v>3</v>
      </c>
      <c r="U113" s="33">
        <f>results!D113+results!E113</f>
        <v>0</v>
      </c>
      <c r="V113" s="33">
        <f>results!F113+results!G113</f>
        <v>38</v>
      </c>
      <c r="W113" s="33">
        <f>results!H113+results!I113</f>
        <v>51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47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 t="e">
        <f t="shared" si="22"/>
        <v>#NUM!</v>
      </c>
    </row>
    <row r="114" spans="1:30" x14ac:dyDescent="0.35">
      <c r="A114" s="18">
        <v>108</v>
      </c>
      <c r="B114" s="20">
        <f t="shared" si="19"/>
        <v>29</v>
      </c>
      <c r="C114" s="20">
        <f t="shared" si="20"/>
        <v>29</v>
      </c>
      <c r="D114" s="14">
        <f t="shared" si="23"/>
        <v>29</v>
      </c>
      <c r="E114" s="14">
        <f t="shared" si="23"/>
        <v>29</v>
      </c>
      <c r="F114" s="2" t="str">
        <f>IF(results!W114&lt;&gt;"b","",results!B114)</f>
        <v>ZAVRŠNIK TOMAŽ</v>
      </c>
      <c r="G114" s="2">
        <f>IF(results!$W114&lt;&gt;"b","",results!V114)</f>
        <v>2</v>
      </c>
      <c r="H114" s="34">
        <f>IF(results!$W114&lt;&gt;"b","",U114)</f>
        <v>0</v>
      </c>
      <c r="I114" s="34">
        <f>IF(results!$W114&lt;&gt;"b","",IF(V114=U114,V114+0.0001,V114))</f>
        <v>1E-4</v>
      </c>
      <c r="J114" s="34">
        <f>IF(results!$W114&lt;&gt;"b","",IF(OR(U114=W114,V114=W114),W114+0.0002,W114))</f>
        <v>2.0000000000000001E-4</v>
      </c>
      <c r="K114" s="34">
        <f>IF(results!$W114&lt;&gt;"b","",IF(OR(U114=X114,V114=X114,W114=X114),X114+0.0003,X114))</f>
        <v>39</v>
      </c>
      <c r="L114" s="34">
        <f>IF(results!$W114&lt;&gt;"b","",IF(OR(U114=Y114,V114=Y114,W114=Y114,X114=Y114),Y114+0.0004,Y114))</f>
        <v>4.0000000000000002E-4</v>
      </c>
      <c r="M114" s="34">
        <f>IF(results!$W114&lt;&gt;"b","",IF(OR(U114=Z114,V114=Z114,W114=Z114,X114=Z114,Y114=Z114),Z114+0.0005,Z114))</f>
        <v>52</v>
      </c>
      <c r="N114" s="34">
        <f>IF(results!$W114&lt;&gt;"b","",IF(OR(U114=AA114,V114=AA114,W114=AA114,X114=AA114,Y114=AA114,Z114=AA114),AA114+0.0006,AA114))</f>
        <v>5.9999999999999995E-4</v>
      </c>
      <c r="O114" s="34">
        <f>IF(results!$W114&lt;&gt;"b","",IF(OR(U114=AB114,V114=AB114,W114=AB114,X114=AB114,Y114=AB114,Z114=AB114,AA114=AB114),AB114+0.0007,AB114))</f>
        <v>6.9999999999999999E-4</v>
      </c>
      <c r="P114" s="34">
        <f>IF(results!$W114&lt;&gt;"b","",AC114*2)</f>
        <v>0</v>
      </c>
      <c r="Q114" s="46">
        <f t="shared" si="21"/>
        <v>91.001300000000001</v>
      </c>
      <c r="R114" s="4">
        <f t="shared" si="17"/>
        <v>91.001311400000006</v>
      </c>
      <c r="S114" s="4">
        <f>IF(results!$W114&lt;&gt;"b","",results!C114)</f>
        <v>20.2</v>
      </c>
      <c r="T114" s="4">
        <f>IF(results!W114="A",1,IF(results!W114="B",2,IF(results!W114="C",3,99)))</f>
        <v>2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39</v>
      </c>
      <c r="Y114" s="33">
        <f>results!L114+results!M114</f>
        <v>0</v>
      </c>
      <c r="Z114" s="33">
        <f>results!N114+results!O114</f>
        <v>52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>
        <f t="shared" si="22"/>
        <v>6.9999999999999999E-4</v>
      </c>
    </row>
    <row r="115" spans="1:30" x14ac:dyDescent="0.35">
      <c r="A115" s="18">
        <v>109</v>
      </c>
      <c r="B115" s="20">
        <f t="shared" si="19"/>
        <v>84</v>
      </c>
      <c r="C115" s="20">
        <f t="shared" si="20"/>
        <v>100</v>
      </c>
      <c r="D115" s="14">
        <f t="shared" si="23"/>
        <v>56</v>
      </c>
      <c r="E115" s="14">
        <f t="shared" si="23"/>
        <v>56</v>
      </c>
      <c r="F115" s="2" t="str">
        <f>IF(results!W115&lt;&gt;"b","",results!B115)</f>
        <v/>
      </c>
      <c r="G115" s="2" t="str">
        <f>IF(results!$W115&lt;&gt;"b","",results!V115)</f>
        <v/>
      </c>
      <c r="H115" s="34" t="str">
        <f>IF(results!$W115&lt;&gt;"b","",U115)</f>
        <v/>
      </c>
      <c r="I115" s="34" t="str">
        <f>IF(results!$W115&lt;&gt;"b","",IF(V115=U115,V115+0.0001,V115))</f>
        <v/>
      </c>
      <c r="J115" s="34" t="str">
        <f>IF(results!$W115&lt;&gt;"b","",IF(OR(U115=W115,V115=W115),W115+0.0002,W115))</f>
        <v/>
      </c>
      <c r="K115" s="34" t="str">
        <f>IF(results!$W115&lt;&gt;"b","",IF(OR(U115=X115,V115=X115,W115=X115),X115+0.0003,X115))</f>
        <v/>
      </c>
      <c r="L115" s="34" t="str">
        <f>IF(results!$W115&lt;&gt;"b","",IF(OR(U115=Y115,V115=Y115,W115=Y115,X115=Y115),Y115+0.0004,Y115))</f>
        <v/>
      </c>
      <c r="M115" s="34" t="str">
        <f>IF(results!$W115&lt;&gt;"b","",IF(OR(U115=Z115,V115=Z115,W115=Z115,X115=Z115,Y115=Z115),Z115+0.0005,Z115))</f>
        <v/>
      </c>
      <c r="N115" s="34" t="str">
        <f>IF(results!$W115&lt;&gt;"b","",IF(OR(U115=AA115,V115=AA115,W115=AA115,X115=AA115,Y115=AA115,Z115=AA115),AA115+0.0006,AA115))</f>
        <v/>
      </c>
      <c r="O115" s="34" t="str">
        <f>IF(results!$W115&lt;&gt;"b","",IF(OR(U115=AB115,V115=AB115,W115=AB115,X115=AB115,Y115=AB115,Z115=AB115,AA115=AB115),AB115+0.0007,AB115))</f>
        <v/>
      </c>
      <c r="P115" s="34" t="str">
        <f>IF(results!$W115&lt;&gt;"b","",AC115*2)</f>
        <v/>
      </c>
      <c r="Q115" s="46">
        <f t="shared" si="21"/>
        <v>0</v>
      </c>
      <c r="R115" s="4">
        <f t="shared" si="17"/>
        <v>1.15E-5</v>
      </c>
      <c r="S115" s="4" t="str">
        <f>IF(results!$W115&lt;&gt;"b","",results!C115)</f>
        <v/>
      </c>
      <c r="T115" s="4">
        <f>IF(results!W115="A",1,IF(results!W115="B",2,IF(results!W115="C",3,99)))</f>
        <v>3</v>
      </c>
      <c r="U115" s="33">
        <f>results!D115+results!E115</f>
        <v>0</v>
      </c>
      <c r="V115" s="33">
        <f>results!F115+results!G115</f>
        <v>29</v>
      </c>
      <c r="W115" s="33">
        <f>results!H115+results!I115</f>
        <v>0</v>
      </c>
      <c r="X115" s="33">
        <f>results!J115+results!K115</f>
        <v>50</v>
      </c>
      <c r="Y115" s="33">
        <f>results!L115+results!M115</f>
        <v>0</v>
      </c>
      <c r="Z115" s="33">
        <f>results!N115+results!O115</f>
        <v>47</v>
      </c>
      <c r="AA115" s="33">
        <f>results!P115+results!Q115</f>
        <v>41</v>
      </c>
      <c r="AB115" s="33">
        <f>results!R115+results!S115</f>
        <v>31</v>
      </c>
      <c r="AC115" s="33">
        <f>results!T115+results!U115</f>
        <v>39</v>
      </c>
      <c r="AD115" s="10" t="e">
        <f t="shared" si="22"/>
        <v>#NUM!</v>
      </c>
    </row>
    <row r="116" spans="1:30" x14ac:dyDescent="0.35">
      <c r="A116" s="18">
        <v>110</v>
      </c>
      <c r="B116" s="20">
        <f t="shared" si="19"/>
        <v>84</v>
      </c>
      <c r="C116" s="20">
        <f t="shared" si="20"/>
        <v>99</v>
      </c>
      <c r="D116" s="14">
        <f t="shared" si="23"/>
        <v>56</v>
      </c>
      <c r="E116" s="14">
        <f t="shared" si="23"/>
        <v>56</v>
      </c>
      <c r="F116" s="2" t="str">
        <f>IF(results!W116&lt;&gt;"b","",results!B116)</f>
        <v/>
      </c>
      <c r="G116" s="2" t="str">
        <f>IF(results!$W116&lt;&gt;"b","",results!V116)</f>
        <v/>
      </c>
      <c r="H116" s="34" t="str">
        <f>IF(results!$W116&lt;&gt;"b","",U116)</f>
        <v/>
      </c>
      <c r="I116" s="34" t="str">
        <f>IF(results!$W116&lt;&gt;"b","",IF(V116=U116,V116+0.0001,V116))</f>
        <v/>
      </c>
      <c r="J116" s="34" t="str">
        <f>IF(results!$W116&lt;&gt;"b","",IF(OR(U116=W116,V116=W116),W116+0.0002,W116))</f>
        <v/>
      </c>
      <c r="K116" s="34" t="str">
        <f>IF(results!$W116&lt;&gt;"b","",IF(OR(U116=X116,V116=X116,W116=X116),X116+0.0003,X116))</f>
        <v/>
      </c>
      <c r="L116" s="34" t="str">
        <f>IF(results!$W116&lt;&gt;"b","",IF(OR(U116=Y116,V116=Y116,W116=Y116,X116=Y116),Y116+0.0004,Y116))</f>
        <v/>
      </c>
      <c r="M116" s="34" t="str">
        <f>IF(results!$W116&lt;&gt;"b","",IF(OR(U116=Z116,V116=Z116,W116=Z116,X116=Z116,Y116=Z116),Z116+0.0005,Z116))</f>
        <v/>
      </c>
      <c r="N116" s="34" t="str">
        <f>IF(results!$W116&lt;&gt;"b","",IF(OR(U116=AA116,V116=AA116,W116=AA116,X116=AA116,Y116=AA116,Z116=AA116),AA116+0.0006,AA116))</f>
        <v/>
      </c>
      <c r="O116" s="34" t="str">
        <f>IF(results!$W116&lt;&gt;"b","",IF(OR(U116=AB116,V116=AB116,W116=AB116,X116=AB116,Y116=AB116,Z116=AB116,AA116=AB116),AB116+0.0007,AB116))</f>
        <v/>
      </c>
      <c r="P116" s="34" t="str">
        <f>IF(results!$W116&lt;&gt;"b","",AC116*2)</f>
        <v/>
      </c>
      <c r="Q116" s="46">
        <f t="shared" si="21"/>
        <v>0</v>
      </c>
      <c r="R116" s="4">
        <f t="shared" si="17"/>
        <v>1.1599999999999999E-5</v>
      </c>
      <c r="S116" s="4" t="str">
        <f>IF(results!$W116&lt;&gt;"b","",results!C116)</f>
        <v/>
      </c>
      <c r="T116" s="4">
        <f>IF(results!W116="A",1,IF(results!W116="B",2,IF(results!W116="C",3,99)))</f>
        <v>3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47</v>
      </c>
      <c r="X116" s="33">
        <f>results!J116+results!K116</f>
        <v>35</v>
      </c>
      <c r="Y116" s="33">
        <f>results!L116+results!M116</f>
        <v>0</v>
      </c>
      <c r="Z116" s="33">
        <f>results!N116+results!O116</f>
        <v>39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 t="e">
        <f t="shared" si="22"/>
        <v>#NUM!</v>
      </c>
    </row>
    <row r="117" spans="1:30" x14ac:dyDescent="0.35">
      <c r="A117" s="18">
        <v>111</v>
      </c>
      <c r="B117" s="20">
        <f t="shared" si="19"/>
        <v>29</v>
      </c>
      <c r="C117" s="20">
        <f t="shared" si="20"/>
        <v>19</v>
      </c>
      <c r="D117" s="14">
        <f t="shared" si="23"/>
        <v>19</v>
      </c>
      <c r="E117" s="14">
        <f t="shared" si="23"/>
        <v>19</v>
      </c>
      <c r="F117" s="2" t="str">
        <f>IF(results!W117&lt;&gt;"b","",results!B117)</f>
        <v>ZITNIK JOZE</v>
      </c>
      <c r="G117" s="2">
        <f>IF(results!$W117&lt;&gt;"b","",results!V117)</f>
        <v>3</v>
      </c>
      <c r="H117" s="34">
        <f>IF(results!$W117&lt;&gt;"b","",U117)</f>
        <v>0</v>
      </c>
      <c r="I117" s="34">
        <f>IF(results!$W117&lt;&gt;"b","",IF(V117=U117,V117+0.0001,V117))</f>
        <v>1E-4</v>
      </c>
      <c r="J117" s="34">
        <f>IF(results!$W117&lt;&gt;"b","",IF(OR(U117=W117,V117=W117),W117+0.0002,W117))</f>
        <v>37</v>
      </c>
      <c r="K117" s="34">
        <f>IF(results!$W117&lt;&gt;"b","",IF(OR(U117=X117,V117=X117,W117=X117),X117+0.0003,X117))</f>
        <v>60</v>
      </c>
      <c r="L117" s="34">
        <f>IF(results!$W117&lt;&gt;"b","",IF(OR(U117=Y117,V117=Y117,W117=Y117,X117=Y117),Y117+0.0004,Y117))</f>
        <v>4.0000000000000002E-4</v>
      </c>
      <c r="M117" s="34">
        <f>IF(results!$W117&lt;&gt;"b","",IF(OR(U117=Z117,V117=Z117,W117=Z117,X117=Z117,Y117=Z117),Z117+0.0005,Z117))</f>
        <v>41</v>
      </c>
      <c r="N117" s="34">
        <f>IF(results!$W117&lt;&gt;"b","",IF(OR(U117=AA117,V117=AA117,W117=AA117,X117=AA117,Y117=AA117,Z117=AA117),AA117+0.0006,AA117))</f>
        <v>5.9999999999999995E-4</v>
      </c>
      <c r="O117" s="34">
        <f>IF(results!$W117&lt;&gt;"b","",IF(OR(U117=AB117,V117=AB117,W117=AB117,X117=AB117,Y117=AB117,Z117=AB117,AA117=AB117),AB117+0.0007,AB117))</f>
        <v>6.9999999999999999E-4</v>
      </c>
      <c r="P117" s="34">
        <f>IF(results!$W117&lt;&gt;"b","",AC117*2)</f>
        <v>0</v>
      </c>
      <c r="Q117" s="46">
        <f t="shared" si="21"/>
        <v>138.00069999999999</v>
      </c>
      <c r="R117" s="4">
        <f t="shared" si="17"/>
        <v>138.00071169999998</v>
      </c>
      <c r="S117" s="4">
        <f>IF(results!$W117&lt;&gt;"b","",results!C117)</f>
        <v>18.3</v>
      </c>
      <c r="T117" s="4">
        <f>IF(results!W117="A",1,IF(results!W117="B",2,IF(results!W117="C",3,99)))</f>
        <v>2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37</v>
      </c>
      <c r="X117" s="33">
        <f>results!J117+results!K117</f>
        <v>60</v>
      </c>
      <c r="Y117" s="33">
        <f>results!L117+results!M117</f>
        <v>0</v>
      </c>
      <c r="Z117" s="33">
        <f>results!N117+results!O117</f>
        <v>41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>
        <f t="shared" si="22"/>
        <v>37</v>
      </c>
    </row>
    <row r="118" spans="1:30" x14ac:dyDescent="0.35">
      <c r="A118" s="18">
        <v>112</v>
      </c>
      <c r="B118" s="20">
        <f t="shared" si="19"/>
        <v>1</v>
      </c>
      <c r="C118" s="20">
        <f t="shared" si="20"/>
        <v>98</v>
      </c>
      <c r="D118" s="14">
        <f t="shared" si="23"/>
        <v>56</v>
      </c>
      <c r="E118" s="14">
        <f t="shared" si="23"/>
        <v>56</v>
      </c>
      <c r="F118" s="2" t="str">
        <f>IF(results!W118&lt;&gt;"b","",results!B118)</f>
        <v/>
      </c>
      <c r="G118" s="2" t="str">
        <f>IF(results!$W118&lt;&gt;"b","",results!V118)</f>
        <v/>
      </c>
      <c r="H118" s="34" t="str">
        <f>IF(results!$W118&lt;&gt;"b","",U118)</f>
        <v/>
      </c>
      <c r="I118" s="34" t="str">
        <f>IF(results!$W118&lt;&gt;"b","",IF(V118=U118,V118+0.0001,V118))</f>
        <v/>
      </c>
      <c r="J118" s="34" t="str">
        <f>IF(results!$W118&lt;&gt;"b","",IF(OR(U118=W118,V118=W118),W118+0.0002,W118))</f>
        <v/>
      </c>
      <c r="K118" s="34" t="str">
        <f>IF(results!$W118&lt;&gt;"b","",IF(OR(U118=X118,V118=X118,W118=X118),X118+0.0003,X118))</f>
        <v/>
      </c>
      <c r="L118" s="34" t="str">
        <f>IF(results!$W118&lt;&gt;"b","",IF(OR(U118=Y118,V118=Y118,W118=Y118,X118=Y118),Y118+0.0004,Y118))</f>
        <v/>
      </c>
      <c r="M118" s="34" t="str">
        <f>IF(results!$W118&lt;&gt;"b","",IF(OR(U118=Z118,V118=Z118,W118=Z118,X118=Z118,Y118=Z118),Z118+0.0005,Z118))</f>
        <v/>
      </c>
      <c r="N118" s="34" t="str">
        <f>IF(results!$W118&lt;&gt;"b","",IF(OR(U118=AA118,V118=AA118,W118=AA118,X118=AA118,Y118=AA118,Z118=AA118),AA118+0.0006,AA118))</f>
        <v/>
      </c>
      <c r="O118" s="34" t="str">
        <f>IF(results!$W118&lt;&gt;"b","",IF(OR(U118=AB118,V118=AB118,W118=AB118,X118=AB118,Y118=AB118,Z118=AB118,AA118=AB118),AB118+0.0007,AB118))</f>
        <v/>
      </c>
      <c r="P118" s="34" t="str">
        <f>IF(results!$W118&lt;&gt;"b","",AC118*2)</f>
        <v/>
      </c>
      <c r="Q118" s="46">
        <f t="shared" si="21"/>
        <v>0</v>
      </c>
      <c r="R118" s="4">
        <f t="shared" si="17"/>
        <v>1.1799999999999999E-5</v>
      </c>
      <c r="S118" s="4" t="str">
        <f>IF(results!$W118&lt;&gt;"b","",results!C118)</f>
        <v/>
      </c>
      <c r="T118" s="4">
        <f>IF(results!W118="A",1,IF(results!W118="B",2,IF(results!W118="C",3,99)))</f>
        <v>1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36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22"/>
        <v>#NUM!</v>
      </c>
    </row>
    <row r="119" spans="1:30" x14ac:dyDescent="0.35">
      <c r="A119" s="18">
        <v>113</v>
      </c>
      <c r="B119" s="20">
        <f t="shared" si="19"/>
        <v>113</v>
      </c>
      <c r="C119" s="20">
        <f t="shared" si="20"/>
        <v>97</v>
      </c>
      <c r="D119" s="14">
        <f t="shared" si="23"/>
        <v>56</v>
      </c>
      <c r="E119" s="14">
        <f t="shared" si="23"/>
        <v>56</v>
      </c>
      <c r="F119" s="2" t="str">
        <f>IF(results!W119&lt;&gt;"b","",results!B119)</f>
        <v/>
      </c>
      <c r="G119" s="2" t="str">
        <f>IF(results!$W119&lt;&gt;"b","",results!V119)</f>
        <v/>
      </c>
      <c r="H119" s="34" t="str">
        <f>IF(results!$W119&lt;&gt;"b","",U119)</f>
        <v/>
      </c>
      <c r="I119" s="34" t="str">
        <f>IF(results!$W119&lt;&gt;"b","",IF(V119=U119,V119+0.0001,V119))</f>
        <v/>
      </c>
      <c r="J119" s="34" t="str">
        <f>IF(results!$W119&lt;&gt;"b","",IF(OR(U119=W119,V119=W119),W119+0.0002,W119))</f>
        <v/>
      </c>
      <c r="K119" s="34" t="str">
        <f>IF(results!$W119&lt;&gt;"b","",IF(OR(U119=X119,V119=X119,W119=X119),X119+0.0003,X119))</f>
        <v/>
      </c>
      <c r="L119" s="34" t="str">
        <f>IF(results!$W119&lt;&gt;"b","",IF(OR(U119=Y119,V119=Y119,W119=Y119,X119=Y119),Y119+0.0004,Y119))</f>
        <v/>
      </c>
      <c r="M119" s="34" t="str">
        <f>IF(results!$W119&lt;&gt;"b","",IF(OR(U119=Z119,V119=Z119,W119=Z119,X119=Z119,Y119=Z119),Z119+0.0005,Z119))</f>
        <v/>
      </c>
      <c r="N119" s="34" t="str">
        <f>IF(results!$W119&lt;&gt;"b","",IF(OR(U119=AA119,V119=AA119,W119=AA119,X119=AA119,Y119=AA119,Z119=AA119),AA119+0.0006,AA119))</f>
        <v/>
      </c>
      <c r="O119" s="34" t="str">
        <f>IF(results!$W119&lt;&gt;"b","",IF(OR(U119=AB119,V119=AB119,W119=AB119,X119=AB119,Y119=AB119,Z119=AB119,AA119=AB119),AB119+0.0007,AB119))</f>
        <v/>
      </c>
      <c r="P119" s="34" t="str">
        <f>IF(results!$W119&lt;&gt;"b","",AC119*2)</f>
        <v/>
      </c>
      <c r="Q119" s="46">
        <f t="shared" si="21"/>
        <v>0</v>
      </c>
      <c r="R119" s="4">
        <f t="shared" si="17"/>
        <v>1.19E-5</v>
      </c>
      <c r="S119" s="4" t="str">
        <f>IF(results!$W119&lt;&gt;"b","",results!C119)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22"/>
        <v>#NUM!</v>
      </c>
    </row>
    <row r="120" spans="1:30" x14ac:dyDescent="0.35">
      <c r="A120" s="18">
        <v>114</v>
      </c>
      <c r="B120" s="20">
        <f t="shared" si="19"/>
        <v>113</v>
      </c>
      <c r="C120" s="20">
        <f t="shared" si="20"/>
        <v>96</v>
      </c>
      <c r="D120" s="14">
        <f t="shared" si="23"/>
        <v>56</v>
      </c>
      <c r="E120" s="14">
        <f t="shared" si="23"/>
        <v>56</v>
      </c>
      <c r="F120" s="2" t="str">
        <f>IF(results!W120&lt;&gt;"b","",results!B120)</f>
        <v/>
      </c>
      <c r="G120" s="2" t="str">
        <f>IF(results!$W120&lt;&gt;"b","",results!V120)</f>
        <v/>
      </c>
      <c r="H120" s="34" t="str">
        <f>IF(results!$W120&lt;&gt;"b","",U120)</f>
        <v/>
      </c>
      <c r="I120" s="34" t="str">
        <f>IF(results!$W120&lt;&gt;"b","",IF(V120=U120,V120+0.0001,V120))</f>
        <v/>
      </c>
      <c r="J120" s="34" t="str">
        <f>IF(results!$W120&lt;&gt;"b","",IF(OR(U120=W120,V120=W120),W120+0.0002,W120))</f>
        <v/>
      </c>
      <c r="K120" s="34" t="str">
        <f>IF(results!$W120&lt;&gt;"b","",IF(OR(U120=X120,V120=X120,W120=X120),X120+0.0003,X120))</f>
        <v/>
      </c>
      <c r="L120" s="34" t="str">
        <f>IF(results!$W120&lt;&gt;"b","",IF(OR(U120=Y120,V120=Y120,W120=Y120,X120=Y120),Y120+0.0004,Y120))</f>
        <v/>
      </c>
      <c r="M120" s="34" t="str">
        <f>IF(results!$W120&lt;&gt;"b","",IF(OR(U120=Z120,V120=Z120,W120=Z120,X120=Z120,Y120=Z120),Z120+0.0005,Z120))</f>
        <v/>
      </c>
      <c r="N120" s="34" t="str">
        <f>IF(results!$W120&lt;&gt;"b","",IF(OR(U120=AA120,V120=AA120,W120=AA120,X120=AA120,Y120=AA120,Z120=AA120),AA120+0.0006,AA120))</f>
        <v/>
      </c>
      <c r="O120" s="34" t="str">
        <f>IF(results!$W120&lt;&gt;"b","",IF(OR(U120=AB120,V120=AB120,W120=AB120,X120=AB120,Y120=AB120,Z120=AB120,AA120=AB120),AB120+0.0007,AB120))</f>
        <v/>
      </c>
      <c r="P120" s="34" t="str">
        <f>IF(results!$W120&lt;&gt;"b","",AC120*2)</f>
        <v/>
      </c>
      <c r="Q120" s="46">
        <f t="shared" si="21"/>
        <v>0</v>
      </c>
      <c r="R120" s="4">
        <f t="shared" si="17"/>
        <v>1.2E-5</v>
      </c>
      <c r="S120" s="4" t="str">
        <f>IF(results!$W120&lt;&gt;"b","",results!C120)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22"/>
        <v>#NUM!</v>
      </c>
    </row>
    <row r="121" spans="1:30" x14ac:dyDescent="0.35">
      <c r="A121" s="18">
        <v>115</v>
      </c>
      <c r="B121" s="20">
        <f t="shared" si="19"/>
        <v>113</v>
      </c>
      <c r="C121" s="20">
        <f t="shared" si="20"/>
        <v>95</v>
      </c>
      <c r="D121" s="14">
        <f t="shared" si="23"/>
        <v>56</v>
      </c>
      <c r="E121" s="14">
        <f t="shared" si="23"/>
        <v>56</v>
      </c>
      <c r="F121" s="2" t="str">
        <f>IF(results!W121&lt;&gt;"b","",results!B121)</f>
        <v/>
      </c>
      <c r="G121" s="2" t="str">
        <f>IF(results!$W121&lt;&gt;"b","",results!V121)</f>
        <v/>
      </c>
      <c r="H121" s="34" t="str">
        <f>IF(results!$W121&lt;&gt;"b","",U121)</f>
        <v/>
      </c>
      <c r="I121" s="34" t="str">
        <f>IF(results!$W121&lt;&gt;"b","",IF(V121=U121,V121+0.0001,V121))</f>
        <v/>
      </c>
      <c r="J121" s="34" t="str">
        <f>IF(results!$W121&lt;&gt;"b","",IF(OR(U121=W121,V121=W121),W121+0.0002,W121))</f>
        <v/>
      </c>
      <c r="K121" s="34" t="str">
        <f>IF(results!$W121&lt;&gt;"b","",IF(OR(U121=X121,V121=X121,W121=X121),X121+0.0003,X121))</f>
        <v/>
      </c>
      <c r="L121" s="34" t="str">
        <f>IF(results!$W121&lt;&gt;"b","",IF(OR(U121=Y121,V121=Y121,W121=Y121,X121=Y121),Y121+0.0004,Y121))</f>
        <v/>
      </c>
      <c r="M121" s="34" t="str">
        <f>IF(results!$W121&lt;&gt;"b","",IF(OR(U121=Z121,V121=Z121,W121=Z121,X121=Z121,Y121=Z121),Z121+0.0005,Z121))</f>
        <v/>
      </c>
      <c r="N121" s="34" t="str">
        <f>IF(results!$W121&lt;&gt;"b","",IF(OR(U121=AA121,V121=AA121,W121=AA121,X121=AA121,Y121=AA121,Z121=AA121),AA121+0.0006,AA121))</f>
        <v/>
      </c>
      <c r="O121" s="34" t="str">
        <f>IF(results!$W121&lt;&gt;"b","",IF(OR(U121=AB121,V121=AB121,W121=AB121,X121=AB121,Y121=AB121,Z121=AB121,AA121=AB121),AB121+0.0007,AB121))</f>
        <v/>
      </c>
      <c r="P121" s="34" t="str">
        <f>IF(results!$W121&lt;&gt;"b","",AC121*2)</f>
        <v/>
      </c>
      <c r="Q121" s="46">
        <f t="shared" si="21"/>
        <v>0</v>
      </c>
      <c r="R121" s="4">
        <f t="shared" si="17"/>
        <v>1.2099999999999999E-5</v>
      </c>
      <c r="S121" s="4" t="str">
        <f>IF(results!$W121&lt;&gt;"b","",results!C121)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22"/>
        <v>#NUM!</v>
      </c>
    </row>
    <row r="122" spans="1:30" x14ac:dyDescent="0.35">
      <c r="A122" s="18">
        <v>116</v>
      </c>
      <c r="B122" s="20">
        <f t="shared" si="19"/>
        <v>113</v>
      </c>
      <c r="C122" s="20">
        <f t="shared" si="20"/>
        <v>94</v>
      </c>
      <c r="D122" s="14">
        <f t="shared" si="23"/>
        <v>56</v>
      </c>
      <c r="E122" s="14">
        <f t="shared" si="23"/>
        <v>56</v>
      </c>
      <c r="F122" s="2" t="str">
        <f>IF(results!W122&lt;&gt;"b","",results!B122)</f>
        <v/>
      </c>
      <c r="G122" s="2" t="str">
        <f>IF(results!$W122&lt;&gt;"b","",results!V122)</f>
        <v/>
      </c>
      <c r="H122" s="34" t="str">
        <f>IF(results!$W122&lt;&gt;"b","",U122)</f>
        <v/>
      </c>
      <c r="I122" s="34" t="str">
        <f>IF(results!$W122&lt;&gt;"b","",IF(V122=U122,V122+0.0001,V122))</f>
        <v/>
      </c>
      <c r="J122" s="34" t="str">
        <f>IF(results!$W122&lt;&gt;"b","",IF(OR(U122=W122,V122=W122),W122+0.0002,W122))</f>
        <v/>
      </c>
      <c r="K122" s="34" t="str">
        <f>IF(results!$W122&lt;&gt;"b","",IF(OR(U122=X122,V122=X122,W122=X122),X122+0.0003,X122))</f>
        <v/>
      </c>
      <c r="L122" s="34" t="str">
        <f>IF(results!$W122&lt;&gt;"b","",IF(OR(U122=Y122,V122=Y122,W122=Y122,X122=Y122),Y122+0.0004,Y122))</f>
        <v/>
      </c>
      <c r="M122" s="34" t="str">
        <f>IF(results!$W122&lt;&gt;"b","",IF(OR(U122=Z122,V122=Z122,W122=Z122,X122=Z122,Y122=Z122),Z122+0.0005,Z122))</f>
        <v/>
      </c>
      <c r="N122" s="34" t="str">
        <f>IF(results!$W122&lt;&gt;"b","",IF(OR(U122=AA122,V122=AA122,W122=AA122,X122=AA122,Y122=AA122,Z122=AA122),AA122+0.0006,AA122))</f>
        <v/>
      </c>
      <c r="O122" s="34" t="str">
        <f>IF(results!$W122&lt;&gt;"b","",IF(OR(U122=AB122,V122=AB122,W122=AB122,X122=AB122,Y122=AB122,Z122=AB122,AA122=AB122),AB122+0.0007,AB122))</f>
        <v/>
      </c>
      <c r="P122" s="34" t="str">
        <f>IF(results!$W122&lt;&gt;"b","",AC122*2)</f>
        <v/>
      </c>
      <c r="Q122" s="46">
        <f t="shared" si="21"/>
        <v>0</v>
      </c>
      <c r="R122" s="4">
        <f t="shared" si="17"/>
        <v>1.22E-5</v>
      </c>
      <c r="S122" s="4" t="str">
        <f>IF(results!$W122&lt;&gt;"b","",results!C122)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22"/>
        <v>#NUM!</v>
      </c>
    </row>
    <row r="123" spans="1:30" x14ac:dyDescent="0.35">
      <c r="A123" s="18">
        <v>117</v>
      </c>
      <c r="B123" s="20">
        <f t="shared" si="19"/>
        <v>113</v>
      </c>
      <c r="C123" s="20">
        <f t="shared" si="20"/>
        <v>93</v>
      </c>
      <c r="D123" s="14">
        <f t="shared" si="23"/>
        <v>56</v>
      </c>
      <c r="E123" s="14">
        <f t="shared" si="23"/>
        <v>56</v>
      </c>
      <c r="F123" s="2" t="str">
        <f>IF(results!W123&lt;&gt;"b","",results!B123)</f>
        <v/>
      </c>
      <c r="G123" s="2" t="str">
        <f>IF(results!$W123&lt;&gt;"b","",results!V123)</f>
        <v/>
      </c>
      <c r="H123" s="34" t="str">
        <f>IF(results!$W123&lt;&gt;"b","",U123)</f>
        <v/>
      </c>
      <c r="I123" s="34" t="str">
        <f>IF(results!$W123&lt;&gt;"b","",IF(V123=U123,V123+0.0001,V123))</f>
        <v/>
      </c>
      <c r="J123" s="34" t="str">
        <f>IF(results!$W123&lt;&gt;"b","",IF(OR(U123=W123,V123=W123),W123+0.0002,W123))</f>
        <v/>
      </c>
      <c r="K123" s="34" t="str">
        <f>IF(results!$W123&lt;&gt;"b","",IF(OR(U123=X123,V123=X123,W123=X123),X123+0.0003,X123))</f>
        <v/>
      </c>
      <c r="L123" s="34" t="str">
        <f>IF(results!$W123&lt;&gt;"b","",IF(OR(U123=Y123,V123=Y123,W123=Y123,X123=Y123),Y123+0.0004,Y123))</f>
        <v/>
      </c>
      <c r="M123" s="34" t="str">
        <f>IF(results!$W123&lt;&gt;"b","",IF(OR(U123=Z123,V123=Z123,W123=Z123,X123=Z123,Y123=Z123),Z123+0.0005,Z123))</f>
        <v/>
      </c>
      <c r="N123" s="34" t="str">
        <f>IF(results!$W123&lt;&gt;"b","",IF(OR(U123=AA123,V123=AA123,W123=AA123,X123=AA123,Y123=AA123,Z123=AA123),AA123+0.0006,AA123))</f>
        <v/>
      </c>
      <c r="O123" s="34" t="str">
        <f>IF(results!$W123&lt;&gt;"b","",IF(OR(U123=AB123,V123=AB123,W123=AB123,X123=AB123,Y123=AB123,Z123=AB123,AA123=AB123),AB123+0.0007,AB123))</f>
        <v/>
      </c>
      <c r="P123" s="34" t="str">
        <f>IF(results!$W123&lt;&gt;"b","",AC123*2)</f>
        <v/>
      </c>
      <c r="Q123" s="46">
        <f t="shared" si="21"/>
        <v>0</v>
      </c>
      <c r="R123" s="4">
        <f t="shared" si="17"/>
        <v>1.2299999999999999E-5</v>
      </c>
      <c r="S123" s="4" t="str">
        <f>IF(results!$W123&lt;&gt;"b","",results!C123)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22"/>
        <v>#NUM!</v>
      </c>
    </row>
    <row r="124" spans="1:30" x14ac:dyDescent="0.35">
      <c r="A124" s="18">
        <v>118</v>
      </c>
      <c r="B124" s="20">
        <f t="shared" si="19"/>
        <v>113</v>
      </c>
      <c r="C124" s="20">
        <f t="shared" si="20"/>
        <v>92</v>
      </c>
      <c r="D124" s="14">
        <f t="shared" si="23"/>
        <v>56</v>
      </c>
      <c r="E124" s="14">
        <f t="shared" si="23"/>
        <v>56</v>
      </c>
      <c r="F124" s="2" t="str">
        <f>IF(results!W124&lt;&gt;"b","",results!B124)</f>
        <v/>
      </c>
      <c r="G124" s="2" t="str">
        <f>IF(results!$W124&lt;&gt;"b","",results!V124)</f>
        <v/>
      </c>
      <c r="H124" s="34" t="str">
        <f>IF(results!$W124&lt;&gt;"b","",U124)</f>
        <v/>
      </c>
      <c r="I124" s="34" t="str">
        <f>IF(results!$W124&lt;&gt;"b","",IF(V124=U124,V124+0.0001,V124))</f>
        <v/>
      </c>
      <c r="J124" s="34" t="str">
        <f>IF(results!$W124&lt;&gt;"b","",IF(OR(U124=W124,V124=W124),W124+0.0002,W124))</f>
        <v/>
      </c>
      <c r="K124" s="34" t="str">
        <f>IF(results!$W124&lt;&gt;"b","",IF(OR(U124=X124,V124=X124,W124=X124),X124+0.0003,X124))</f>
        <v/>
      </c>
      <c r="L124" s="34" t="str">
        <f>IF(results!$W124&lt;&gt;"b","",IF(OR(U124=Y124,V124=Y124,W124=Y124,X124=Y124),Y124+0.0004,Y124))</f>
        <v/>
      </c>
      <c r="M124" s="34" t="str">
        <f>IF(results!$W124&lt;&gt;"b","",IF(OR(U124=Z124,V124=Z124,W124=Z124,X124=Z124,Y124=Z124),Z124+0.0005,Z124))</f>
        <v/>
      </c>
      <c r="N124" s="34" t="str">
        <f>IF(results!$W124&lt;&gt;"b","",IF(OR(U124=AA124,V124=AA124,W124=AA124,X124=AA124,Y124=AA124,Z124=AA124),AA124+0.0006,AA124))</f>
        <v/>
      </c>
      <c r="O124" s="34" t="str">
        <f>IF(results!$W124&lt;&gt;"b","",IF(OR(U124=AB124,V124=AB124,W124=AB124,X124=AB124,Y124=AB124,Z124=AB124,AA124=AB124),AB124+0.0007,AB124))</f>
        <v/>
      </c>
      <c r="P124" s="34" t="str">
        <f>IF(results!$W124&lt;&gt;"b","",AC124*2)</f>
        <v/>
      </c>
      <c r="Q124" s="46">
        <f t="shared" si="21"/>
        <v>0</v>
      </c>
      <c r="R124" s="4">
        <f t="shared" si="17"/>
        <v>1.24E-5</v>
      </c>
      <c r="S124" s="4" t="str">
        <f>IF(results!$W124&lt;&gt;"b","",results!C124)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22"/>
        <v>#NUM!</v>
      </c>
    </row>
    <row r="125" spans="1:30" x14ac:dyDescent="0.35">
      <c r="A125" s="18">
        <v>119</v>
      </c>
      <c r="B125" s="20">
        <f t="shared" si="19"/>
        <v>113</v>
      </c>
      <c r="C125" s="20">
        <f t="shared" si="20"/>
        <v>91</v>
      </c>
      <c r="D125" s="14">
        <f t="shared" si="23"/>
        <v>56</v>
      </c>
      <c r="E125" s="14">
        <f t="shared" si="23"/>
        <v>56</v>
      </c>
      <c r="F125" s="2" t="str">
        <f>IF(results!W125&lt;&gt;"b","",results!B125)</f>
        <v/>
      </c>
      <c r="G125" s="2" t="str">
        <f>IF(results!$W125&lt;&gt;"b","",results!V125)</f>
        <v/>
      </c>
      <c r="H125" s="34" t="str">
        <f>IF(results!$W125&lt;&gt;"b","",U125)</f>
        <v/>
      </c>
      <c r="I125" s="34" t="str">
        <f>IF(results!$W125&lt;&gt;"b","",IF(V125=U125,V125+0.0001,V125))</f>
        <v/>
      </c>
      <c r="J125" s="34" t="str">
        <f>IF(results!$W125&lt;&gt;"b","",IF(OR(U125=W125,V125=W125),W125+0.0002,W125))</f>
        <v/>
      </c>
      <c r="K125" s="34" t="str">
        <f>IF(results!$W125&lt;&gt;"b","",IF(OR(U125=X125,V125=X125,W125=X125),X125+0.0003,X125))</f>
        <v/>
      </c>
      <c r="L125" s="34" t="str">
        <f>IF(results!$W125&lt;&gt;"b","",IF(OR(U125=Y125,V125=Y125,W125=Y125,X125=Y125),Y125+0.0004,Y125))</f>
        <v/>
      </c>
      <c r="M125" s="34" t="str">
        <f>IF(results!$W125&lt;&gt;"b","",IF(OR(U125=Z125,V125=Z125,W125=Z125,X125=Z125,Y125=Z125),Z125+0.0005,Z125))</f>
        <v/>
      </c>
      <c r="N125" s="34" t="str">
        <f>IF(results!$W125&lt;&gt;"b","",IF(OR(U125=AA125,V125=AA125,W125=AA125,X125=AA125,Y125=AA125,Z125=AA125),AA125+0.0006,AA125))</f>
        <v/>
      </c>
      <c r="O125" s="34" t="str">
        <f>IF(results!$W125&lt;&gt;"b","",IF(OR(U125=AB125,V125=AB125,W125=AB125,X125=AB125,Y125=AB125,Z125=AB125,AA125=AB125),AB125+0.0007,AB125))</f>
        <v/>
      </c>
      <c r="P125" s="34" t="str">
        <f>IF(results!$W125&lt;&gt;"b","",AC125*2)</f>
        <v/>
      </c>
      <c r="Q125" s="46">
        <f t="shared" si="21"/>
        <v>0</v>
      </c>
      <c r="R125" s="4">
        <f t="shared" si="17"/>
        <v>1.2499999999999999E-5</v>
      </c>
      <c r="S125" s="4" t="str">
        <f>IF(results!$W125&lt;&gt;"b","",results!C125)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22"/>
        <v>#NUM!</v>
      </c>
    </row>
    <row r="126" spans="1:30" x14ac:dyDescent="0.35">
      <c r="A126" s="18">
        <v>120</v>
      </c>
      <c r="B126" s="20">
        <f t="shared" si="19"/>
        <v>113</v>
      </c>
      <c r="C126" s="20">
        <f t="shared" si="20"/>
        <v>90</v>
      </c>
      <c r="D126" s="14">
        <f t="shared" si="23"/>
        <v>56</v>
      </c>
      <c r="E126" s="14">
        <f t="shared" si="23"/>
        <v>56</v>
      </c>
      <c r="F126" s="2" t="str">
        <f>IF(results!W126&lt;&gt;"b","",results!B126)</f>
        <v/>
      </c>
      <c r="G126" s="2" t="str">
        <f>IF(results!$W126&lt;&gt;"b","",results!V126)</f>
        <v/>
      </c>
      <c r="H126" s="34" t="str">
        <f>IF(results!$W126&lt;&gt;"b","",U126)</f>
        <v/>
      </c>
      <c r="I126" s="34" t="str">
        <f>IF(results!$W126&lt;&gt;"b","",IF(V126=U126,V126+0.0001,V126))</f>
        <v/>
      </c>
      <c r="J126" s="34" t="str">
        <f>IF(results!$W126&lt;&gt;"b","",IF(OR(U126=W126,V126=W126),W126+0.0002,W126))</f>
        <v/>
      </c>
      <c r="K126" s="34" t="str">
        <f>IF(results!$W126&lt;&gt;"b","",IF(OR(U126=X126,V126=X126,W126=X126),X126+0.0003,X126))</f>
        <v/>
      </c>
      <c r="L126" s="34" t="str">
        <f>IF(results!$W126&lt;&gt;"b","",IF(OR(U126=Y126,V126=Y126,W126=Y126,X126=Y126),Y126+0.0004,Y126))</f>
        <v/>
      </c>
      <c r="M126" s="34" t="str">
        <f>IF(results!$W126&lt;&gt;"b","",IF(OR(U126=Z126,V126=Z126,W126=Z126,X126=Z126,Y126=Z126),Z126+0.0005,Z126))</f>
        <v/>
      </c>
      <c r="N126" s="34" t="str">
        <f>IF(results!$W126&lt;&gt;"b","",IF(OR(U126=AA126,V126=AA126,W126=AA126,X126=AA126,Y126=AA126,Z126=AA126),AA126+0.0006,AA126))</f>
        <v/>
      </c>
      <c r="O126" s="34" t="str">
        <f>IF(results!$W126&lt;&gt;"b","",IF(OR(U126=AB126,V126=AB126,W126=AB126,X126=AB126,Y126=AB126,Z126=AB126,AA126=AB126),AB126+0.0007,AB126))</f>
        <v/>
      </c>
      <c r="P126" s="34" t="str">
        <f>IF(results!$W126&lt;&gt;"b","",AC126*2)</f>
        <v/>
      </c>
      <c r="Q126" s="46">
        <f t="shared" si="21"/>
        <v>0</v>
      </c>
      <c r="R126" s="4">
        <f t="shared" si="17"/>
        <v>1.26E-5</v>
      </c>
      <c r="S126" s="4" t="str">
        <f>IF(results!$W126&lt;&gt;"b","",results!C126)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22"/>
        <v>#NUM!</v>
      </c>
    </row>
    <row r="127" spans="1:30" x14ac:dyDescent="0.35">
      <c r="A127" s="18">
        <v>121</v>
      </c>
      <c r="B127" s="20">
        <f t="shared" si="19"/>
        <v>113</v>
      </c>
      <c r="C127" s="20">
        <f t="shared" si="20"/>
        <v>89</v>
      </c>
      <c r="D127" s="14">
        <f t="shared" ref="D127:E146" si="24">_xlfn.RANK.EQ($Q127,$Q$7:$Q$160,0)</f>
        <v>56</v>
      </c>
      <c r="E127" s="14">
        <f t="shared" si="24"/>
        <v>56</v>
      </c>
      <c r="F127" s="2" t="str">
        <f>IF(results!W127&lt;&gt;"b","",results!B127)</f>
        <v/>
      </c>
      <c r="G127" s="2" t="str">
        <f>IF(results!$W127&lt;&gt;"b","",results!V127)</f>
        <v/>
      </c>
      <c r="H127" s="34" t="str">
        <f>IF(results!$W127&lt;&gt;"b","",U127)</f>
        <v/>
      </c>
      <c r="I127" s="34" t="str">
        <f>IF(results!$W127&lt;&gt;"b","",IF(V127=U127,V127+0.0001,V127))</f>
        <v/>
      </c>
      <c r="J127" s="34" t="str">
        <f>IF(results!$W127&lt;&gt;"b","",IF(OR(U127=W127,V127=W127),W127+0.0002,W127))</f>
        <v/>
      </c>
      <c r="K127" s="34" t="str">
        <f>IF(results!$W127&lt;&gt;"b","",IF(OR(U127=X127,V127=X127,W127=X127),X127+0.0003,X127))</f>
        <v/>
      </c>
      <c r="L127" s="34" t="str">
        <f>IF(results!$W127&lt;&gt;"b","",IF(OR(U127=Y127,V127=Y127,W127=Y127,X127=Y127),Y127+0.0004,Y127))</f>
        <v/>
      </c>
      <c r="M127" s="34" t="str">
        <f>IF(results!$W127&lt;&gt;"b","",IF(OR(U127=Z127,V127=Z127,W127=Z127,X127=Z127,Y127=Z127),Z127+0.0005,Z127))</f>
        <v/>
      </c>
      <c r="N127" s="34" t="str">
        <f>IF(results!$W127&lt;&gt;"b","",IF(OR(U127=AA127,V127=AA127,W127=AA127,X127=AA127,Y127=AA127,Z127=AA127),AA127+0.0006,AA127))</f>
        <v/>
      </c>
      <c r="O127" s="34" t="str">
        <f>IF(results!$W127&lt;&gt;"b","",IF(OR(U127=AB127,V127=AB127,W127=AB127,X127=AB127,Y127=AB127,Z127=AB127,AA127=AB127),AB127+0.0007,AB127))</f>
        <v/>
      </c>
      <c r="P127" s="34" t="str">
        <f>IF(results!$W127&lt;&gt;"b","",AC127*2)</f>
        <v/>
      </c>
      <c r="Q127" s="46">
        <f t="shared" si="21"/>
        <v>0</v>
      </c>
      <c r="R127" s="4">
        <f t="shared" si="17"/>
        <v>1.2699999999999999E-5</v>
      </c>
      <c r="S127" s="4" t="str">
        <f>IF(results!$W127&lt;&gt;"b","",results!C127)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22"/>
        <v>#NUM!</v>
      </c>
    </row>
    <row r="128" spans="1:30" x14ac:dyDescent="0.35">
      <c r="A128" s="18">
        <v>122</v>
      </c>
      <c r="B128" s="20">
        <f t="shared" si="19"/>
        <v>113</v>
      </c>
      <c r="C128" s="20">
        <f t="shared" si="20"/>
        <v>88</v>
      </c>
      <c r="D128" s="14">
        <f t="shared" si="24"/>
        <v>56</v>
      </c>
      <c r="E128" s="14">
        <f t="shared" si="24"/>
        <v>56</v>
      </c>
      <c r="F128" s="2" t="str">
        <f>IF(results!W128&lt;&gt;"b","",results!B128)</f>
        <v/>
      </c>
      <c r="G128" s="2" t="str">
        <f>IF(results!$W128&lt;&gt;"b","",results!V128)</f>
        <v/>
      </c>
      <c r="H128" s="34" t="str">
        <f>IF(results!$W128&lt;&gt;"b","",U128)</f>
        <v/>
      </c>
      <c r="I128" s="34" t="str">
        <f>IF(results!$W128&lt;&gt;"b","",IF(V128=U128,V128+0.0001,V128))</f>
        <v/>
      </c>
      <c r="J128" s="34" t="str">
        <f>IF(results!$W128&lt;&gt;"b","",IF(OR(U128=W128,V128=W128),W128+0.0002,W128))</f>
        <v/>
      </c>
      <c r="K128" s="34" t="str">
        <f>IF(results!$W128&lt;&gt;"b","",IF(OR(U128=X128,V128=X128,W128=X128),X128+0.0003,X128))</f>
        <v/>
      </c>
      <c r="L128" s="34" t="str">
        <f>IF(results!$W128&lt;&gt;"b","",IF(OR(U128=Y128,V128=Y128,W128=Y128,X128=Y128),Y128+0.0004,Y128))</f>
        <v/>
      </c>
      <c r="M128" s="34" t="str">
        <f>IF(results!$W128&lt;&gt;"b","",IF(OR(U128=Z128,V128=Z128,W128=Z128,X128=Z128,Y128=Z128),Z128+0.0005,Z128))</f>
        <v/>
      </c>
      <c r="N128" s="34" t="str">
        <f>IF(results!$W128&lt;&gt;"b","",IF(OR(U128=AA128,V128=AA128,W128=AA128,X128=AA128,Y128=AA128,Z128=AA128),AA128+0.0006,AA128))</f>
        <v/>
      </c>
      <c r="O128" s="34" t="str">
        <f>IF(results!$W128&lt;&gt;"b","",IF(OR(U128=AB128,V128=AB128,W128=AB128,X128=AB128,Y128=AB128,Z128=AB128,AA128=AB128),AB128+0.0007,AB128))</f>
        <v/>
      </c>
      <c r="P128" s="34" t="str">
        <f>IF(results!$W128&lt;&gt;"b","",AC128*2)</f>
        <v/>
      </c>
      <c r="Q128" s="46">
        <f t="shared" si="21"/>
        <v>0</v>
      </c>
      <c r="R128" s="4">
        <f t="shared" si="17"/>
        <v>1.2799999999999999E-5</v>
      </c>
      <c r="S128" s="4" t="str">
        <f>IF(results!$W128&lt;&gt;"b","",results!C128)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22"/>
        <v>#NUM!</v>
      </c>
    </row>
    <row r="129" spans="1:30" x14ac:dyDescent="0.35">
      <c r="A129" s="18">
        <v>123</v>
      </c>
      <c r="B129" s="20">
        <f t="shared" si="19"/>
        <v>113</v>
      </c>
      <c r="C129" s="20">
        <f t="shared" si="20"/>
        <v>87</v>
      </c>
      <c r="D129" s="14">
        <f t="shared" si="24"/>
        <v>56</v>
      </c>
      <c r="E129" s="14">
        <f t="shared" si="24"/>
        <v>56</v>
      </c>
      <c r="F129" s="2" t="str">
        <f>IF(results!W129&lt;&gt;"b","",results!B129)</f>
        <v/>
      </c>
      <c r="G129" s="2" t="str">
        <f>IF(results!$W129&lt;&gt;"b","",results!V129)</f>
        <v/>
      </c>
      <c r="H129" s="34" t="str">
        <f>IF(results!$W129&lt;&gt;"b","",U129)</f>
        <v/>
      </c>
      <c r="I129" s="34" t="str">
        <f>IF(results!$W129&lt;&gt;"b","",IF(V129=U129,V129+0.0001,V129))</f>
        <v/>
      </c>
      <c r="J129" s="34" t="str">
        <f>IF(results!$W129&lt;&gt;"b","",IF(OR(U129=W129,V129=W129),W129+0.0002,W129))</f>
        <v/>
      </c>
      <c r="K129" s="34" t="str">
        <f>IF(results!$W129&lt;&gt;"b","",IF(OR(U129=X129,V129=X129,W129=X129),X129+0.0003,X129))</f>
        <v/>
      </c>
      <c r="L129" s="34" t="str">
        <f>IF(results!$W129&lt;&gt;"b","",IF(OR(U129=Y129,V129=Y129,W129=Y129,X129=Y129),Y129+0.0004,Y129))</f>
        <v/>
      </c>
      <c r="M129" s="34" t="str">
        <f>IF(results!$W129&lt;&gt;"b","",IF(OR(U129=Z129,V129=Z129,W129=Z129,X129=Z129,Y129=Z129),Z129+0.0005,Z129))</f>
        <v/>
      </c>
      <c r="N129" s="34" t="str">
        <f>IF(results!$W129&lt;&gt;"b","",IF(OR(U129=AA129,V129=AA129,W129=AA129,X129=AA129,Y129=AA129,Z129=AA129),AA129+0.0006,AA129))</f>
        <v/>
      </c>
      <c r="O129" s="34" t="str">
        <f>IF(results!$W129&lt;&gt;"b","",IF(OR(U129=AB129,V129=AB129,W129=AB129,X129=AB129,Y129=AB129,Z129=AB129,AA129=AB129),AB129+0.0007,AB129))</f>
        <v/>
      </c>
      <c r="P129" s="34" t="str">
        <f>IF(results!$W129&lt;&gt;"b","",AC129*2)</f>
        <v/>
      </c>
      <c r="Q129" s="46">
        <f t="shared" si="21"/>
        <v>0</v>
      </c>
      <c r="R129" s="4">
        <f t="shared" si="17"/>
        <v>1.29E-5</v>
      </c>
      <c r="S129" s="4" t="str">
        <f>IF(results!$W129&lt;&gt;"b","",results!C129)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22"/>
        <v>#NUM!</v>
      </c>
    </row>
    <row r="130" spans="1:30" x14ac:dyDescent="0.35">
      <c r="A130" s="18">
        <v>124</v>
      </c>
      <c r="B130" s="20">
        <f t="shared" si="19"/>
        <v>113</v>
      </c>
      <c r="C130" s="20">
        <f t="shared" si="20"/>
        <v>86</v>
      </c>
      <c r="D130" s="14">
        <f t="shared" si="24"/>
        <v>56</v>
      </c>
      <c r="E130" s="14">
        <f t="shared" si="24"/>
        <v>56</v>
      </c>
      <c r="F130" s="2" t="str">
        <f>IF(results!W130&lt;&gt;"b","",results!B130)</f>
        <v/>
      </c>
      <c r="G130" s="2" t="str">
        <f>IF(results!$W130&lt;&gt;"b","",results!V130)</f>
        <v/>
      </c>
      <c r="H130" s="34" t="str">
        <f>IF(results!$W130&lt;&gt;"b","",U130)</f>
        <v/>
      </c>
      <c r="I130" s="34" t="str">
        <f>IF(results!$W130&lt;&gt;"b","",IF(V130=U130,V130+0.0001,V130))</f>
        <v/>
      </c>
      <c r="J130" s="34" t="str">
        <f>IF(results!$W130&lt;&gt;"b","",IF(OR(U130=W130,V130=W130),W130+0.0002,W130))</f>
        <v/>
      </c>
      <c r="K130" s="34" t="str">
        <f>IF(results!$W130&lt;&gt;"b","",IF(OR(U130=X130,V130=X130,W130=X130),X130+0.0003,X130))</f>
        <v/>
      </c>
      <c r="L130" s="34" t="str">
        <f>IF(results!$W130&lt;&gt;"b","",IF(OR(U130=Y130,V130=Y130,W130=Y130,X130=Y130),Y130+0.0004,Y130))</f>
        <v/>
      </c>
      <c r="M130" s="34" t="str">
        <f>IF(results!$W130&lt;&gt;"b","",IF(OR(U130=Z130,V130=Z130,W130=Z130,X130=Z130,Y130=Z130),Z130+0.0005,Z130))</f>
        <v/>
      </c>
      <c r="N130" s="34" t="str">
        <f>IF(results!$W130&lt;&gt;"b","",IF(OR(U130=AA130,V130=AA130,W130=AA130,X130=AA130,Y130=AA130,Z130=AA130),AA130+0.0006,AA130))</f>
        <v/>
      </c>
      <c r="O130" s="34" t="str">
        <f>IF(results!$W130&lt;&gt;"b","",IF(OR(U130=AB130,V130=AB130,W130=AB130,X130=AB130,Y130=AB130,Z130=AB130,AA130=AB130),AB130+0.0007,AB130))</f>
        <v/>
      </c>
      <c r="P130" s="34" t="str">
        <f>IF(results!$W130&lt;&gt;"b","",AC130*2)</f>
        <v/>
      </c>
      <c r="Q130" s="46">
        <f t="shared" si="21"/>
        <v>0</v>
      </c>
      <c r="R130" s="4">
        <f t="shared" si="17"/>
        <v>1.2999999999999999E-5</v>
      </c>
      <c r="S130" s="4" t="str">
        <f>IF(results!$W130&lt;&gt;"b","",results!C130)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22"/>
        <v>#NUM!</v>
      </c>
    </row>
    <row r="131" spans="1:30" x14ac:dyDescent="0.35">
      <c r="A131" s="18">
        <v>125</v>
      </c>
      <c r="B131" s="20">
        <f t="shared" si="19"/>
        <v>113</v>
      </c>
      <c r="C131" s="20">
        <f t="shared" si="20"/>
        <v>85</v>
      </c>
      <c r="D131" s="14">
        <f t="shared" si="24"/>
        <v>56</v>
      </c>
      <c r="E131" s="14">
        <f t="shared" si="24"/>
        <v>56</v>
      </c>
      <c r="F131" s="2" t="str">
        <f>IF(results!W131&lt;&gt;"b","",results!B131)</f>
        <v/>
      </c>
      <c r="G131" s="2" t="str">
        <f>IF(results!$W131&lt;&gt;"b","",results!V131)</f>
        <v/>
      </c>
      <c r="H131" s="34" t="str">
        <f>IF(results!$W131&lt;&gt;"b","",U131)</f>
        <v/>
      </c>
      <c r="I131" s="34" t="str">
        <f>IF(results!$W131&lt;&gt;"b","",IF(V131=U131,V131+0.0001,V131))</f>
        <v/>
      </c>
      <c r="J131" s="34" t="str">
        <f>IF(results!$W131&lt;&gt;"b","",IF(OR(U131=W131,V131=W131),W131+0.0002,W131))</f>
        <v/>
      </c>
      <c r="K131" s="34" t="str">
        <f>IF(results!$W131&lt;&gt;"b","",IF(OR(U131=X131,V131=X131,W131=X131),X131+0.0003,X131))</f>
        <v/>
      </c>
      <c r="L131" s="34" t="str">
        <f>IF(results!$W131&lt;&gt;"b","",IF(OR(U131=Y131,V131=Y131,W131=Y131,X131=Y131),Y131+0.0004,Y131))</f>
        <v/>
      </c>
      <c r="M131" s="34" t="str">
        <f>IF(results!$W131&lt;&gt;"b","",IF(OR(U131=Z131,V131=Z131,W131=Z131,X131=Z131,Y131=Z131),Z131+0.0005,Z131))</f>
        <v/>
      </c>
      <c r="N131" s="34" t="str">
        <f>IF(results!$W131&lt;&gt;"b","",IF(OR(U131=AA131,V131=AA131,W131=AA131,X131=AA131,Y131=AA131,Z131=AA131),AA131+0.0006,AA131))</f>
        <v/>
      </c>
      <c r="O131" s="34" t="str">
        <f>IF(results!$W131&lt;&gt;"b","",IF(OR(U131=AB131,V131=AB131,W131=AB131,X131=AB131,Y131=AB131,Z131=AB131,AA131=AB131),AB131+0.0007,AB131))</f>
        <v/>
      </c>
      <c r="P131" s="34" t="str">
        <f>IF(results!$W131&lt;&gt;"b","",AC131*2)</f>
        <v/>
      </c>
      <c r="Q131" s="46">
        <f t="shared" si="21"/>
        <v>0</v>
      </c>
      <c r="R131" s="4">
        <f t="shared" si="17"/>
        <v>1.31E-5</v>
      </c>
      <c r="S131" s="4" t="str">
        <f>IF(results!$W131&lt;&gt;"b","",results!C131)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22"/>
        <v>#NUM!</v>
      </c>
    </row>
    <row r="132" spans="1:30" x14ac:dyDescent="0.35">
      <c r="A132" s="18">
        <v>126</v>
      </c>
      <c r="B132" s="20">
        <f t="shared" si="19"/>
        <v>113</v>
      </c>
      <c r="C132" s="20">
        <f t="shared" si="20"/>
        <v>84</v>
      </c>
      <c r="D132" s="14">
        <f t="shared" si="24"/>
        <v>56</v>
      </c>
      <c r="E132" s="14">
        <f t="shared" si="24"/>
        <v>56</v>
      </c>
      <c r="F132" s="2" t="str">
        <f>IF(results!W132&lt;&gt;"b","",results!B132)</f>
        <v/>
      </c>
      <c r="G132" s="2" t="str">
        <f>IF(results!$W132&lt;&gt;"b","",results!V132)</f>
        <v/>
      </c>
      <c r="H132" s="34" t="str">
        <f>IF(results!$W132&lt;&gt;"b","",U132)</f>
        <v/>
      </c>
      <c r="I132" s="34" t="str">
        <f>IF(results!$W132&lt;&gt;"b","",IF(V132=U132,V132+0.0001,V132))</f>
        <v/>
      </c>
      <c r="J132" s="34" t="str">
        <f>IF(results!$W132&lt;&gt;"b","",IF(OR(U132=W132,V132=W132),W132+0.0002,W132))</f>
        <v/>
      </c>
      <c r="K132" s="34" t="str">
        <f>IF(results!$W132&lt;&gt;"b","",IF(OR(U132=X132,V132=X132,W132=X132),X132+0.0003,X132))</f>
        <v/>
      </c>
      <c r="L132" s="34" t="str">
        <f>IF(results!$W132&lt;&gt;"b","",IF(OR(U132=Y132,V132=Y132,W132=Y132,X132=Y132),Y132+0.0004,Y132))</f>
        <v/>
      </c>
      <c r="M132" s="34" t="str">
        <f>IF(results!$W132&lt;&gt;"b","",IF(OR(U132=Z132,V132=Z132,W132=Z132,X132=Z132,Y132=Z132),Z132+0.0005,Z132))</f>
        <v/>
      </c>
      <c r="N132" s="34" t="str">
        <f>IF(results!$W132&lt;&gt;"b","",IF(OR(U132=AA132,V132=AA132,W132=AA132,X132=AA132,Y132=AA132,Z132=AA132),AA132+0.0006,AA132))</f>
        <v/>
      </c>
      <c r="O132" s="34" t="str">
        <f>IF(results!$W132&lt;&gt;"b","",IF(OR(U132=AB132,V132=AB132,W132=AB132,X132=AB132,Y132=AB132,Z132=AB132,AA132=AB132),AB132+0.0007,AB132))</f>
        <v/>
      </c>
      <c r="P132" s="34" t="str">
        <f>IF(results!$W132&lt;&gt;"b","",AC132*2)</f>
        <v/>
      </c>
      <c r="Q132" s="46">
        <f t="shared" si="21"/>
        <v>0</v>
      </c>
      <c r="R132" s="4">
        <f t="shared" si="17"/>
        <v>1.3199999999999999E-5</v>
      </c>
      <c r="S132" s="4" t="str">
        <f>IF(results!$W132&lt;&gt;"b","",results!C132)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22"/>
        <v>#NUM!</v>
      </c>
    </row>
    <row r="133" spans="1:30" x14ac:dyDescent="0.35">
      <c r="A133" s="18">
        <v>127</v>
      </c>
      <c r="B133" s="20">
        <f t="shared" si="19"/>
        <v>113</v>
      </c>
      <c r="C133" s="20">
        <f t="shared" si="20"/>
        <v>83</v>
      </c>
      <c r="D133" s="14">
        <f t="shared" si="24"/>
        <v>56</v>
      </c>
      <c r="E133" s="14">
        <f t="shared" si="24"/>
        <v>56</v>
      </c>
      <c r="F133" s="2" t="str">
        <f>IF(results!W133&lt;&gt;"b","",results!B133)</f>
        <v/>
      </c>
      <c r="G133" s="2" t="str">
        <f>IF(results!$W133&lt;&gt;"b","",results!V133)</f>
        <v/>
      </c>
      <c r="H133" s="34" t="str">
        <f>IF(results!$W133&lt;&gt;"b","",U133)</f>
        <v/>
      </c>
      <c r="I133" s="34" t="str">
        <f>IF(results!$W133&lt;&gt;"b","",IF(V133=U133,V133+0.0001,V133))</f>
        <v/>
      </c>
      <c r="J133" s="34" t="str">
        <f>IF(results!$W133&lt;&gt;"b","",IF(OR(U133=W133,V133=W133),W133+0.0002,W133))</f>
        <v/>
      </c>
      <c r="K133" s="34" t="str">
        <f>IF(results!$W133&lt;&gt;"b","",IF(OR(U133=X133,V133=X133,W133=X133),X133+0.0003,X133))</f>
        <v/>
      </c>
      <c r="L133" s="34" t="str">
        <f>IF(results!$W133&lt;&gt;"b","",IF(OR(U133=Y133,V133=Y133,W133=Y133,X133=Y133),Y133+0.0004,Y133))</f>
        <v/>
      </c>
      <c r="M133" s="34" t="str">
        <f>IF(results!$W133&lt;&gt;"b","",IF(OR(U133=Z133,V133=Z133,W133=Z133,X133=Z133,Y133=Z133),Z133+0.0005,Z133))</f>
        <v/>
      </c>
      <c r="N133" s="34" t="str">
        <f>IF(results!$W133&lt;&gt;"b","",IF(OR(U133=AA133,V133=AA133,W133=AA133,X133=AA133,Y133=AA133,Z133=AA133),AA133+0.0006,AA133))</f>
        <v/>
      </c>
      <c r="O133" s="34" t="str">
        <f>IF(results!$W133&lt;&gt;"b","",IF(OR(U133=AB133,V133=AB133,W133=AB133,X133=AB133,Y133=AB133,Z133=AB133,AA133=AB133),AB133+0.0007,AB133))</f>
        <v/>
      </c>
      <c r="P133" s="34" t="str">
        <f>IF(results!$W133&lt;&gt;"b","",AC133*2)</f>
        <v/>
      </c>
      <c r="Q133" s="46">
        <f t="shared" si="21"/>
        <v>0</v>
      </c>
      <c r="R133" s="4">
        <f t="shared" si="17"/>
        <v>1.33E-5</v>
      </c>
      <c r="S133" s="4" t="str">
        <f>IF(results!$W133&lt;&gt;"b","",results!C133)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22"/>
        <v>#NUM!</v>
      </c>
    </row>
    <row r="134" spans="1:30" x14ac:dyDescent="0.35">
      <c r="A134" s="18">
        <v>128</v>
      </c>
      <c r="B134" s="20">
        <f t="shared" si="19"/>
        <v>113</v>
      </c>
      <c r="C134" s="20">
        <f t="shared" si="20"/>
        <v>82</v>
      </c>
      <c r="D134" s="14">
        <f t="shared" si="24"/>
        <v>56</v>
      </c>
      <c r="E134" s="14">
        <f t="shared" si="24"/>
        <v>56</v>
      </c>
      <c r="F134" s="2" t="str">
        <f>IF(results!W134&lt;&gt;"b","",results!B134)</f>
        <v/>
      </c>
      <c r="G134" s="2" t="str">
        <f>IF(results!$W134&lt;&gt;"b","",results!V134)</f>
        <v/>
      </c>
      <c r="H134" s="34" t="str">
        <f>IF(results!$W134&lt;&gt;"b","",U134)</f>
        <v/>
      </c>
      <c r="I134" s="34" t="str">
        <f>IF(results!$W134&lt;&gt;"b","",IF(V134=U134,V134+0.0001,V134))</f>
        <v/>
      </c>
      <c r="J134" s="34" t="str">
        <f>IF(results!$W134&lt;&gt;"b","",IF(OR(U134=W134,V134=W134),W134+0.0002,W134))</f>
        <v/>
      </c>
      <c r="K134" s="34" t="str">
        <f>IF(results!$W134&lt;&gt;"b","",IF(OR(U134=X134,V134=X134,W134=X134),X134+0.0003,X134))</f>
        <v/>
      </c>
      <c r="L134" s="34" t="str">
        <f>IF(results!$W134&lt;&gt;"b","",IF(OR(U134=Y134,V134=Y134,W134=Y134,X134=Y134),Y134+0.0004,Y134))</f>
        <v/>
      </c>
      <c r="M134" s="34" t="str">
        <f>IF(results!$W134&lt;&gt;"b","",IF(OR(U134=Z134,V134=Z134,W134=Z134,X134=Z134,Y134=Z134),Z134+0.0005,Z134))</f>
        <v/>
      </c>
      <c r="N134" s="34" t="str">
        <f>IF(results!$W134&lt;&gt;"b","",IF(OR(U134=AA134,V134=AA134,W134=AA134,X134=AA134,Y134=AA134,Z134=AA134),AA134+0.0006,AA134))</f>
        <v/>
      </c>
      <c r="O134" s="34" t="str">
        <f>IF(results!$W134&lt;&gt;"b","",IF(OR(U134=AB134,V134=AB134,W134=AB134,X134=AB134,Y134=AB134,Z134=AB134,AA134=AB134),AB134+0.0007,AB134))</f>
        <v/>
      </c>
      <c r="P134" s="34" t="str">
        <f>IF(results!$W134&lt;&gt;"b","",AC134*2)</f>
        <v/>
      </c>
      <c r="Q134" s="46">
        <f t="shared" si="21"/>
        <v>0</v>
      </c>
      <c r="R134" s="4">
        <f t="shared" si="17"/>
        <v>1.3399999999999999E-5</v>
      </c>
      <c r="S134" s="4" t="str">
        <f>IF(results!$W134&lt;&gt;"b","",results!C134)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22"/>
        <v>#NUM!</v>
      </c>
    </row>
    <row r="135" spans="1:30" x14ac:dyDescent="0.35">
      <c r="A135" s="18">
        <v>129</v>
      </c>
      <c r="B135" s="20">
        <f t="shared" ref="B135:B160" si="25">RANK($T135,$T$7:$T$160,1)</f>
        <v>113</v>
      </c>
      <c r="C135" s="20">
        <f t="shared" ref="C135:C160" si="26">RANK($R135,$R$7:$R$160,0)</f>
        <v>81</v>
      </c>
      <c r="D135" s="14">
        <f t="shared" si="24"/>
        <v>56</v>
      </c>
      <c r="E135" s="14">
        <f t="shared" si="24"/>
        <v>56</v>
      </c>
      <c r="F135" s="2" t="str">
        <f>IF(results!W135&lt;&gt;"b","",results!B135)</f>
        <v/>
      </c>
      <c r="G135" s="2" t="str">
        <f>IF(results!$W135&lt;&gt;"b","",results!V135)</f>
        <v/>
      </c>
      <c r="H135" s="34" t="str">
        <f>IF(results!$W135&lt;&gt;"b","",U135)</f>
        <v/>
      </c>
      <c r="I135" s="34" t="str">
        <f>IF(results!$W135&lt;&gt;"b","",IF(V135=U135,V135+0.0001,V135))</f>
        <v/>
      </c>
      <c r="J135" s="34" t="str">
        <f>IF(results!$W135&lt;&gt;"b","",IF(OR(U135=W135,V135=W135),W135+0.0002,W135))</f>
        <v/>
      </c>
      <c r="K135" s="34" t="str">
        <f>IF(results!$W135&lt;&gt;"b","",IF(OR(U135=X135,V135=X135,W135=X135),X135+0.0003,X135))</f>
        <v/>
      </c>
      <c r="L135" s="34" t="str">
        <f>IF(results!$W135&lt;&gt;"b","",IF(OR(U135=Y135,V135=Y135,W135=Y135,X135=Y135),Y135+0.0004,Y135))</f>
        <v/>
      </c>
      <c r="M135" s="34" t="str">
        <f>IF(results!$W135&lt;&gt;"b","",IF(OR(U135=Z135,V135=Z135,W135=Z135,X135=Z135,Y135=Z135),Z135+0.0005,Z135))</f>
        <v/>
      </c>
      <c r="N135" s="34" t="str">
        <f>IF(results!$W135&lt;&gt;"b","",IF(OR(U135=AA135,V135=AA135,W135=AA135,X135=AA135,Y135=AA135,Z135=AA135),AA135+0.0006,AA135))</f>
        <v/>
      </c>
      <c r="O135" s="34" t="str">
        <f>IF(results!$W135&lt;&gt;"b","",IF(OR(U135=AB135,V135=AB135,W135=AB135,X135=AB135,Y135=AB135,Z135=AB135,AA135=AB135),AB135+0.0007,AB135))</f>
        <v/>
      </c>
      <c r="P135" s="34" t="str">
        <f>IF(results!$W135&lt;&gt;"b","",AC135*2)</f>
        <v/>
      </c>
      <c r="Q135" s="46">
        <f t="shared" ref="Q135:Q160" si="27">IF(F135&lt;&gt;"",(MAX(H135:P135)+LARGE(H135:P135,2)+LARGE(H135:P135,3)+LARGE(H135:P135,4)),0)</f>
        <v>0</v>
      </c>
      <c r="R135" s="4">
        <f t="shared" si="17"/>
        <v>1.3499999999999999E-5</v>
      </c>
      <c r="S135" s="4" t="str">
        <f>IF(results!$W135&lt;&gt;"b","",results!C135)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ref="AD135:AD160" si="28">LARGE(H135:P135,3)</f>
        <v>#NUM!</v>
      </c>
    </row>
    <row r="136" spans="1:30" x14ac:dyDescent="0.35">
      <c r="A136" s="18">
        <v>130</v>
      </c>
      <c r="B136" s="20">
        <f t="shared" si="25"/>
        <v>113</v>
      </c>
      <c r="C136" s="20">
        <f t="shared" si="26"/>
        <v>80</v>
      </c>
      <c r="D136" s="14">
        <f t="shared" si="24"/>
        <v>56</v>
      </c>
      <c r="E136" s="14">
        <f t="shared" si="24"/>
        <v>56</v>
      </c>
      <c r="F136" s="2" t="str">
        <f>IF(results!W136&lt;&gt;"b","",results!B136)</f>
        <v/>
      </c>
      <c r="G136" s="2" t="str">
        <f>IF(results!$W136&lt;&gt;"b","",results!V136)</f>
        <v/>
      </c>
      <c r="H136" s="34" t="str">
        <f>IF(results!$W136&lt;&gt;"b","",U136)</f>
        <v/>
      </c>
      <c r="I136" s="34" t="str">
        <f>IF(results!$W136&lt;&gt;"b","",IF(V136=U136,V136+0.0001,V136))</f>
        <v/>
      </c>
      <c r="J136" s="34" t="str">
        <f>IF(results!$W136&lt;&gt;"b","",IF(OR(U136=W136,V136=W136),W136+0.0002,W136))</f>
        <v/>
      </c>
      <c r="K136" s="34" t="str">
        <f>IF(results!$W136&lt;&gt;"b","",IF(OR(U136=X136,V136=X136,W136=X136),X136+0.0003,X136))</f>
        <v/>
      </c>
      <c r="L136" s="34" t="str">
        <f>IF(results!$W136&lt;&gt;"b","",IF(OR(U136=Y136,V136=Y136,W136=Y136,X136=Y136),Y136+0.0004,Y136))</f>
        <v/>
      </c>
      <c r="M136" s="34" t="str">
        <f>IF(results!$W136&lt;&gt;"b","",IF(OR(U136=Z136,V136=Z136,W136=Z136,X136=Z136,Y136=Z136),Z136+0.0005,Z136))</f>
        <v/>
      </c>
      <c r="N136" s="34" t="str">
        <f>IF(results!$W136&lt;&gt;"b","",IF(OR(U136=AA136,V136=AA136,W136=AA136,X136=AA136,Y136=AA136,Z136=AA136),AA136+0.0006,AA136))</f>
        <v/>
      </c>
      <c r="O136" s="34" t="str">
        <f>IF(results!$W136&lt;&gt;"b","",IF(OR(U136=AB136,V136=AB136,W136=AB136,X136=AB136,Y136=AB136,Z136=AB136,AA136=AB136),AB136+0.0007,AB136))</f>
        <v/>
      </c>
      <c r="P136" s="34" t="str">
        <f>IF(results!$W136&lt;&gt;"b","",AC136*2)</f>
        <v/>
      </c>
      <c r="Q136" s="46">
        <f t="shared" si="27"/>
        <v>0</v>
      </c>
      <c r="R136" s="4">
        <f t="shared" ref="R136:R160" si="29">Q136+0.0000001*ROW()</f>
        <v>1.3599999999999999E-5</v>
      </c>
      <c r="S136" s="4" t="str">
        <f>IF(results!$W136&lt;&gt;"b","",results!C136)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si="28"/>
        <v>#NUM!</v>
      </c>
    </row>
    <row r="137" spans="1:30" x14ac:dyDescent="0.35">
      <c r="A137" s="18">
        <v>131</v>
      </c>
      <c r="B137" s="20">
        <f t="shared" si="25"/>
        <v>113</v>
      </c>
      <c r="C137" s="20">
        <f t="shared" si="26"/>
        <v>79</v>
      </c>
      <c r="D137" s="14">
        <f t="shared" si="24"/>
        <v>56</v>
      </c>
      <c r="E137" s="14">
        <f t="shared" si="24"/>
        <v>56</v>
      </c>
      <c r="F137" s="2" t="str">
        <f>IF(results!W137&lt;&gt;"b","",results!B137)</f>
        <v/>
      </c>
      <c r="G137" s="2" t="str">
        <f>IF(results!$W137&lt;&gt;"b","",results!V137)</f>
        <v/>
      </c>
      <c r="H137" s="34" t="str">
        <f>IF(results!$W137&lt;&gt;"b","",U137)</f>
        <v/>
      </c>
      <c r="I137" s="34" t="str">
        <f>IF(results!$W137&lt;&gt;"b","",IF(V137=U137,V137+0.0001,V137))</f>
        <v/>
      </c>
      <c r="J137" s="34" t="str">
        <f>IF(results!$W137&lt;&gt;"b","",IF(OR(U137=W137,V137=W137),W137+0.0002,W137))</f>
        <v/>
      </c>
      <c r="K137" s="34" t="str">
        <f>IF(results!$W137&lt;&gt;"b","",IF(OR(U137=X137,V137=X137,W137=X137),X137+0.0003,X137))</f>
        <v/>
      </c>
      <c r="L137" s="34" t="str">
        <f>IF(results!$W137&lt;&gt;"b","",IF(OR(U137=Y137,V137=Y137,W137=Y137,X137=Y137),Y137+0.0004,Y137))</f>
        <v/>
      </c>
      <c r="M137" s="34" t="str">
        <f>IF(results!$W137&lt;&gt;"b","",IF(OR(U137=Z137,V137=Z137,W137=Z137,X137=Z137,Y137=Z137),Z137+0.0005,Z137))</f>
        <v/>
      </c>
      <c r="N137" s="34" t="str">
        <f>IF(results!$W137&lt;&gt;"b","",IF(OR(U137=AA137,V137=AA137,W137=AA137,X137=AA137,Y137=AA137,Z137=AA137),AA137+0.0006,AA137))</f>
        <v/>
      </c>
      <c r="O137" s="34" t="str">
        <f>IF(results!$W137&lt;&gt;"b","",IF(OR(U137=AB137,V137=AB137,W137=AB137,X137=AB137,Y137=AB137,Z137=AB137,AA137=AB137),AB137+0.0007,AB137))</f>
        <v/>
      </c>
      <c r="P137" s="34" t="str">
        <f>IF(results!$W137&lt;&gt;"b","",AC137*2)</f>
        <v/>
      </c>
      <c r="Q137" s="46">
        <f t="shared" si="27"/>
        <v>0</v>
      </c>
      <c r="R137" s="4">
        <f t="shared" si="29"/>
        <v>1.3699999999999999E-5</v>
      </c>
      <c r="S137" s="4" t="str">
        <f>IF(results!$W137&lt;&gt;"b","",results!C137)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28"/>
        <v>#NUM!</v>
      </c>
    </row>
    <row r="138" spans="1:30" x14ac:dyDescent="0.35">
      <c r="A138" s="18">
        <v>132</v>
      </c>
      <c r="B138" s="20">
        <f t="shared" si="25"/>
        <v>113</v>
      </c>
      <c r="C138" s="20">
        <f t="shared" si="26"/>
        <v>78</v>
      </c>
      <c r="D138" s="14">
        <f t="shared" si="24"/>
        <v>56</v>
      </c>
      <c r="E138" s="14">
        <f t="shared" si="24"/>
        <v>56</v>
      </c>
      <c r="F138" s="2" t="str">
        <f>IF(results!W138&lt;&gt;"b","",results!B138)</f>
        <v/>
      </c>
      <c r="G138" s="2" t="str">
        <f>IF(results!$W138&lt;&gt;"b","",results!V138)</f>
        <v/>
      </c>
      <c r="H138" s="34" t="str">
        <f>IF(results!$W138&lt;&gt;"b","",U138)</f>
        <v/>
      </c>
      <c r="I138" s="34" t="str">
        <f>IF(results!$W138&lt;&gt;"b","",IF(V138=U138,V138+0.0001,V138))</f>
        <v/>
      </c>
      <c r="J138" s="34" t="str">
        <f>IF(results!$W138&lt;&gt;"b","",IF(OR(U138=W138,V138=W138),W138+0.0002,W138))</f>
        <v/>
      </c>
      <c r="K138" s="34" t="str">
        <f>IF(results!$W138&lt;&gt;"b","",IF(OR(U138=X138,V138=X138,W138=X138),X138+0.0003,X138))</f>
        <v/>
      </c>
      <c r="L138" s="34" t="str">
        <f>IF(results!$W138&lt;&gt;"b","",IF(OR(U138=Y138,V138=Y138,W138=Y138,X138=Y138),Y138+0.0004,Y138))</f>
        <v/>
      </c>
      <c r="M138" s="34" t="str">
        <f>IF(results!$W138&lt;&gt;"b","",IF(OR(U138=Z138,V138=Z138,W138=Z138,X138=Z138,Y138=Z138),Z138+0.0005,Z138))</f>
        <v/>
      </c>
      <c r="N138" s="34" t="str">
        <f>IF(results!$W138&lt;&gt;"b","",IF(OR(U138=AA138,V138=AA138,W138=AA138,X138=AA138,Y138=AA138,Z138=AA138),AA138+0.0006,AA138))</f>
        <v/>
      </c>
      <c r="O138" s="34" t="str">
        <f>IF(results!$W138&lt;&gt;"b","",IF(OR(U138=AB138,V138=AB138,W138=AB138,X138=AB138,Y138=AB138,Z138=AB138,AA138=AB138),AB138+0.0007,AB138))</f>
        <v/>
      </c>
      <c r="P138" s="34" t="str">
        <f>IF(results!$W138&lt;&gt;"b","",AC138*2)</f>
        <v/>
      </c>
      <c r="Q138" s="46">
        <f t="shared" si="27"/>
        <v>0</v>
      </c>
      <c r="R138" s="4">
        <f t="shared" si="29"/>
        <v>1.38E-5</v>
      </c>
      <c r="S138" s="4" t="str">
        <f>IF(results!$W138&lt;&gt;"b","",results!C138)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28"/>
        <v>#NUM!</v>
      </c>
    </row>
    <row r="139" spans="1:30" x14ac:dyDescent="0.35">
      <c r="A139" s="18">
        <v>133</v>
      </c>
      <c r="B139" s="20">
        <f t="shared" si="25"/>
        <v>113</v>
      </c>
      <c r="C139" s="20">
        <f t="shared" si="26"/>
        <v>77</v>
      </c>
      <c r="D139" s="14">
        <f t="shared" si="24"/>
        <v>56</v>
      </c>
      <c r="E139" s="14">
        <f t="shared" si="24"/>
        <v>56</v>
      </c>
      <c r="F139" s="2" t="str">
        <f>IF(results!W139&lt;&gt;"b","",results!B139)</f>
        <v/>
      </c>
      <c r="G139" s="2" t="str">
        <f>IF(results!$W139&lt;&gt;"b","",results!V139)</f>
        <v/>
      </c>
      <c r="H139" s="34" t="str">
        <f>IF(results!$W139&lt;&gt;"b","",U139)</f>
        <v/>
      </c>
      <c r="I139" s="34" t="str">
        <f>IF(results!$W139&lt;&gt;"b","",IF(V139=U139,V139+0.0001,V139))</f>
        <v/>
      </c>
      <c r="J139" s="34" t="str">
        <f>IF(results!$W139&lt;&gt;"b","",IF(OR(U139=W139,V139=W139),W139+0.0002,W139))</f>
        <v/>
      </c>
      <c r="K139" s="34" t="str">
        <f>IF(results!$W139&lt;&gt;"b","",IF(OR(U139=X139,V139=X139,W139=X139),X139+0.0003,X139))</f>
        <v/>
      </c>
      <c r="L139" s="34" t="str">
        <f>IF(results!$W139&lt;&gt;"b","",IF(OR(U139=Y139,V139=Y139,W139=Y139,X139=Y139),Y139+0.0004,Y139))</f>
        <v/>
      </c>
      <c r="M139" s="34" t="str">
        <f>IF(results!$W139&lt;&gt;"b","",IF(OR(U139=Z139,V139=Z139,W139=Z139,X139=Z139,Y139=Z139),Z139+0.0005,Z139))</f>
        <v/>
      </c>
      <c r="N139" s="34" t="str">
        <f>IF(results!$W139&lt;&gt;"b","",IF(OR(U139=AA139,V139=AA139,W139=AA139,X139=AA139,Y139=AA139,Z139=AA139),AA139+0.0006,AA139))</f>
        <v/>
      </c>
      <c r="O139" s="34" t="str">
        <f>IF(results!$W139&lt;&gt;"b","",IF(OR(U139=AB139,V139=AB139,W139=AB139,X139=AB139,Y139=AB139,Z139=AB139,AA139=AB139),AB139+0.0007,AB139))</f>
        <v/>
      </c>
      <c r="P139" s="34" t="str">
        <f>IF(results!$W139&lt;&gt;"b","",AC139*2)</f>
        <v/>
      </c>
      <c r="Q139" s="46">
        <f t="shared" si="27"/>
        <v>0</v>
      </c>
      <c r="R139" s="4">
        <f t="shared" si="29"/>
        <v>1.3899999999999999E-5</v>
      </c>
      <c r="S139" s="4" t="str">
        <f>IF(results!$W139&lt;&gt;"b","",results!C139)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28"/>
        <v>#NUM!</v>
      </c>
    </row>
    <row r="140" spans="1:30" x14ac:dyDescent="0.35">
      <c r="A140" s="18">
        <v>134</v>
      </c>
      <c r="B140" s="20">
        <f t="shared" si="25"/>
        <v>113</v>
      </c>
      <c r="C140" s="20">
        <f t="shared" si="26"/>
        <v>76</v>
      </c>
      <c r="D140" s="14">
        <f t="shared" si="24"/>
        <v>56</v>
      </c>
      <c r="E140" s="14">
        <f t="shared" si="24"/>
        <v>56</v>
      </c>
      <c r="F140" s="2" t="str">
        <f>IF(results!W140&lt;&gt;"b","",results!B140)</f>
        <v/>
      </c>
      <c r="G140" s="2" t="str">
        <f>IF(results!$W140&lt;&gt;"b","",results!V140)</f>
        <v/>
      </c>
      <c r="H140" s="34" t="str">
        <f>IF(results!$W140&lt;&gt;"b","",U140)</f>
        <v/>
      </c>
      <c r="I140" s="34" t="str">
        <f>IF(results!$W140&lt;&gt;"b","",IF(V140=U140,V140+0.0001,V140))</f>
        <v/>
      </c>
      <c r="J140" s="34" t="str">
        <f>IF(results!$W140&lt;&gt;"b","",IF(OR(U140=W140,V140=W140),W140+0.0002,W140))</f>
        <v/>
      </c>
      <c r="K140" s="34" t="str">
        <f>IF(results!$W140&lt;&gt;"b","",IF(OR(U140=X140,V140=X140,W140=X140),X140+0.0003,X140))</f>
        <v/>
      </c>
      <c r="L140" s="34" t="str">
        <f>IF(results!$W140&lt;&gt;"b","",IF(OR(U140=Y140,V140=Y140,W140=Y140,X140=Y140),Y140+0.0004,Y140))</f>
        <v/>
      </c>
      <c r="M140" s="34" t="str">
        <f>IF(results!$W140&lt;&gt;"b","",IF(OR(U140=Z140,V140=Z140,W140=Z140,X140=Z140,Y140=Z140),Z140+0.0005,Z140))</f>
        <v/>
      </c>
      <c r="N140" s="34" t="str">
        <f>IF(results!$W140&lt;&gt;"b","",IF(OR(U140=AA140,V140=AA140,W140=AA140,X140=AA140,Y140=AA140,Z140=AA140),AA140+0.0006,AA140))</f>
        <v/>
      </c>
      <c r="O140" s="34" t="str">
        <f>IF(results!$W140&lt;&gt;"b","",IF(OR(U140=AB140,V140=AB140,W140=AB140,X140=AB140,Y140=AB140,Z140=AB140,AA140=AB140),AB140+0.0007,AB140))</f>
        <v/>
      </c>
      <c r="P140" s="34" t="str">
        <f>IF(results!$W140&lt;&gt;"b","",AC140*2)</f>
        <v/>
      </c>
      <c r="Q140" s="46">
        <f t="shared" si="27"/>
        <v>0</v>
      </c>
      <c r="R140" s="4">
        <f t="shared" si="29"/>
        <v>1.4E-5</v>
      </c>
      <c r="S140" s="4" t="str">
        <f>IF(results!$W140&lt;&gt;"b","",results!C140)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28"/>
        <v>#NUM!</v>
      </c>
    </row>
    <row r="141" spans="1:30" x14ac:dyDescent="0.35">
      <c r="A141" s="18">
        <v>135</v>
      </c>
      <c r="B141" s="20">
        <f t="shared" si="25"/>
        <v>113</v>
      </c>
      <c r="C141" s="20">
        <f t="shared" si="26"/>
        <v>75</v>
      </c>
      <c r="D141" s="14">
        <f t="shared" si="24"/>
        <v>56</v>
      </c>
      <c r="E141" s="14">
        <f t="shared" si="24"/>
        <v>56</v>
      </c>
      <c r="F141" s="2" t="str">
        <f>IF(results!W141&lt;&gt;"b","",results!B141)</f>
        <v/>
      </c>
      <c r="G141" s="2" t="str">
        <f>IF(results!$W141&lt;&gt;"b","",results!V141)</f>
        <v/>
      </c>
      <c r="H141" s="34" t="str">
        <f>IF(results!$W141&lt;&gt;"b","",U141)</f>
        <v/>
      </c>
      <c r="I141" s="34" t="str">
        <f>IF(results!$W141&lt;&gt;"b","",IF(V141=U141,V141+0.0001,V141))</f>
        <v/>
      </c>
      <c r="J141" s="34" t="str">
        <f>IF(results!$W141&lt;&gt;"b","",IF(OR(U141=W141,V141=W141),W141+0.0002,W141))</f>
        <v/>
      </c>
      <c r="K141" s="34" t="str">
        <f>IF(results!$W141&lt;&gt;"b","",IF(OR(U141=X141,V141=X141,W141=X141),X141+0.0003,X141))</f>
        <v/>
      </c>
      <c r="L141" s="34" t="str">
        <f>IF(results!$W141&lt;&gt;"b","",IF(OR(U141=Y141,V141=Y141,W141=Y141,X141=Y141),Y141+0.0004,Y141))</f>
        <v/>
      </c>
      <c r="M141" s="34" t="str">
        <f>IF(results!$W141&lt;&gt;"b","",IF(OR(U141=Z141,V141=Z141,W141=Z141,X141=Z141,Y141=Z141),Z141+0.0005,Z141))</f>
        <v/>
      </c>
      <c r="N141" s="34" t="str">
        <f>IF(results!$W141&lt;&gt;"b","",IF(OR(U141=AA141,V141=AA141,W141=AA141,X141=AA141,Y141=AA141,Z141=AA141),AA141+0.0006,AA141))</f>
        <v/>
      </c>
      <c r="O141" s="34" t="str">
        <f>IF(results!$W141&lt;&gt;"b","",IF(OR(U141=AB141,V141=AB141,W141=AB141,X141=AB141,Y141=AB141,Z141=AB141,AA141=AB141),AB141+0.0007,AB141))</f>
        <v/>
      </c>
      <c r="P141" s="34" t="str">
        <f>IF(results!$W141&lt;&gt;"b","",AC141*2)</f>
        <v/>
      </c>
      <c r="Q141" s="46">
        <f t="shared" si="27"/>
        <v>0</v>
      </c>
      <c r="R141" s="4">
        <f t="shared" si="29"/>
        <v>1.4099999999999999E-5</v>
      </c>
      <c r="S141" s="4" t="str">
        <f>IF(results!$W141&lt;&gt;"b","",results!C141)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28"/>
        <v>#NUM!</v>
      </c>
    </row>
    <row r="142" spans="1:30" x14ac:dyDescent="0.35">
      <c r="A142" s="18">
        <v>136</v>
      </c>
      <c r="B142" s="20">
        <f t="shared" si="25"/>
        <v>113</v>
      </c>
      <c r="C142" s="20">
        <f t="shared" si="26"/>
        <v>74</v>
      </c>
      <c r="D142" s="14">
        <f t="shared" si="24"/>
        <v>56</v>
      </c>
      <c r="E142" s="14">
        <f t="shared" si="24"/>
        <v>56</v>
      </c>
      <c r="F142" s="2" t="str">
        <f>IF(results!W142&lt;&gt;"b","",results!B142)</f>
        <v/>
      </c>
      <c r="G142" s="2" t="str">
        <f>IF(results!$W142&lt;&gt;"b","",results!V142)</f>
        <v/>
      </c>
      <c r="H142" s="34" t="str">
        <f>IF(results!$W142&lt;&gt;"b","",U142)</f>
        <v/>
      </c>
      <c r="I142" s="34" t="str">
        <f>IF(results!$W142&lt;&gt;"b","",IF(V142=U142,V142+0.0001,V142))</f>
        <v/>
      </c>
      <c r="J142" s="34" t="str">
        <f>IF(results!$W142&lt;&gt;"b","",IF(OR(U142=W142,V142=W142),W142+0.0002,W142))</f>
        <v/>
      </c>
      <c r="K142" s="34" t="str">
        <f>IF(results!$W142&lt;&gt;"b","",IF(OR(U142=X142,V142=X142,W142=X142),X142+0.0003,X142))</f>
        <v/>
      </c>
      <c r="L142" s="34" t="str">
        <f>IF(results!$W142&lt;&gt;"b","",IF(OR(U142=Y142,V142=Y142,W142=Y142,X142=Y142),Y142+0.0004,Y142))</f>
        <v/>
      </c>
      <c r="M142" s="34" t="str">
        <f>IF(results!$W142&lt;&gt;"b","",IF(OR(U142=Z142,V142=Z142,W142=Z142,X142=Z142,Y142=Z142),Z142+0.0005,Z142))</f>
        <v/>
      </c>
      <c r="N142" s="34" t="str">
        <f>IF(results!$W142&lt;&gt;"b","",IF(OR(U142=AA142,V142=AA142,W142=AA142,X142=AA142,Y142=AA142,Z142=AA142),AA142+0.0006,AA142))</f>
        <v/>
      </c>
      <c r="O142" s="34" t="str">
        <f>IF(results!$W142&lt;&gt;"b","",IF(OR(U142=AB142,V142=AB142,W142=AB142,X142=AB142,Y142=AB142,Z142=AB142,AA142=AB142),AB142+0.0007,AB142))</f>
        <v/>
      </c>
      <c r="P142" s="34" t="str">
        <f>IF(results!$W142&lt;&gt;"b","",AC142*2)</f>
        <v/>
      </c>
      <c r="Q142" s="46">
        <f t="shared" si="27"/>
        <v>0</v>
      </c>
      <c r="R142" s="4">
        <f t="shared" si="29"/>
        <v>1.42E-5</v>
      </c>
      <c r="S142" s="4" t="str">
        <f>IF(results!$W142&lt;&gt;"b","",results!C142)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28"/>
        <v>#NUM!</v>
      </c>
    </row>
    <row r="143" spans="1:30" x14ac:dyDescent="0.35">
      <c r="A143" s="18">
        <v>137</v>
      </c>
      <c r="B143" s="20">
        <f t="shared" si="25"/>
        <v>113</v>
      </c>
      <c r="C143" s="20">
        <f t="shared" si="26"/>
        <v>73</v>
      </c>
      <c r="D143" s="14">
        <f t="shared" si="24"/>
        <v>56</v>
      </c>
      <c r="E143" s="14">
        <f t="shared" si="24"/>
        <v>56</v>
      </c>
      <c r="F143" s="2" t="str">
        <f>IF(results!W143&lt;&gt;"b","",results!B143)</f>
        <v/>
      </c>
      <c r="G143" s="2" t="str">
        <f>IF(results!$W143&lt;&gt;"b","",results!V143)</f>
        <v/>
      </c>
      <c r="H143" s="34" t="str">
        <f>IF(results!$W143&lt;&gt;"b","",U143)</f>
        <v/>
      </c>
      <c r="I143" s="34" t="str">
        <f>IF(results!$W143&lt;&gt;"b","",IF(V143=U143,V143+0.0001,V143))</f>
        <v/>
      </c>
      <c r="J143" s="34" t="str">
        <f>IF(results!$W143&lt;&gt;"b","",IF(OR(U143=W143,V143=W143),W143+0.0002,W143))</f>
        <v/>
      </c>
      <c r="K143" s="34" t="str">
        <f>IF(results!$W143&lt;&gt;"b","",IF(OR(U143=X143,V143=X143,W143=X143),X143+0.0003,X143))</f>
        <v/>
      </c>
      <c r="L143" s="34" t="str">
        <f>IF(results!$W143&lt;&gt;"b","",IF(OR(U143=Y143,V143=Y143,W143=Y143,X143=Y143),Y143+0.0004,Y143))</f>
        <v/>
      </c>
      <c r="M143" s="34" t="str">
        <f>IF(results!$W143&lt;&gt;"b","",IF(OR(U143=Z143,V143=Z143,W143=Z143,X143=Z143,Y143=Z143),Z143+0.0005,Z143))</f>
        <v/>
      </c>
      <c r="N143" s="34" t="str">
        <f>IF(results!$W143&lt;&gt;"b","",IF(OR(U143=AA143,V143=AA143,W143=AA143,X143=AA143,Y143=AA143,Z143=AA143),AA143+0.0006,AA143))</f>
        <v/>
      </c>
      <c r="O143" s="34" t="str">
        <f>IF(results!$W143&lt;&gt;"b","",IF(OR(U143=AB143,V143=AB143,W143=AB143,X143=AB143,Y143=AB143,Z143=AB143,AA143=AB143),AB143+0.0007,AB143))</f>
        <v/>
      </c>
      <c r="P143" s="34" t="str">
        <f>IF(results!$W143&lt;&gt;"b","",AC143*2)</f>
        <v/>
      </c>
      <c r="Q143" s="46">
        <f t="shared" si="27"/>
        <v>0</v>
      </c>
      <c r="R143" s="4">
        <f t="shared" si="29"/>
        <v>1.4299999999999999E-5</v>
      </c>
      <c r="S143" s="4" t="str">
        <f>IF(results!$W143&lt;&gt;"b","",results!C143)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28"/>
        <v>#NUM!</v>
      </c>
    </row>
    <row r="144" spans="1:30" x14ac:dyDescent="0.35">
      <c r="A144" s="18">
        <v>138</v>
      </c>
      <c r="B144" s="20">
        <f t="shared" si="25"/>
        <v>113</v>
      </c>
      <c r="C144" s="20">
        <f t="shared" si="26"/>
        <v>72</v>
      </c>
      <c r="D144" s="14">
        <f t="shared" si="24"/>
        <v>56</v>
      </c>
      <c r="E144" s="14">
        <f t="shared" si="24"/>
        <v>56</v>
      </c>
      <c r="F144" s="2" t="str">
        <f>IF(results!W144&lt;&gt;"b","",results!B144)</f>
        <v/>
      </c>
      <c r="G144" s="2" t="str">
        <f>IF(results!$W144&lt;&gt;"b","",results!V144)</f>
        <v/>
      </c>
      <c r="H144" s="34" t="str">
        <f>IF(results!$W144&lt;&gt;"b","",U144)</f>
        <v/>
      </c>
      <c r="I144" s="34" t="str">
        <f>IF(results!$W144&lt;&gt;"b","",IF(V144=U144,V144+0.0001,V144))</f>
        <v/>
      </c>
      <c r="J144" s="34" t="str">
        <f>IF(results!$W144&lt;&gt;"b","",IF(OR(U144=W144,V144=W144),W144+0.0002,W144))</f>
        <v/>
      </c>
      <c r="K144" s="34" t="str">
        <f>IF(results!$W144&lt;&gt;"b","",IF(OR(U144=X144,V144=X144,W144=X144),X144+0.0003,X144))</f>
        <v/>
      </c>
      <c r="L144" s="34" t="str">
        <f>IF(results!$W144&lt;&gt;"b","",IF(OR(U144=Y144,V144=Y144,W144=Y144,X144=Y144),Y144+0.0004,Y144))</f>
        <v/>
      </c>
      <c r="M144" s="34" t="str">
        <f>IF(results!$W144&lt;&gt;"b","",IF(OR(U144=Z144,V144=Z144,W144=Z144,X144=Z144,Y144=Z144),Z144+0.0005,Z144))</f>
        <v/>
      </c>
      <c r="N144" s="34" t="str">
        <f>IF(results!$W144&lt;&gt;"b","",IF(OR(U144=AA144,V144=AA144,W144=AA144,X144=AA144,Y144=AA144,Z144=AA144),AA144+0.0006,AA144))</f>
        <v/>
      </c>
      <c r="O144" s="34" t="str">
        <f>IF(results!$W144&lt;&gt;"b","",IF(OR(U144=AB144,V144=AB144,W144=AB144,X144=AB144,Y144=AB144,Z144=AB144,AA144=AB144),AB144+0.0007,AB144))</f>
        <v/>
      </c>
      <c r="P144" s="34" t="str">
        <f>IF(results!$W144&lt;&gt;"b","",AC144*2)</f>
        <v/>
      </c>
      <c r="Q144" s="46">
        <f t="shared" si="27"/>
        <v>0</v>
      </c>
      <c r="R144" s="4">
        <f t="shared" si="29"/>
        <v>1.4399999999999999E-5</v>
      </c>
      <c r="S144" s="4" t="str">
        <f>IF(results!$W144&lt;&gt;"b","",results!C144)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28"/>
        <v>#NUM!</v>
      </c>
    </row>
    <row r="145" spans="1:30" x14ac:dyDescent="0.35">
      <c r="A145" s="18">
        <v>139</v>
      </c>
      <c r="B145" s="20">
        <f t="shared" si="25"/>
        <v>113</v>
      </c>
      <c r="C145" s="20">
        <f t="shared" si="26"/>
        <v>71</v>
      </c>
      <c r="D145" s="14">
        <f t="shared" si="24"/>
        <v>56</v>
      </c>
      <c r="E145" s="14">
        <f t="shared" si="24"/>
        <v>56</v>
      </c>
      <c r="F145" s="2" t="str">
        <f>IF(results!W145&lt;&gt;"b","",results!B145)</f>
        <v/>
      </c>
      <c r="G145" s="2" t="str">
        <f>IF(results!$W145&lt;&gt;"b","",results!V145)</f>
        <v/>
      </c>
      <c r="H145" s="34" t="str">
        <f>IF(results!$W145&lt;&gt;"b","",U145)</f>
        <v/>
      </c>
      <c r="I145" s="34" t="str">
        <f>IF(results!$W145&lt;&gt;"b","",IF(V145=U145,V145+0.0001,V145))</f>
        <v/>
      </c>
      <c r="J145" s="34" t="str">
        <f>IF(results!$W145&lt;&gt;"b","",IF(OR(U145=W145,V145=W145),W145+0.0002,W145))</f>
        <v/>
      </c>
      <c r="K145" s="34" t="str">
        <f>IF(results!$W145&lt;&gt;"b","",IF(OR(U145=X145,V145=X145,W145=X145),X145+0.0003,X145))</f>
        <v/>
      </c>
      <c r="L145" s="34" t="str">
        <f>IF(results!$W145&lt;&gt;"b","",IF(OR(U145=Y145,V145=Y145,W145=Y145,X145=Y145),Y145+0.0004,Y145))</f>
        <v/>
      </c>
      <c r="M145" s="34" t="str">
        <f>IF(results!$W145&lt;&gt;"b","",IF(OR(U145=Z145,V145=Z145,W145=Z145,X145=Z145,Y145=Z145),Z145+0.0005,Z145))</f>
        <v/>
      </c>
      <c r="N145" s="34" t="str">
        <f>IF(results!$W145&lt;&gt;"b","",IF(OR(U145=AA145,V145=AA145,W145=AA145,X145=AA145,Y145=AA145,Z145=AA145),AA145+0.0006,AA145))</f>
        <v/>
      </c>
      <c r="O145" s="34" t="str">
        <f>IF(results!$W145&lt;&gt;"b","",IF(OR(U145=AB145,V145=AB145,W145=AB145,X145=AB145,Y145=AB145,Z145=AB145,AA145=AB145),AB145+0.0007,AB145))</f>
        <v/>
      </c>
      <c r="P145" s="34" t="str">
        <f>IF(results!$W145&lt;&gt;"b","",AC145*2)</f>
        <v/>
      </c>
      <c r="Q145" s="46">
        <f t="shared" si="27"/>
        <v>0</v>
      </c>
      <c r="R145" s="4">
        <f t="shared" si="29"/>
        <v>1.45E-5</v>
      </c>
      <c r="S145" s="4" t="str">
        <f>IF(results!$W145&lt;&gt;"b","",results!C145)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28"/>
        <v>#NUM!</v>
      </c>
    </row>
    <row r="146" spans="1:30" x14ac:dyDescent="0.35">
      <c r="A146" s="18">
        <v>140</v>
      </c>
      <c r="B146" s="20">
        <f t="shared" si="25"/>
        <v>113</v>
      </c>
      <c r="C146" s="20">
        <f t="shared" si="26"/>
        <v>70</v>
      </c>
      <c r="D146" s="14">
        <f t="shared" si="24"/>
        <v>56</v>
      </c>
      <c r="E146" s="14">
        <f t="shared" si="24"/>
        <v>56</v>
      </c>
      <c r="F146" s="2" t="str">
        <f>IF(results!W146&lt;&gt;"b","",results!B146)</f>
        <v/>
      </c>
      <c r="G146" s="2" t="str">
        <f>IF(results!$W146&lt;&gt;"b","",results!V146)</f>
        <v/>
      </c>
      <c r="H146" s="34" t="str">
        <f>IF(results!$W146&lt;&gt;"b","",U146)</f>
        <v/>
      </c>
      <c r="I146" s="34" t="str">
        <f>IF(results!$W146&lt;&gt;"b","",IF(V146=U146,V146+0.0001,V146))</f>
        <v/>
      </c>
      <c r="J146" s="34" t="str">
        <f>IF(results!$W146&lt;&gt;"b","",IF(OR(U146=W146,V146=W146),W146+0.0002,W146))</f>
        <v/>
      </c>
      <c r="K146" s="34" t="str">
        <f>IF(results!$W146&lt;&gt;"b","",IF(OR(U146=X146,V146=X146,W146=X146),X146+0.0003,X146))</f>
        <v/>
      </c>
      <c r="L146" s="34" t="str">
        <f>IF(results!$W146&lt;&gt;"b","",IF(OR(U146=Y146,V146=Y146,W146=Y146,X146=Y146),Y146+0.0004,Y146))</f>
        <v/>
      </c>
      <c r="M146" s="34" t="str">
        <f>IF(results!$W146&lt;&gt;"b","",IF(OR(U146=Z146,V146=Z146,W146=Z146,X146=Z146,Y146=Z146),Z146+0.0005,Z146))</f>
        <v/>
      </c>
      <c r="N146" s="34" t="str">
        <f>IF(results!$W146&lt;&gt;"b","",IF(OR(U146=AA146,V146=AA146,W146=AA146,X146=AA146,Y146=AA146,Z146=AA146),AA146+0.0006,AA146))</f>
        <v/>
      </c>
      <c r="O146" s="34" t="str">
        <f>IF(results!$W146&lt;&gt;"b","",IF(OR(U146=AB146,V146=AB146,W146=AB146,X146=AB146,Y146=AB146,Z146=AB146,AA146=AB146),AB146+0.0007,AB146))</f>
        <v/>
      </c>
      <c r="P146" s="34" t="str">
        <f>IF(results!$W146&lt;&gt;"b","",AC146*2)</f>
        <v/>
      </c>
      <c r="Q146" s="46">
        <f t="shared" si="27"/>
        <v>0</v>
      </c>
      <c r="R146" s="4">
        <f t="shared" si="29"/>
        <v>1.4599999999999999E-5</v>
      </c>
      <c r="S146" s="4" t="str">
        <f>IF(results!$W146&lt;&gt;"b","",results!C146)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28"/>
        <v>#NUM!</v>
      </c>
    </row>
    <row r="147" spans="1:30" x14ac:dyDescent="0.35">
      <c r="A147" s="18">
        <v>141</v>
      </c>
      <c r="B147" s="20">
        <f t="shared" si="25"/>
        <v>113</v>
      </c>
      <c r="C147" s="20">
        <f t="shared" si="26"/>
        <v>69</v>
      </c>
      <c r="D147" s="14">
        <f t="shared" ref="D147:E155" si="30">_xlfn.RANK.EQ($Q147,$Q$7:$Q$160,0)</f>
        <v>56</v>
      </c>
      <c r="E147" s="14">
        <f t="shared" si="30"/>
        <v>56</v>
      </c>
      <c r="F147" s="2" t="str">
        <f>IF(results!W147&lt;&gt;"b","",results!B147)</f>
        <v/>
      </c>
      <c r="G147" s="2" t="str">
        <f>IF(results!$W147&lt;&gt;"b","",results!V147)</f>
        <v/>
      </c>
      <c r="H147" s="34" t="str">
        <f>IF(results!$W147&lt;&gt;"b","",U147)</f>
        <v/>
      </c>
      <c r="I147" s="34" t="str">
        <f>IF(results!$W147&lt;&gt;"b","",IF(V147=U147,V147+0.0001,V147))</f>
        <v/>
      </c>
      <c r="J147" s="34" t="str">
        <f>IF(results!$W147&lt;&gt;"b","",IF(OR(U147=W147,V147=W147),W147+0.0002,W147))</f>
        <v/>
      </c>
      <c r="K147" s="34" t="str">
        <f>IF(results!$W147&lt;&gt;"b","",IF(OR(U147=X147,V147=X147,W147=X147),X147+0.0003,X147))</f>
        <v/>
      </c>
      <c r="L147" s="34" t="str">
        <f>IF(results!$W147&lt;&gt;"b","",IF(OR(U147=Y147,V147=Y147,W147=Y147,X147=Y147),Y147+0.0004,Y147))</f>
        <v/>
      </c>
      <c r="M147" s="34" t="str">
        <f>IF(results!$W147&lt;&gt;"b","",IF(OR(U147=Z147,V147=Z147,W147=Z147,X147=Z147,Y147=Z147),Z147+0.0005,Z147))</f>
        <v/>
      </c>
      <c r="N147" s="34" t="str">
        <f>IF(results!$W147&lt;&gt;"b","",IF(OR(U147=AA147,V147=AA147,W147=AA147,X147=AA147,Y147=AA147,Z147=AA147),AA147+0.0006,AA147))</f>
        <v/>
      </c>
      <c r="O147" s="34" t="str">
        <f>IF(results!$W147&lt;&gt;"b","",IF(OR(U147=AB147,V147=AB147,W147=AB147,X147=AB147,Y147=AB147,Z147=AB147,AA147=AB147),AB147+0.0007,AB147))</f>
        <v/>
      </c>
      <c r="P147" s="34" t="str">
        <f>IF(results!$W147&lt;&gt;"b","",AC147*2)</f>
        <v/>
      </c>
      <c r="Q147" s="46">
        <f t="shared" si="27"/>
        <v>0</v>
      </c>
      <c r="R147" s="4">
        <f t="shared" si="29"/>
        <v>1.47E-5</v>
      </c>
      <c r="S147" s="4" t="str">
        <f>IF(results!$W147&lt;&gt;"b","",results!C147)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28"/>
        <v>#NUM!</v>
      </c>
    </row>
    <row r="148" spans="1:30" x14ac:dyDescent="0.35">
      <c r="A148" s="18">
        <v>142</v>
      </c>
      <c r="B148" s="20">
        <f t="shared" si="25"/>
        <v>113</v>
      </c>
      <c r="C148" s="20">
        <f t="shared" si="26"/>
        <v>68</v>
      </c>
      <c r="D148" s="14">
        <f t="shared" si="30"/>
        <v>56</v>
      </c>
      <c r="E148" s="14">
        <f t="shared" si="30"/>
        <v>56</v>
      </c>
      <c r="F148" s="2" t="str">
        <f>IF(results!W148&lt;&gt;"b","",results!B148)</f>
        <v/>
      </c>
      <c r="G148" s="2" t="str">
        <f>IF(results!$W148&lt;&gt;"b","",results!V148)</f>
        <v/>
      </c>
      <c r="H148" s="34" t="str">
        <f>IF(results!$W148&lt;&gt;"b","",U148)</f>
        <v/>
      </c>
      <c r="I148" s="34" t="str">
        <f>IF(results!$W148&lt;&gt;"b","",IF(V148=U148,V148+0.0001,V148))</f>
        <v/>
      </c>
      <c r="J148" s="34" t="str">
        <f>IF(results!$W148&lt;&gt;"b","",IF(OR(U148=W148,V148=W148),W148+0.0002,W148))</f>
        <v/>
      </c>
      <c r="K148" s="34" t="str">
        <f>IF(results!$W148&lt;&gt;"b","",IF(OR(U148=X148,V148=X148,W148=X148),X148+0.0003,X148))</f>
        <v/>
      </c>
      <c r="L148" s="34" t="str">
        <f>IF(results!$W148&lt;&gt;"b","",IF(OR(U148=Y148,V148=Y148,W148=Y148,X148=Y148),Y148+0.0004,Y148))</f>
        <v/>
      </c>
      <c r="M148" s="34" t="str">
        <f>IF(results!$W148&lt;&gt;"b","",IF(OR(U148=Z148,V148=Z148,W148=Z148,X148=Z148,Y148=Z148),Z148+0.0005,Z148))</f>
        <v/>
      </c>
      <c r="N148" s="34" t="str">
        <f>IF(results!$W148&lt;&gt;"b","",IF(OR(U148=AA148,V148=AA148,W148=AA148,X148=AA148,Y148=AA148,Z148=AA148),AA148+0.0006,AA148))</f>
        <v/>
      </c>
      <c r="O148" s="34" t="str">
        <f>IF(results!$W148&lt;&gt;"b","",IF(OR(U148=AB148,V148=AB148,W148=AB148,X148=AB148,Y148=AB148,Z148=AB148,AA148=AB148),AB148+0.0007,AB148))</f>
        <v/>
      </c>
      <c r="P148" s="34" t="str">
        <f>IF(results!$W148&lt;&gt;"b","",AC148*2)</f>
        <v/>
      </c>
      <c r="Q148" s="46">
        <f t="shared" si="27"/>
        <v>0</v>
      </c>
      <c r="R148" s="4">
        <f t="shared" si="29"/>
        <v>1.4799999999999999E-5</v>
      </c>
      <c r="S148" s="4" t="str">
        <f>IF(results!$W148&lt;&gt;"b","",results!C148)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28"/>
        <v>#NUM!</v>
      </c>
    </row>
    <row r="149" spans="1:30" x14ac:dyDescent="0.35">
      <c r="A149" s="18">
        <v>143</v>
      </c>
      <c r="B149" s="20">
        <f t="shared" si="25"/>
        <v>113</v>
      </c>
      <c r="C149" s="20">
        <f t="shared" si="26"/>
        <v>67</v>
      </c>
      <c r="D149" s="14">
        <f t="shared" si="30"/>
        <v>56</v>
      </c>
      <c r="E149" s="14">
        <f t="shared" si="30"/>
        <v>56</v>
      </c>
      <c r="F149" s="2" t="str">
        <f>IF(results!W149&lt;&gt;"b","",results!B149)</f>
        <v/>
      </c>
      <c r="G149" s="2" t="str">
        <f>IF(results!$W149&lt;&gt;"b","",results!V149)</f>
        <v/>
      </c>
      <c r="H149" s="34" t="str">
        <f>IF(results!$W149&lt;&gt;"b","",U149)</f>
        <v/>
      </c>
      <c r="I149" s="34" t="str">
        <f>IF(results!$W149&lt;&gt;"b","",IF(V149=U149,V149+0.0001,V149))</f>
        <v/>
      </c>
      <c r="J149" s="34" t="str">
        <f>IF(results!$W149&lt;&gt;"b","",IF(OR(U149=W149,V149=W149),W149+0.0002,W149))</f>
        <v/>
      </c>
      <c r="K149" s="34" t="str">
        <f>IF(results!$W149&lt;&gt;"b","",IF(OR(U149=X149,V149=X149,W149=X149),X149+0.0003,X149))</f>
        <v/>
      </c>
      <c r="L149" s="34" t="str">
        <f>IF(results!$W149&lt;&gt;"b","",IF(OR(U149=Y149,V149=Y149,W149=Y149,X149=Y149),Y149+0.0004,Y149))</f>
        <v/>
      </c>
      <c r="M149" s="34" t="str">
        <f>IF(results!$W149&lt;&gt;"b","",IF(OR(U149=Z149,V149=Z149,W149=Z149,X149=Z149,Y149=Z149),Z149+0.0005,Z149))</f>
        <v/>
      </c>
      <c r="N149" s="34" t="str">
        <f>IF(results!$W149&lt;&gt;"b","",IF(OR(U149=AA149,V149=AA149,W149=AA149,X149=AA149,Y149=AA149,Z149=AA149),AA149+0.0006,AA149))</f>
        <v/>
      </c>
      <c r="O149" s="34" t="str">
        <f>IF(results!$W149&lt;&gt;"b","",IF(OR(U149=AB149,V149=AB149,W149=AB149,X149=AB149,Y149=AB149,Z149=AB149,AA149=AB149),AB149+0.0007,AB149))</f>
        <v/>
      </c>
      <c r="P149" s="34" t="str">
        <f>IF(results!$W149&lt;&gt;"b","",AC149*2)</f>
        <v/>
      </c>
      <c r="Q149" s="46">
        <f t="shared" si="27"/>
        <v>0</v>
      </c>
      <c r="R149" s="4">
        <f t="shared" si="29"/>
        <v>1.49E-5</v>
      </c>
      <c r="S149" s="4" t="str">
        <f>IF(results!$W149&lt;&gt;"b","",results!C149)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28"/>
        <v>#NUM!</v>
      </c>
    </row>
    <row r="150" spans="1:30" x14ac:dyDescent="0.35">
      <c r="A150" s="18">
        <v>144</v>
      </c>
      <c r="B150" s="20">
        <f t="shared" si="25"/>
        <v>113</v>
      </c>
      <c r="C150" s="20">
        <f t="shared" si="26"/>
        <v>66</v>
      </c>
      <c r="D150" s="14">
        <f t="shared" si="30"/>
        <v>56</v>
      </c>
      <c r="E150" s="14">
        <f t="shared" si="30"/>
        <v>56</v>
      </c>
      <c r="F150" s="2" t="str">
        <f>IF(results!W150&lt;&gt;"b","",results!B150)</f>
        <v/>
      </c>
      <c r="G150" s="2" t="str">
        <f>IF(results!$W150&lt;&gt;"b","",results!V150)</f>
        <v/>
      </c>
      <c r="H150" s="34" t="str">
        <f>IF(results!$W150&lt;&gt;"b","",U150)</f>
        <v/>
      </c>
      <c r="I150" s="34" t="str">
        <f>IF(results!$W150&lt;&gt;"b","",IF(V150=U150,V150+0.0001,V150))</f>
        <v/>
      </c>
      <c r="J150" s="34" t="str">
        <f>IF(results!$W150&lt;&gt;"b","",IF(OR(U150=W150,V150=W150),W150+0.0002,W150))</f>
        <v/>
      </c>
      <c r="K150" s="34" t="str">
        <f>IF(results!$W150&lt;&gt;"b","",IF(OR(U150=X150,V150=X150,W150=X150),X150+0.0003,X150))</f>
        <v/>
      </c>
      <c r="L150" s="34" t="str">
        <f>IF(results!$W150&lt;&gt;"b","",IF(OR(U150=Y150,V150=Y150,W150=Y150,X150=Y150),Y150+0.0004,Y150))</f>
        <v/>
      </c>
      <c r="M150" s="34" t="str">
        <f>IF(results!$W150&lt;&gt;"b","",IF(OR(U150=Z150,V150=Z150,W150=Z150,X150=Z150,Y150=Z150),Z150+0.0005,Z150))</f>
        <v/>
      </c>
      <c r="N150" s="34" t="str">
        <f>IF(results!$W150&lt;&gt;"b","",IF(OR(U150=AA150,V150=AA150,W150=AA150,X150=AA150,Y150=AA150,Z150=AA150),AA150+0.0006,AA150))</f>
        <v/>
      </c>
      <c r="O150" s="34" t="str">
        <f>IF(results!$W150&lt;&gt;"b","",IF(OR(U150=AB150,V150=AB150,W150=AB150,X150=AB150,Y150=AB150,Z150=AB150,AA150=AB150),AB150+0.0007,AB150))</f>
        <v/>
      </c>
      <c r="P150" s="34" t="str">
        <f>IF(results!$W150&lt;&gt;"b","",AC150*2)</f>
        <v/>
      </c>
      <c r="Q150" s="46">
        <f t="shared" si="27"/>
        <v>0</v>
      </c>
      <c r="R150" s="4">
        <f t="shared" si="29"/>
        <v>1.4999999999999999E-5</v>
      </c>
      <c r="S150" s="4" t="str">
        <f>IF(results!$W150&lt;&gt;"b","",results!C150)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28"/>
        <v>#NUM!</v>
      </c>
    </row>
    <row r="151" spans="1:30" x14ac:dyDescent="0.35">
      <c r="A151" s="18">
        <v>145</v>
      </c>
      <c r="B151" s="20">
        <f t="shared" si="25"/>
        <v>113</v>
      </c>
      <c r="C151" s="20">
        <f t="shared" si="26"/>
        <v>65</v>
      </c>
      <c r="D151" s="14">
        <f t="shared" si="30"/>
        <v>56</v>
      </c>
      <c r="E151" s="14">
        <f t="shared" si="30"/>
        <v>56</v>
      </c>
      <c r="F151" s="2" t="str">
        <f>IF(results!W151&lt;&gt;"b","",results!B151)</f>
        <v/>
      </c>
      <c r="G151" s="2" t="str">
        <f>IF(results!$W151&lt;&gt;"b","",results!V151)</f>
        <v/>
      </c>
      <c r="H151" s="34" t="str">
        <f>IF(results!$W151&lt;&gt;"b","",U151)</f>
        <v/>
      </c>
      <c r="I151" s="34" t="str">
        <f>IF(results!$W151&lt;&gt;"b","",IF(V151=U151,V151+0.0001,V151))</f>
        <v/>
      </c>
      <c r="J151" s="34" t="str">
        <f>IF(results!$W151&lt;&gt;"b","",IF(OR(U151=W151,V151=W151),W151+0.0002,W151))</f>
        <v/>
      </c>
      <c r="K151" s="34" t="str">
        <f>IF(results!$W151&lt;&gt;"b","",IF(OR(U151=X151,V151=X151,W151=X151),X151+0.0003,X151))</f>
        <v/>
      </c>
      <c r="L151" s="34" t="str">
        <f>IF(results!$W151&lt;&gt;"b","",IF(OR(U151=Y151,V151=Y151,W151=Y151,X151=Y151),Y151+0.0004,Y151))</f>
        <v/>
      </c>
      <c r="M151" s="34" t="str">
        <f>IF(results!$W151&lt;&gt;"b","",IF(OR(U151=Z151,V151=Z151,W151=Z151,X151=Z151,Y151=Z151),Z151+0.0005,Z151))</f>
        <v/>
      </c>
      <c r="N151" s="34" t="str">
        <f>IF(results!$W151&lt;&gt;"b","",IF(OR(U151=AA151,V151=AA151,W151=AA151,X151=AA151,Y151=AA151,Z151=AA151),AA151+0.0006,AA151))</f>
        <v/>
      </c>
      <c r="O151" s="34" t="str">
        <f>IF(results!$W151&lt;&gt;"b","",IF(OR(U151=AB151,V151=AB151,W151=AB151,X151=AB151,Y151=AB151,Z151=AB151,AA151=AB151),AB151+0.0007,AB151))</f>
        <v/>
      </c>
      <c r="P151" s="34" t="str">
        <f>IF(results!$W151&lt;&gt;"b","",AC151*2)</f>
        <v/>
      </c>
      <c r="Q151" s="46">
        <f t="shared" si="27"/>
        <v>0</v>
      </c>
      <c r="R151" s="4">
        <f t="shared" si="29"/>
        <v>1.5099999999999999E-5</v>
      </c>
      <c r="S151" s="4" t="str">
        <f>IF(results!$W151&lt;&gt;"b","",results!C151)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28"/>
        <v>#NUM!</v>
      </c>
    </row>
    <row r="152" spans="1:30" x14ac:dyDescent="0.35">
      <c r="A152" s="18">
        <v>146</v>
      </c>
      <c r="B152" s="20">
        <f t="shared" si="25"/>
        <v>113</v>
      </c>
      <c r="C152" s="20">
        <f t="shared" si="26"/>
        <v>64</v>
      </c>
      <c r="D152" s="14">
        <f t="shared" si="30"/>
        <v>56</v>
      </c>
      <c r="E152" s="14">
        <f t="shared" si="30"/>
        <v>56</v>
      </c>
      <c r="F152" s="2" t="str">
        <f>IF(results!W152&lt;&gt;"b","",results!B152)</f>
        <v/>
      </c>
      <c r="G152" s="2" t="str">
        <f>IF(results!$W152&lt;&gt;"b","",results!V152)</f>
        <v/>
      </c>
      <c r="H152" s="34" t="str">
        <f>IF(results!$W152&lt;&gt;"b","",U152)</f>
        <v/>
      </c>
      <c r="I152" s="34" t="str">
        <f>IF(results!$W152&lt;&gt;"b","",IF(V152=U152,V152+0.0001,V152))</f>
        <v/>
      </c>
      <c r="J152" s="34" t="str">
        <f>IF(results!$W152&lt;&gt;"b","",IF(OR(U152=W152,V152=W152),W152+0.0002,W152))</f>
        <v/>
      </c>
      <c r="K152" s="34" t="str">
        <f>IF(results!$W152&lt;&gt;"b","",IF(OR(U152=X152,V152=X152,W152=X152),X152+0.0003,X152))</f>
        <v/>
      </c>
      <c r="L152" s="34" t="str">
        <f>IF(results!$W152&lt;&gt;"b","",IF(OR(U152=Y152,V152=Y152,W152=Y152,X152=Y152),Y152+0.0004,Y152))</f>
        <v/>
      </c>
      <c r="M152" s="34" t="str">
        <f>IF(results!$W152&lt;&gt;"b","",IF(OR(U152=Z152,V152=Z152,W152=Z152,X152=Z152,Y152=Z152),Z152+0.0005,Z152))</f>
        <v/>
      </c>
      <c r="N152" s="34" t="str">
        <f>IF(results!$W152&lt;&gt;"b","",IF(OR(U152=AA152,V152=AA152,W152=AA152,X152=AA152,Y152=AA152,Z152=AA152),AA152+0.0006,AA152))</f>
        <v/>
      </c>
      <c r="O152" s="34" t="str">
        <f>IF(results!$W152&lt;&gt;"b","",IF(OR(U152=AB152,V152=AB152,W152=AB152,X152=AB152,Y152=AB152,Z152=AB152,AA152=AB152),AB152+0.0007,AB152))</f>
        <v/>
      </c>
      <c r="P152" s="34" t="str">
        <f>IF(results!$W152&lt;&gt;"b","",AC152*2)</f>
        <v/>
      </c>
      <c r="Q152" s="46">
        <f t="shared" si="27"/>
        <v>0</v>
      </c>
      <c r="R152" s="4">
        <f t="shared" si="29"/>
        <v>1.52E-5</v>
      </c>
      <c r="S152" s="4" t="str">
        <f>IF(results!$W152&lt;&gt;"b","",results!C152)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28"/>
        <v>#NUM!</v>
      </c>
    </row>
    <row r="153" spans="1:30" x14ac:dyDescent="0.35">
      <c r="A153" s="18">
        <v>147</v>
      </c>
      <c r="B153" s="20">
        <f t="shared" si="25"/>
        <v>113</v>
      </c>
      <c r="C153" s="20">
        <f t="shared" si="26"/>
        <v>63</v>
      </c>
      <c r="D153" s="14">
        <f t="shared" si="30"/>
        <v>56</v>
      </c>
      <c r="E153" s="14">
        <f t="shared" si="30"/>
        <v>56</v>
      </c>
      <c r="F153" s="2" t="str">
        <f>IF(results!W153&lt;&gt;"b","",results!B153)</f>
        <v/>
      </c>
      <c r="G153" s="2" t="str">
        <f>IF(results!$W153&lt;&gt;"b","",results!V153)</f>
        <v/>
      </c>
      <c r="H153" s="34" t="str">
        <f>IF(results!$W153&lt;&gt;"b","",U153)</f>
        <v/>
      </c>
      <c r="I153" s="34" t="str">
        <f>IF(results!$W153&lt;&gt;"b","",IF(V153=U153,V153+0.0001,V153))</f>
        <v/>
      </c>
      <c r="J153" s="34" t="str">
        <f>IF(results!$W153&lt;&gt;"b","",IF(OR(U153=W153,V153=W153),W153+0.0002,W153))</f>
        <v/>
      </c>
      <c r="K153" s="34" t="str">
        <f>IF(results!$W153&lt;&gt;"b","",IF(OR(U153=X153,V153=X153,W153=X153),X153+0.0003,X153))</f>
        <v/>
      </c>
      <c r="L153" s="34" t="str">
        <f>IF(results!$W153&lt;&gt;"b","",IF(OR(U153=Y153,V153=Y153,W153=Y153,X153=Y153),Y153+0.0004,Y153))</f>
        <v/>
      </c>
      <c r="M153" s="34" t="str">
        <f>IF(results!$W153&lt;&gt;"b","",IF(OR(U153=Z153,V153=Z153,W153=Z153,X153=Z153,Y153=Z153),Z153+0.0005,Z153))</f>
        <v/>
      </c>
      <c r="N153" s="34" t="str">
        <f>IF(results!$W153&lt;&gt;"b","",IF(OR(U153=AA153,V153=AA153,W153=AA153,X153=AA153,Y153=AA153,Z153=AA153),AA153+0.0006,AA153))</f>
        <v/>
      </c>
      <c r="O153" s="34" t="str">
        <f>IF(results!$W153&lt;&gt;"b","",IF(OR(U153=AB153,V153=AB153,W153=AB153,X153=AB153,Y153=AB153,Z153=AB153,AA153=AB153),AB153+0.0007,AB153))</f>
        <v/>
      </c>
      <c r="P153" s="34" t="str">
        <f>IF(results!$W153&lt;&gt;"b","",AC153*2)</f>
        <v/>
      </c>
      <c r="Q153" s="46">
        <f t="shared" si="27"/>
        <v>0</v>
      </c>
      <c r="R153" s="4">
        <f t="shared" si="29"/>
        <v>1.5299999999999999E-5</v>
      </c>
      <c r="S153" s="4" t="str">
        <f>IF(results!$W153&lt;&gt;"b","",results!C153)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28"/>
        <v>#NUM!</v>
      </c>
    </row>
    <row r="154" spans="1:30" x14ac:dyDescent="0.35">
      <c r="A154" s="18">
        <v>148</v>
      </c>
      <c r="B154" s="20">
        <f t="shared" si="25"/>
        <v>113</v>
      </c>
      <c r="C154" s="20">
        <f t="shared" si="26"/>
        <v>62</v>
      </c>
      <c r="D154" s="14">
        <f t="shared" si="30"/>
        <v>56</v>
      </c>
      <c r="E154" s="14">
        <f t="shared" si="30"/>
        <v>56</v>
      </c>
      <c r="F154" s="2" t="str">
        <f>IF(results!W154&lt;&gt;"b","",results!B154)</f>
        <v/>
      </c>
      <c r="G154" s="2" t="str">
        <f>IF(results!$W154&lt;&gt;"b","",results!V154)</f>
        <v/>
      </c>
      <c r="H154" s="34" t="str">
        <f>IF(results!$W154&lt;&gt;"b","",U154)</f>
        <v/>
      </c>
      <c r="I154" s="34" t="str">
        <f>IF(results!$W154&lt;&gt;"b","",IF(V154=U154,V154+0.0001,V154))</f>
        <v/>
      </c>
      <c r="J154" s="34" t="str">
        <f>IF(results!$W154&lt;&gt;"b","",IF(OR(U154=W154,V154=W154),W154+0.0002,W154))</f>
        <v/>
      </c>
      <c r="K154" s="34" t="str">
        <f>IF(results!$W154&lt;&gt;"b","",IF(OR(U154=X154,V154=X154,W154=X154),X154+0.0003,X154))</f>
        <v/>
      </c>
      <c r="L154" s="34" t="str">
        <f>IF(results!$W154&lt;&gt;"b","",IF(OR(U154=Y154,V154=Y154,W154=Y154,X154=Y154),Y154+0.0004,Y154))</f>
        <v/>
      </c>
      <c r="M154" s="34" t="str">
        <f>IF(results!$W154&lt;&gt;"b","",IF(OR(U154=Z154,V154=Z154,W154=Z154,X154=Z154,Y154=Z154),Z154+0.0005,Z154))</f>
        <v/>
      </c>
      <c r="N154" s="34" t="str">
        <f>IF(results!$W154&lt;&gt;"b","",IF(OR(U154=AA154,V154=AA154,W154=AA154,X154=AA154,Y154=AA154,Z154=AA154),AA154+0.0006,AA154))</f>
        <v/>
      </c>
      <c r="O154" s="34" t="str">
        <f>IF(results!$W154&lt;&gt;"b","",IF(OR(U154=AB154,V154=AB154,W154=AB154,X154=AB154,Y154=AB154,Z154=AB154,AA154=AB154),AB154+0.0007,AB154))</f>
        <v/>
      </c>
      <c r="P154" s="34" t="str">
        <f>IF(results!$W154&lt;&gt;"b","",AC154*2)</f>
        <v/>
      </c>
      <c r="Q154" s="46">
        <f t="shared" si="27"/>
        <v>0</v>
      </c>
      <c r="R154" s="4">
        <f t="shared" si="29"/>
        <v>1.5399999999999998E-5</v>
      </c>
      <c r="S154" s="4" t="str">
        <f>IF(results!$W154&lt;&gt;"b","",results!C154)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28"/>
        <v>#NUM!</v>
      </c>
    </row>
    <row r="155" spans="1:30" x14ac:dyDescent="0.35">
      <c r="A155" s="18">
        <v>149</v>
      </c>
      <c r="B155" s="20">
        <f t="shared" si="25"/>
        <v>113</v>
      </c>
      <c r="C155" s="20">
        <f t="shared" si="26"/>
        <v>61</v>
      </c>
      <c r="D155" s="14">
        <f t="shared" si="30"/>
        <v>56</v>
      </c>
      <c r="E155" s="14">
        <f t="shared" si="30"/>
        <v>56</v>
      </c>
      <c r="F155" s="2" t="str">
        <f>IF(results!W155&lt;&gt;"b","",results!B155)</f>
        <v/>
      </c>
      <c r="G155" s="2" t="str">
        <f>IF(results!$W155&lt;&gt;"b","",results!V155)</f>
        <v/>
      </c>
      <c r="H155" s="34" t="str">
        <f>IF(results!$W155&lt;&gt;"b","",U155)</f>
        <v/>
      </c>
      <c r="I155" s="34" t="str">
        <f>IF(results!$W155&lt;&gt;"b","",IF(V155=U155,V155+0.0001,V155))</f>
        <v/>
      </c>
      <c r="J155" s="34" t="str">
        <f>IF(results!$W155&lt;&gt;"b","",IF(OR(U155=W155,V155=W155),W155+0.0002,W155))</f>
        <v/>
      </c>
      <c r="K155" s="34" t="str">
        <f>IF(results!$W155&lt;&gt;"b","",IF(OR(U155=X155,V155=X155,W155=X155),X155+0.0003,X155))</f>
        <v/>
      </c>
      <c r="L155" s="34" t="str">
        <f>IF(results!$W155&lt;&gt;"b","",IF(OR(U155=Y155,V155=Y155,W155=Y155,X155=Y155),Y155+0.0004,Y155))</f>
        <v/>
      </c>
      <c r="M155" s="34" t="str">
        <f>IF(results!$W155&lt;&gt;"b","",IF(OR(U155=Z155,V155=Z155,W155=Z155,X155=Z155,Y155=Z155),Z155+0.0005,Z155))</f>
        <v/>
      </c>
      <c r="N155" s="34" t="str">
        <f>IF(results!$W155&lt;&gt;"b","",IF(OR(U155=AA155,V155=AA155,W155=AA155,X155=AA155,Y155=AA155,Z155=AA155),AA155+0.0006,AA155))</f>
        <v/>
      </c>
      <c r="O155" s="34" t="str">
        <f>IF(results!$W155&lt;&gt;"b","",IF(OR(U155=AB155,V155=AB155,W155=AB155,X155=AB155,Y155=AB155,Z155=AB155,AA155=AB155),AB155+0.0007,AB155))</f>
        <v/>
      </c>
      <c r="P155" s="34" t="str">
        <f>IF(results!$W155&lt;&gt;"b","",AC155*2)</f>
        <v/>
      </c>
      <c r="Q155" s="46">
        <f t="shared" si="27"/>
        <v>0</v>
      </c>
      <c r="R155" s="4">
        <f t="shared" si="29"/>
        <v>1.5500000000000001E-5</v>
      </c>
      <c r="S155" s="4" t="str">
        <f>IF(results!$W155&lt;&gt;"b","",results!C155)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28"/>
        <v>#NUM!</v>
      </c>
    </row>
    <row r="156" spans="1:30" x14ac:dyDescent="0.35">
      <c r="A156" s="18">
        <v>150</v>
      </c>
      <c r="B156" s="20">
        <f t="shared" si="25"/>
        <v>113</v>
      </c>
      <c r="C156" s="20">
        <f t="shared" si="26"/>
        <v>60</v>
      </c>
      <c r="D156" s="14">
        <f t="shared" ref="D156:E160" si="31">_xlfn.RANK.EQ($Q156,$Q$7:$Q$160,0)</f>
        <v>56</v>
      </c>
      <c r="E156" s="14">
        <f t="shared" si="31"/>
        <v>56</v>
      </c>
      <c r="F156" s="2" t="str">
        <f>IF(results!W156&lt;&gt;"b","",results!B156)</f>
        <v/>
      </c>
      <c r="G156" s="2" t="str">
        <f>IF(results!$W156&lt;&gt;"b","",results!V156)</f>
        <v/>
      </c>
      <c r="H156" s="34" t="str">
        <f>IF(results!$W156&lt;&gt;"b","",U156)</f>
        <v/>
      </c>
      <c r="I156" s="34" t="str">
        <f>IF(results!$W156&lt;&gt;"b","",IF(V156=U156,V156+0.0001,V156))</f>
        <v/>
      </c>
      <c r="J156" s="34" t="str">
        <f>IF(results!$W156&lt;&gt;"b","",IF(OR(U156=W156,V156=W156),W156+0.0002,W156))</f>
        <v/>
      </c>
      <c r="K156" s="34" t="str">
        <f>IF(results!$W156&lt;&gt;"b","",IF(OR(U156=X156,V156=X156,W156=X156),X156+0.0003,X156))</f>
        <v/>
      </c>
      <c r="L156" s="34" t="str">
        <f>IF(results!$W156&lt;&gt;"b","",IF(OR(U156=Y156,V156=Y156,W156=Y156,X156=Y156),Y156+0.0004,Y156))</f>
        <v/>
      </c>
      <c r="M156" s="34" t="str">
        <f>IF(results!$W156&lt;&gt;"b","",IF(OR(U156=Z156,V156=Z156,W156=Z156,X156=Z156,Y156=Z156),Z156+0.0005,Z156))</f>
        <v/>
      </c>
      <c r="N156" s="34" t="str">
        <f>IF(results!$W156&lt;&gt;"b","",IF(OR(U156=AA156,V156=AA156,W156=AA156,X156=AA156,Y156=AA156,Z156=AA156),AA156+0.0006,AA156))</f>
        <v/>
      </c>
      <c r="O156" s="34" t="str">
        <f>IF(results!$W156&lt;&gt;"b","",IF(OR(U156=AB156,V156=AB156,W156=AB156,X156=AB156,Y156=AB156,Z156=AB156,AA156=AB156),AB156+0.0007,AB156))</f>
        <v/>
      </c>
      <c r="P156" s="34" t="str">
        <f>IF(results!$W156&lt;&gt;"b","",AC156*2)</f>
        <v/>
      </c>
      <c r="Q156" s="46">
        <f t="shared" si="27"/>
        <v>0</v>
      </c>
      <c r="R156" s="4">
        <f t="shared" si="29"/>
        <v>1.56E-5</v>
      </c>
      <c r="S156" s="4" t="str">
        <f>IF(results!$W156&lt;&gt;"b","",results!C156)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si="28"/>
        <v>#NUM!</v>
      </c>
    </row>
    <row r="157" spans="1:30" x14ac:dyDescent="0.35">
      <c r="A157" s="18">
        <v>151</v>
      </c>
      <c r="B157" s="20">
        <f t="shared" si="25"/>
        <v>113</v>
      </c>
      <c r="C157" s="20">
        <f t="shared" si="26"/>
        <v>59</v>
      </c>
      <c r="D157" s="14">
        <f t="shared" si="31"/>
        <v>56</v>
      </c>
      <c r="E157" s="14">
        <f t="shared" si="31"/>
        <v>56</v>
      </c>
      <c r="F157" s="2" t="str">
        <f>IF(results!W157&lt;&gt;"b","",results!B157)</f>
        <v/>
      </c>
      <c r="G157" s="2" t="str">
        <f>IF(results!$W157&lt;&gt;"b","",results!V157)</f>
        <v/>
      </c>
      <c r="H157" s="34" t="str">
        <f>IF(results!$W157&lt;&gt;"b","",U157)</f>
        <v/>
      </c>
      <c r="I157" s="34" t="str">
        <f>IF(results!$W157&lt;&gt;"b","",IF(V157=U157,V157+0.0001,V157))</f>
        <v/>
      </c>
      <c r="J157" s="34" t="str">
        <f>IF(results!$W157&lt;&gt;"b","",IF(OR(U157=W157,V157=W157),W157+0.0002,W157))</f>
        <v/>
      </c>
      <c r="K157" s="34" t="str">
        <f>IF(results!$W157&lt;&gt;"b","",IF(OR(U157=X157,V157=X157,W157=X157),X157+0.0003,X157))</f>
        <v/>
      </c>
      <c r="L157" s="34" t="str">
        <f>IF(results!$W157&lt;&gt;"b","",IF(OR(U157=Y157,V157=Y157,W157=Y157,X157=Y157),Y157+0.0004,Y157))</f>
        <v/>
      </c>
      <c r="M157" s="34" t="str">
        <f>IF(results!$W157&lt;&gt;"b","",IF(OR(U157=Z157,V157=Z157,W157=Z157,X157=Z157,Y157=Z157),Z157+0.0005,Z157))</f>
        <v/>
      </c>
      <c r="N157" s="34" t="str">
        <f>IF(results!$W157&lt;&gt;"b","",IF(OR(U157=AA157,V157=AA157,W157=AA157,X157=AA157,Y157=AA157,Z157=AA157),AA157+0.0006,AA157))</f>
        <v/>
      </c>
      <c r="O157" s="34" t="str">
        <f>IF(results!$W157&lt;&gt;"b","",IF(OR(U157=AB157,V157=AB157,W157=AB157,X157=AB157,Y157=AB157,Z157=AB157,AA157=AB157),AB157+0.0007,AB157))</f>
        <v/>
      </c>
      <c r="P157" s="34" t="str">
        <f>IF(results!$W157&lt;&gt;"b","",AC157*2)</f>
        <v/>
      </c>
      <c r="Q157" s="46">
        <f t="shared" si="27"/>
        <v>0</v>
      </c>
      <c r="R157" s="4">
        <f t="shared" si="29"/>
        <v>1.5699999999999999E-5</v>
      </c>
      <c r="S157" s="4" t="str">
        <f>IF(results!$W157&lt;&gt;"b","",results!C157)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si="28"/>
        <v>#NUM!</v>
      </c>
    </row>
    <row r="158" spans="1:30" x14ac:dyDescent="0.35">
      <c r="A158" s="18">
        <v>152</v>
      </c>
      <c r="B158" s="20">
        <f t="shared" si="25"/>
        <v>113</v>
      </c>
      <c r="C158" s="20">
        <f t="shared" si="26"/>
        <v>58</v>
      </c>
      <c r="D158" s="14">
        <f t="shared" si="31"/>
        <v>56</v>
      </c>
      <c r="E158" s="14">
        <f t="shared" si="31"/>
        <v>56</v>
      </c>
      <c r="F158" s="2" t="str">
        <f>IF(results!W158&lt;&gt;"b","",results!B158)</f>
        <v/>
      </c>
      <c r="G158" s="2" t="str">
        <f>IF(results!$W158&lt;&gt;"b","",results!V158)</f>
        <v/>
      </c>
      <c r="H158" s="34" t="str">
        <f>IF(results!$W158&lt;&gt;"b","",U158)</f>
        <v/>
      </c>
      <c r="I158" s="34" t="str">
        <f>IF(results!$W158&lt;&gt;"b","",IF(V158=U158,V158+0.0001,V158))</f>
        <v/>
      </c>
      <c r="J158" s="34" t="str">
        <f>IF(results!$W158&lt;&gt;"b","",IF(OR(U158=W158,V158=W158),W158+0.0002,W158))</f>
        <v/>
      </c>
      <c r="K158" s="34" t="str">
        <f>IF(results!$W158&lt;&gt;"b","",IF(OR(U158=X158,V158=X158,W158=X158),X158+0.0003,X158))</f>
        <v/>
      </c>
      <c r="L158" s="34" t="str">
        <f>IF(results!$W158&lt;&gt;"b","",IF(OR(U158=Y158,V158=Y158,W158=Y158,X158=Y158),Y158+0.0004,Y158))</f>
        <v/>
      </c>
      <c r="M158" s="34" t="str">
        <f>IF(results!$W158&lt;&gt;"b","",IF(OR(U158=Z158,V158=Z158,W158=Z158,X158=Z158,Y158=Z158),Z158+0.0005,Z158))</f>
        <v/>
      </c>
      <c r="N158" s="34" t="str">
        <f>IF(results!$W158&lt;&gt;"b","",IF(OR(U158=AA158,V158=AA158,W158=AA158,X158=AA158,Y158=AA158,Z158=AA158),AA158+0.0006,AA158))</f>
        <v/>
      </c>
      <c r="O158" s="34" t="str">
        <f>IF(results!$W158&lt;&gt;"b","",IF(OR(U158=AB158,V158=AB158,W158=AB158,X158=AB158,Y158=AB158,Z158=AB158,AA158=AB158),AB158+0.0007,AB158))</f>
        <v/>
      </c>
      <c r="P158" s="34" t="str">
        <f>IF(results!$W158&lt;&gt;"b","",AC158*2)</f>
        <v/>
      </c>
      <c r="Q158" s="46">
        <f t="shared" si="27"/>
        <v>0</v>
      </c>
      <c r="R158" s="4">
        <f t="shared" si="29"/>
        <v>1.5799999999999998E-5</v>
      </c>
      <c r="S158" s="4" t="str">
        <f>IF(results!$W158&lt;&gt;"b","",results!C158)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28"/>
        <v>#NUM!</v>
      </c>
    </row>
    <row r="159" spans="1:30" x14ac:dyDescent="0.35">
      <c r="A159" s="18">
        <v>153</v>
      </c>
      <c r="B159" s="20">
        <f t="shared" si="25"/>
        <v>113</v>
      </c>
      <c r="C159" s="20">
        <f t="shared" si="26"/>
        <v>57</v>
      </c>
      <c r="D159" s="14">
        <f t="shared" si="31"/>
        <v>56</v>
      </c>
      <c r="E159" s="14">
        <f t="shared" si="31"/>
        <v>56</v>
      </c>
      <c r="F159" s="2" t="str">
        <f>IF(results!W159&lt;&gt;"b","",results!B159)</f>
        <v/>
      </c>
      <c r="G159" s="2" t="str">
        <f>IF(results!$W159&lt;&gt;"b","",results!V159)</f>
        <v/>
      </c>
      <c r="H159" s="34" t="str">
        <f>IF(results!$W159&lt;&gt;"b","",U159)</f>
        <v/>
      </c>
      <c r="I159" s="34" t="str">
        <f>IF(results!$W159&lt;&gt;"b","",IF(V159=U159,V159+0.0001,V159))</f>
        <v/>
      </c>
      <c r="J159" s="34" t="str">
        <f>IF(results!$W159&lt;&gt;"b","",IF(OR(U159=W159,V159=W159),W159+0.0002,W159))</f>
        <v/>
      </c>
      <c r="K159" s="34" t="str">
        <f>IF(results!$W159&lt;&gt;"b","",IF(OR(U159=X159,V159=X159,W159=X159),X159+0.0003,X159))</f>
        <v/>
      </c>
      <c r="L159" s="34" t="str">
        <f>IF(results!$W159&lt;&gt;"b","",IF(OR(U159=Y159,V159=Y159,W159=Y159,X159=Y159),Y159+0.0004,Y159))</f>
        <v/>
      </c>
      <c r="M159" s="34" t="str">
        <f>IF(results!$W159&lt;&gt;"b","",IF(OR(U159=Z159,V159=Z159,W159=Z159,X159=Z159,Y159=Z159),Z159+0.0005,Z159))</f>
        <v/>
      </c>
      <c r="N159" s="34" t="str">
        <f>IF(results!$W159&lt;&gt;"b","",IF(OR(U159=AA159,V159=AA159,W159=AA159,X159=AA159,Y159=AA159,Z159=AA159),AA159+0.0006,AA159))</f>
        <v/>
      </c>
      <c r="O159" s="34" t="str">
        <f>IF(results!$W159&lt;&gt;"b","",IF(OR(U159=AB159,V159=AB159,W159=AB159,X159=AB159,Y159=AB159,Z159=AB159,AA159=AB159),AB159+0.0007,AB159))</f>
        <v/>
      </c>
      <c r="P159" s="34" t="str">
        <f>IF(results!$W159&lt;&gt;"b","",AC159*2)</f>
        <v/>
      </c>
      <c r="Q159" s="46">
        <f t="shared" si="27"/>
        <v>0</v>
      </c>
      <c r="R159" s="4">
        <f t="shared" si="29"/>
        <v>1.59E-5</v>
      </c>
      <c r="S159" s="4" t="str">
        <f>IF(results!$W159&lt;&gt;"b","",results!C159)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28"/>
        <v>#NUM!</v>
      </c>
    </row>
    <row r="160" spans="1:30" x14ac:dyDescent="0.35">
      <c r="A160" s="18">
        <v>154</v>
      </c>
      <c r="B160" s="20">
        <f t="shared" si="25"/>
        <v>113</v>
      </c>
      <c r="C160" s="20">
        <f t="shared" si="26"/>
        <v>56</v>
      </c>
      <c r="D160" s="14">
        <f t="shared" si="31"/>
        <v>56</v>
      </c>
      <c r="E160" s="14">
        <f t="shared" si="31"/>
        <v>56</v>
      </c>
      <c r="F160" s="2" t="str">
        <f>IF(results!W160&lt;&gt;"b","",results!B160)</f>
        <v/>
      </c>
      <c r="G160" s="2" t="str">
        <f>IF(results!$W160&lt;&gt;"b","",results!V160)</f>
        <v/>
      </c>
      <c r="H160" s="34" t="str">
        <f>IF(results!$W160&lt;&gt;"b","",U160)</f>
        <v/>
      </c>
      <c r="I160" s="34" t="str">
        <f>IF(results!$W160&lt;&gt;"b","",IF(V160=U160,V160+0.0001,V160))</f>
        <v/>
      </c>
      <c r="J160" s="34" t="str">
        <f>IF(results!$W160&lt;&gt;"b","",IF(OR(U160=W160,V160=W160),W160+0.0002,W160))</f>
        <v/>
      </c>
      <c r="K160" s="34" t="str">
        <f>IF(results!$W160&lt;&gt;"b","",IF(OR(U160=X160,V160=X160,W160=X160),X160+0.0003,X160))</f>
        <v/>
      </c>
      <c r="L160" s="34" t="str">
        <f>IF(results!$W160&lt;&gt;"b","",IF(OR(U160=Y160,V160=Y160,W160=Y160,X160=Y160),Y160+0.0004,Y160))</f>
        <v/>
      </c>
      <c r="M160" s="34" t="str">
        <f>IF(results!$W160&lt;&gt;"b","",IF(OR(U160=Z160,V160=Z160,W160=Z160,X160=Z160,Y160=Z160),Z160+0.0005,Z160))</f>
        <v/>
      </c>
      <c r="N160" s="34" t="str">
        <f>IF(results!$W160&lt;&gt;"b","",IF(OR(U160=AA160,V160=AA160,W160=AA160,X160=AA160,Y160=AA160,Z160=AA160),AA160+0.0006,AA160))</f>
        <v/>
      </c>
      <c r="O160" s="34" t="str">
        <f>IF(results!$W160&lt;&gt;"b","",IF(OR(U160=AB160,V160=AB160,W160=AB160,X160=AB160,Y160=AB160,Z160=AB160,AA160=AB160),AB160+0.0007,AB160))</f>
        <v/>
      </c>
      <c r="P160" s="34" t="str">
        <f>IF(results!$W160&lt;&gt;"b","",AC160*2)</f>
        <v/>
      </c>
      <c r="Q160" s="46">
        <f t="shared" si="27"/>
        <v>0</v>
      </c>
      <c r="R160" s="4">
        <f t="shared" si="29"/>
        <v>1.5999999999999999E-5</v>
      </c>
      <c r="S160" s="4" t="str">
        <f>IF(results!$W160&lt;&gt;"b","",results!C160)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28"/>
        <v>#NUM!</v>
      </c>
    </row>
    <row r="161" spans="1:1" x14ac:dyDescent="0.35">
      <c r="A161" s="18">
        <v>155</v>
      </c>
    </row>
  </sheetData>
  <sheetProtection algorithmName="SHA-512" hashValue="hdOACGrfaSbg8tdEZJ865i7VOjLJ3jPGieH7VPnA/kv92J8DcqFttLSHIX0DRRj/khWkjnYn3Dtb+Y+7lcfDWw==" saltValue="x6KrkZe33Fwe8OERs5OBCg==" spinCount="100000" sheet="1" objects="1" scenarios="1"/>
  <mergeCells count="18">
    <mergeCell ref="B5:B6"/>
    <mergeCell ref="C5:C6"/>
    <mergeCell ref="D5:D6"/>
    <mergeCell ref="F5:F6"/>
    <mergeCell ref="G5:G6"/>
    <mergeCell ref="H4:P4"/>
    <mergeCell ref="O5:O6"/>
    <mergeCell ref="Q5:Q6"/>
    <mergeCell ref="R5:R6"/>
    <mergeCell ref="S5:S6"/>
    <mergeCell ref="H5:H6"/>
    <mergeCell ref="I5:I6"/>
    <mergeCell ref="J5:J6"/>
    <mergeCell ref="P5:P6"/>
    <mergeCell ref="K5:K6"/>
    <mergeCell ref="L5:L6"/>
    <mergeCell ref="M5:M6"/>
    <mergeCell ref="N5:N6"/>
  </mergeCells>
  <conditionalFormatting sqref="F7:G175">
    <cfRule type="cellIs" dxfId="12" priority="155" operator="equal">
      <formula>0</formula>
    </cfRule>
  </conditionalFormatting>
  <conditionalFormatting sqref="G7:G160">
    <cfRule type="dataBar" priority="156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{BAEF6D85-ADE6-42EA-9D42-1AF3A7ADE5DC}</x14:id>
        </ext>
      </extLst>
    </cfRule>
  </conditionalFormatting>
  <conditionalFormatting sqref="G161:G175">
    <cfRule type="dataBar" priority="1393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{DD2AE464-1410-4821-BB9A-2A6DE7F98DF3}</x14:id>
        </ext>
      </extLst>
    </cfRule>
  </conditionalFormatting>
  <conditionalFormatting sqref="Q7:Q160">
    <cfRule type="cellIs" dxfId="11" priority="213" operator="equal">
      <formula>200</formula>
    </cfRule>
  </conditionalFormatting>
  <conditionalFormatting sqref="Q8:Q175">
    <cfRule type="cellIs" dxfId="10" priority="216" operator="equal">
      <formula>0</formula>
    </cfRule>
  </conditionalFormatting>
  <conditionalFormatting sqref="Q7:T160">
    <cfRule type="cellIs" dxfId="9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EF6D85-ADE6-42EA-9D42-1AF3A7ADE5DC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G7:G160</xm:sqref>
        </x14:conditionalFormatting>
        <x14:conditionalFormatting xmlns:xm="http://schemas.microsoft.com/office/excel/2006/main">
          <x14:cfRule type="dataBar" id="{DD2AE464-1410-4821-BB9A-2A6DE7F98DF3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G161:G175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00B050"/>
  </sheetPr>
  <dimension ref="A2:AD160"/>
  <sheetViews>
    <sheetView zoomScale="80" zoomScaleNormal="80" workbookViewId="0">
      <pane ySplit="6" topLeftCell="A46" activePane="bottomLeft" state="frozen"/>
      <selection pane="bottomLeft" activeCell="A156" sqref="A156:AD160"/>
    </sheetView>
  </sheetViews>
  <sheetFormatPr defaultColWidth="8.81640625" defaultRowHeight="14.5" x14ac:dyDescent="0.35"/>
  <cols>
    <col min="1" max="1" width="4" style="18" customWidth="1"/>
    <col min="2" max="2" width="6.81640625" style="10" customWidth="1"/>
    <col min="3" max="3" width="4.453125" style="10" customWidth="1"/>
    <col min="4" max="4" width="6.1796875" style="10" customWidth="1"/>
    <col min="5" max="5" width="5.81640625" style="10" customWidth="1"/>
    <col min="6" max="6" width="17.54296875" style="10" customWidth="1"/>
    <col min="7" max="7" width="6.81640625" style="10" customWidth="1"/>
    <col min="8" max="16" width="7.453125" style="10" customWidth="1"/>
    <col min="17" max="17" width="9.81640625" style="11" customWidth="1"/>
    <col min="18" max="18" width="7.81640625" style="11" customWidth="1"/>
    <col min="19" max="19" width="7.54296875" style="10" customWidth="1"/>
    <col min="20" max="20" width="4.1796875" style="10" customWidth="1"/>
    <col min="21" max="22" width="4.54296875" style="14" customWidth="1"/>
    <col min="23" max="29" width="4.54296875" style="10" customWidth="1"/>
    <col min="30" max="30" width="8.1796875" style="10" bestFit="1" customWidth="1"/>
    <col min="31" max="16384" width="8.81640625" style="10"/>
  </cols>
  <sheetData>
    <row r="2" spans="1:30" ht="31" x14ac:dyDescent="0.7">
      <c r="H2" s="48" t="str">
        <f>scoreA!F2</f>
        <v>Swing to Zala Springs &amp; Bagueri Challenge 2025</v>
      </c>
      <c r="I2" s="48"/>
      <c r="J2" s="48"/>
      <c r="K2" s="48"/>
      <c r="L2" s="48"/>
      <c r="M2" s="48"/>
      <c r="N2" s="48"/>
      <c r="O2" s="48"/>
      <c r="P2" s="48"/>
    </row>
    <row r="3" spans="1:30" ht="7.5" customHeight="1" x14ac:dyDescent="0.35"/>
    <row r="4" spans="1:30" ht="21.75" customHeight="1" x14ac:dyDescent="0.35">
      <c r="H4" s="82" t="s">
        <v>14</v>
      </c>
      <c r="I4" s="82"/>
      <c r="J4" s="82"/>
      <c r="K4" s="82"/>
      <c r="L4" s="82"/>
      <c r="M4" s="82"/>
      <c r="N4" s="82"/>
      <c r="O4" s="82"/>
      <c r="P4" s="82"/>
      <c r="Q4" s="7" t="s">
        <v>11</v>
      </c>
    </row>
    <row r="5" spans="1:30" ht="15.65" customHeight="1" x14ac:dyDescent="0.35">
      <c r="B5" s="91" t="s">
        <v>2</v>
      </c>
      <c r="C5" s="91" t="s">
        <v>3</v>
      </c>
      <c r="D5" s="91" t="s">
        <v>7</v>
      </c>
      <c r="E5" s="19"/>
      <c r="F5" s="93" t="s">
        <v>0</v>
      </c>
      <c r="G5" s="94" t="s">
        <v>6</v>
      </c>
      <c r="H5" s="63">
        <v>1</v>
      </c>
      <c r="I5" s="63">
        <v>2</v>
      </c>
      <c r="J5" s="63">
        <v>3</v>
      </c>
      <c r="K5" s="63">
        <v>4</v>
      </c>
      <c r="L5" s="63">
        <v>5</v>
      </c>
      <c r="M5" s="63">
        <v>6</v>
      </c>
      <c r="N5" s="63">
        <v>7</v>
      </c>
      <c r="O5" s="63">
        <v>8</v>
      </c>
      <c r="P5" s="63">
        <v>9</v>
      </c>
      <c r="Q5" s="89" t="s">
        <v>42</v>
      </c>
      <c r="R5" s="76" t="s">
        <v>9</v>
      </c>
      <c r="S5" s="76" t="s">
        <v>15</v>
      </c>
      <c r="U5" s="14" t="s">
        <v>30</v>
      </c>
      <c r="V5" s="14" t="s">
        <v>31</v>
      </c>
      <c r="W5" s="10" t="s">
        <v>32</v>
      </c>
      <c r="X5" s="14" t="s">
        <v>33</v>
      </c>
      <c r="Y5" s="14" t="s">
        <v>34</v>
      </c>
      <c r="Z5" s="10" t="s">
        <v>35</v>
      </c>
      <c r="AA5" s="10" t="s">
        <v>36</v>
      </c>
      <c r="AB5" s="10" t="s">
        <v>38</v>
      </c>
      <c r="AC5" s="10" t="s">
        <v>39</v>
      </c>
    </row>
    <row r="6" spans="1:30" ht="15.75" customHeight="1" x14ac:dyDescent="0.35">
      <c r="B6" s="92"/>
      <c r="C6" s="92"/>
      <c r="D6" s="92"/>
      <c r="E6" s="19" t="s">
        <v>8</v>
      </c>
      <c r="F6" s="93"/>
      <c r="G6" s="95"/>
      <c r="H6" s="64"/>
      <c r="I6" s="64"/>
      <c r="J6" s="64"/>
      <c r="K6" s="64"/>
      <c r="L6" s="64"/>
      <c r="M6" s="64"/>
      <c r="N6" s="64"/>
      <c r="O6" s="64"/>
      <c r="P6" s="64"/>
      <c r="Q6" s="89"/>
      <c r="R6" s="76"/>
      <c r="S6" s="76"/>
    </row>
    <row r="7" spans="1:30" x14ac:dyDescent="0.35">
      <c r="A7" s="18">
        <v>1</v>
      </c>
      <c r="B7" s="20">
        <f>RANK($T7,$T$7:$T$160,1)</f>
        <v>29</v>
      </c>
      <c r="C7" s="20">
        <f>RANK($R7,$R$7:$R$160)</f>
        <v>154</v>
      </c>
      <c r="D7" s="14">
        <f>_xlfn.RANK.EQ($Q7,$Q$7:$Q$160,0)</f>
        <v>30</v>
      </c>
      <c r="E7" s="14">
        <f>_xlfn.RANK.EQ($Q7,$Q$7:$Q$160,0)</f>
        <v>30</v>
      </c>
      <c r="F7" s="2" t="str">
        <f>IF(results!$W7&lt;&gt;"c","",results!B7)</f>
        <v/>
      </c>
      <c r="G7" s="2" t="str">
        <f>IF(results!$W7&lt;&gt;"c","",results!V7)</f>
        <v/>
      </c>
      <c r="H7" s="34" t="str">
        <f>IF(results!$W7&lt;&gt;"c","",U7)</f>
        <v/>
      </c>
      <c r="I7" s="34" t="str">
        <f>IF(results!$W7&lt;&gt;"c","",IF(V7=U7,V7+0.0001,V7))</f>
        <v/>
      </c>
      <c r="J7" s="34" t="str">
        <f>IF(results!$W7&lt;&gt;"c","",IF(OR(U7=W7,V7=W7),W7+0.0002,W7))</f>
        <v/>
      </c>
      <c r="K7" s="34" t="str">
        <f>IF(results!$W7&lt;&gt;"c","",IF(OR(U7=X7,V7=X7,W7=X7),X7+0.0003,X7))</f>
        <v/>
      </c>
      <c r="L7" s="34" t="str">
        <f>IF(results!$W7&lt;&gt;"c","",IF(OR(U7=Y7,V7=Y7,W7=Y7,X7=Y7),Y7+0.0004,Y7))</f>
        <v/>
      </c>
      <c r="M7" s="34" t="str">
        <f>IF(results!$W7&lt;&gt;"c","",IF(OR(U7=Z7,V7=Z7,W7=Z7,X7=Z7,Y7=Z7),Z7+0.0005,Z7))</f>
        <v/>
      </c>
      <c r="N7" s="34" t="str">
        <f>IF(results!$W7&lt;&gt;"c","",IF(OR(U7=AA7,V7=AA7,W7=AA7,X7=AA7,Y7=AA7,Z7=AA7),AA7+0.0006,AA7))</f>
        <v/>
      </c>
      <c r="O7" s="34" t="str">
        <f>IF(results!$W7&lt;&gt;"c","",IF(OR(U7=AB7,V7=AB7,W7=AB7,X7=AB7,Y7=AB7,Z7=AB7,AA7=AB7),AB7+0.0007,AB7))</f>
        <v/>
      </c>
      <c r="P7" s="34" t="str">
        <f>IF(results!$W7&lt;&gt;"c","",AC7*2)</f>
        <v/>
      </c>
      <c r="Q7" s="4">
        <f>IF(F7&lt;&gt;"",(MAX(H7:P7)+LARGE(H7:P7,2)+LARGE(H7:P7,3)+LARGE(H7:P7,4)),0)</f>
        <v>0</v>
      </c>
      <c r="R7" s="4">
        <f>Q7+0.0000001*ROW()</f>
        <v>6.9999999999999997E-7</v>
      </c>
      <c r="S7" s="4" t="str">
        <f>IF(results!$W7&lt;&gt;"c","",results!C7)</f>
        <v/>
      </c>
      <c r="T7" s="4">
        <f>IF(results!W7="A",1,IF(results!W7="B",2,IF(results!W7="C",3,99)))</f>
        <v>2</v>
      </c>
      <c r="U7" s="33">
        <f>results!D7+results!E7</f>
        <v>0</v>
      </c>
      <c r="V7" s="33">
        <f>results!F7+results!G7</f>
        <v>0</v>
      </c>
      <c r="W7" s="33">
        <f>results!H7+results!I7</f>
        <v>59</v>
      </c>
      <c r="X7" s="33">
        <f>results!J7+results!K7</f>
        <v>0</v>
      </c>
      <c r="Y7" s="33">
        <f>results!L7+results!M7</f>
        <v>52</v>
      </c>
      <c r="Z7" s="33">
        <f>results!N7+results!O7</f>
        <v>76</v>
      </c>
      <c r="AA7" s="33">
        <f>results!P7+results!Q7</f>
        <v>0</v>
      </c>
      <c r="AB7" s="33">
        <f>results!R7+results!S7</f>
        <v>0</v>
      </c>
      <c r="AC7" s="33">
        <f>results!T7+results!U7</f>
        <v>0</v>
      </c>
      <c r="AD7" s="10" t="e">
        <f>LARGE(H7:P7,3)</f>
        <v>#NUM!</v>
      </c>
    </row>
    <row r="8" spans="1:30" x14ac:dyDescent="0.35">
      <c r="A8" s="18">
        <v>2</v>
      </c>
      <c r="B8" s="20">
        <f t="shared" ref="B8:B71" si="0">RANK($T8,$T$7:$T$160,1)</f>
        <v>29</v>
      </c>
      <c r="C8" s="20">
        <f t="shared" ref="C8:C71" si="1">RANK($R8,$R$7:$R$160)</f>
        <v>153</v>
      </c>
      <c r="D8" s="14">
        <f t="shared" ref="D8:E39" si="2">_xlfn.RANK.EQ($Q8,$Q$7:$Q$160,0)</f>
        <v>30</v>
      </c>
      <c r="E8" s="14">
        <f t="shared" si="2"/>
        <v>30</v>
      </c>
      <c r="F8" s="2" t="str">
        <f>IF(results!W8&lt;&gt;"c","",results!B8)</f>
        <v/>
      </c>
      <c r="G8" s="2" t="str">
        <f>IF(results!$W8&lt;&gt;"c","",results!V8)</f>
        <v/>
      </c>
      <c r="H8" s="34" t="str">
        <f>IF(results!$W8&lt;&gt;"c","",U8)</f>
        <v/>
      </c>
      <c r="I8" s="34" t="str">
        <f>IF(results!$W8&lt;&gt;"c","",IF(V8=U8,V8+0.0001,V8))</f>
        <v/>
      </c>
      <c r="J8" s="34" t="str">
        <f>IF(results!$W8&lt;&gt;"c","",IF(OR(U8=W8,V8=W8),W8+0.0002,W8))</f>
        <v/>
      </c>
      <c r="K8" s="34" t="str">
        <f>IF(results!$W8&lt;&gt;"c","",IF(OR(U8=X8,V8=X8,W8=X8),X8+0.0003,X8))</f>
        <v/>
      </c>
      <c r="L8" s="34" t="str">
        <f>IF(results!$W8&lt;&gt;"c","",IF(OR(U8=Y8,V8=Y8,W8=Y8,X8=Y8),Y8+0.0004,Y8))</f>
        <v/>
      </c>
      <c r="M8" s="34" t="str">
        <f>IF(results!$W8&lt;&gt;"c","",IF(OR(U8=Z8,V8=Z8,W8=Z8,X8=Z8,Y8=Z8),Z8+0.0005,Z8))</f>
        <v/>
      </c>
      <c r="N8" s="34" t="str">
        <f>IF(results!$W8&lt;&gt;"c","",IF(OR(U8=AA8,V8=AA8,W8=AA8,X8=AA8,Y8=AA8,Z8=AA8),AA8+0.0006,AA8))</f>
        <v/>
      </c>
      <c r="O8" s="34" t="str">
        <f>IF(results!$W8&lt;&gt;"c","",IF(OR(U8=AB8,V8=AB8,W8=AB8,X8=AB8,Y8=AB8,Z8=AB8,AA8=AB8),AB8+0.0007,AB8))</f>
        <v/>
      </c>
      <c r="P8" s="34" t="str">
        <f>IF(results!$W8&lt;&gt;"c","",AC8*2)</f>
        <v/>
      </c>
      <c r="Q8" s="4">
        <f t="shared" ref="Q8:Q71" si="3">IF(F8&lt;&gt;"",(MAX(H8:P8)+LARGE(H8:P8,2)+LARGE(H8:P8,3)+LARGE(H8:P8,4)),0)</f>
        <v>0</v>
      </c>
      <c r="R8" s="4">
        <f t="shared" ref="R8:R71" si="4">Q8+0.0000001*ROW()</f>
        <v>7.9999999999999996E-7</v>
      </c>
      <c r="S8" s="4" t="str">
        <f>IF(results!$W8&lt;&gt;"c","",results!C8)</f>
        <v/>
      </c>
      <c r="T8" s="4">
        <f>IF(results!W8="A",1,IF(results!W8="B",2,IF(results!W8="C",3,99)))</f>
        <v>2</v>
      </c>
      <c r="U8" s="33">
        <f>results!D8+results!E8</f>
        <v>0</v>
      </c>
      <c r="V8" s="33">
        <f>results!F8+results!G8</f>
        <v>60</v>
      </c>
      <c r="W8" s="33">
        <f>results!H8+results!I8</f>
        <v>43</v>
      </c>
      <c r="X8" s="33">
        <f>results!J8+results!K8</f>
        <v>55</v>
      </c>
      <c r="Y8" s="33">
        <f>results!L8+results!M8</f>
        <v>54</v>
      </c>
      <c r="Z8" s="33">
        <f>results!N8+results!O8</f>
        <v>55</v>
      </c>
      <c r="AA8" s="33">
        <f>results!P8+results!Q8</f>
        <v>0</v>
      </c>
      <c r="AB8" s="33">
        <f>results!R8+results!S8</f>
        <v>0</v>
      </c>
      <c r="AC8" s="33">
        <f>results!T8+results!U8</f>
        <v>0</v>
      </c>
      <c r="AD8" s="10" t="e">
        <f t="shared" ref="AD8:AD71" si="5">LARGE(H8:P8,3)</f>
        <v>#NUM!</v>
      </c>
    </row>
    <row r="9" spans="1:30" x14ac:dyDescent="0.35">
      <c r="A9" s="18">
        <v>3</v>
      </c>
      <c r="B9" s="20">
        <f t="shared" si="0"/>
        <v>84</v>
      </c>
      <c r="C9" s="20">
        <f t="shared" si="1"/>
        <v>5</v>
      </c>
      <c r="D9" s="14">
        <f t="shared" si="2"/>
        <v>5</v>
      </c>
      <c r="E9" s="14">
        <f t="shared" si="2"/>
        <v>5</v>
      </c>
      <c r="F9" s="2" t="str">
        <f>IF(results!W9&lt;&gt;"c","",results!B9)</f>
        <v>BELLI MAURO</v>
      </c>
      <c r="G9" s="2">
        <f>IF(results!$W9&lt;&gt;"c","",results!V9)</f>
        <v>7</v>
      </c>
      <c r="H9" s="34">
        <f>IF(results!$W9&lt;&gt;"c","",U9)</f>
        <v>39</v>
      </c>
      <c r="I9" s="34">
        <f>IF(results!$W9&lt;&gt;"c","",IF(V9=U9,V9+0.0001,V9))</f>
        <v>58</v>
      </c>
      <c r="J9" s="34">
        <f>IF(results!$W9&lt;&gt;"c","",IF(OR(U9=W9,V9=W9),W9+0.0002,W9))</f>
        <v>31</v>
      </c>
      <c r="K9" s="34">
        <f>IF(results!$W9&lt;&gt;"c","",IF(OR(U9=X9,V9=X9,W9=X9),X9+0.0003,X9))</f>
        <v>31.000299999999999</v>
      </c>
      <c r="L9" s="34">
        <f>IF(results!$W9&lt;&gt;"c","",IF(OR(U9=Y9,V9=Y9,W9=Y9,X9=Y9),Y9+0.0004,Y9))</f>
        <v>27</v>
      </c>
      <c r="M9" s="34">
        <f>IF(results!$W9&lt;&gt;"c","",IF(OR(U9=Z9,V9=Z9,W9=Z9,X9=Z9,Y9=Z9),Z9+0.0005,Z9))</f>
        <v>38</v>
      </c>
      <c r="N9" s="34">
        <f>IF(results!$W9&lt;&gt;"c","",IF(OR(U9=AA9,V9=AA9,W9=AA9,X9=AA9,Y9=AA9,Z9=AA9),AA9+0.0006,AA9))</f>
        <v>34</v>
      </c>
      <c r="O9" s="34">
        <f>IF(results!$W9&lt;&gt;"c","",IF(OR(U9=AB9,V9=AB9,W9=AB9,X9=AB9,Y9=AB9,Z9=AB9,AA9=AB9),AB9+0.0007,AB9))</f>
        <v>0</v>
      </c>
      <c r="P9" s="34">
        <f>IF(results!$W9&lt;&gt;"c","",AC9*2)</f>
        <v>0</v>
      </c>
      <c r="Q9" s="4">
        <f t="shared" si="3"/>
        <v>169</v>
      </c>
      <c r="R9" s="4">
        <f t="shared" si="4"/>
        <v>169.0000009</v>
      </c>
      <c r="S9" s="4">
        <f>IF(results!$W9&lt;&gt;"c","",results!C9)</f>
        <v>30</v>
      </c>
      <c r="T9" s="4">
        <f>IF(results!W9="A",1,IF(results!W9="B",2,IF(results!W9="C",3,99)))</f>
        <v>3</v>
      </c>
      <c r="U9" s="33">
        <f>results!D9+results!E9</f>
        <v>39</v>
      </c>
      <c r="V9" s="33">
        <f>results!F9+results!G9</f>
        <v>58</v>
      </c>
      <c r="W9" s="33">
        <f>results!H9+results!I9</f>
        <v>31</v>
      </c>
      <c r="X9" s="33">
        <f>results!J9+results!K9</f>
        <v>31</v>
      </c>
      <c r="Y9" s="33">
        <f>results!L9+results!M9</f>
        <v>27</v>
      </c>
      <c r="Z9" s="33">
        <f>results!N9+results!O9</f>
        <v>38</v>
      </c>
      <c r="AA9" s="33">
        <f>results!P9+results!Q9</f>
        <v>34</v>
      </c>
      <c r="AB9" s="33">
        <f>results!R9+results!S9</f>
        <v>0</v>
      </c>
      <c r="AC9" s="33">
        <f>results!T9+results!U9</f>
        <v>0</v>
      </c>
      <c r="AD9" s="10">
        <f t="shared" si="5"/>
        <v>38</v>
      </c>
    </row>
    <row r="10" spans="1:30" x14ac:dyDescent="0.35">
      <c r="A10" s="18">
        <v>4</v>
      </c>
      <c r="B10" s="20">
        <f t="shared" si="0"/>
        <v>1</v>
      </c>
      <c r="C10" s="20">
        <f t="shared" si="1"/>
        <v>152</v>
      </c>
      <c r="D10" s="14">
        <f t="shared" si="2"/>
        <v>30</v>
      </c>
      <c r="E10" s="14">
        <f t="shared" si="2"/>
        <v>30</v>
      </c>
      <c r="F10" s="2" t="str">
        <f>IF(results!W10&lt;&gt;"c","",results!B10)</f>
        <v/>
      </c>
      <c r="G10" s="2" t="str">
        <f>IF(results!$W10&lt;&gt;"c","",results!V10)</f>
        <v/>
      </c>
      <c r="H10" s="34" t="str">
        <f>IF(results!$W10&lt;&gt;"c","",U10)</f>
        <v/>
      </c>
      <c r="I10" s="34" t="str">
        <f>IF(results!$W10&lt;&gt;"c","",IF(V10=U10,V10+0.0001,V10))</f>
        <v/>
      </c>
      <c r="J10" s="34" t="str">
        <f>IF(results!$W10&lt;&gt;"c","",IF(OR(U10=W10,V10=W10),W10+0.0002,W10))</f>
        <v/>
      </c>
      <c r="K10" s="34" t="str">
        <f>IF(results!$W10&lt;&gt;"c","",IF(OR(U10=X10,V10=X10,W10=X10),X10+0.0003,X10))</f>
        <v/>
      </c>
      <c r="L10" s="34" t="str">
        <f>IF(results!$W10&lt;&gt;"c","",IF(OR(U10=Y10,V10=Y10,W10=Y10,X10=Y10),Y10+0.0004,Y10))</f>
        <v/>
      </c>
      <c r="M10" s="34" t="str">
        <f>IF(results!$W10&lt;&gt;"c","",IF(OR(U10=Z10,V10=Z10,W10=Z10,X10=Z10,Y10=Z10),Z10+0.0005,Z10))</f>
        <v/>
      </c>
      <c r="N10" s="34" t="str">
        <f>IF(results!$W10&lt;&gt;"c","",IF(OR(U10=AA10,V10=AA10,W10=AA10,X10=AA10,Y10=AA10,Z10=AA10),AA10+0.0006,AA10))</f>
        <v/>
      </c>
      <c r="O10" s="34" t="str">
        <f>IF(results!$W10&lt;&gt;"c","",IF(OR(U10=AB10,V10=AB10,W10=AB10,X10=AB10,Y10=AB10,Z10=AB10,AA10=AB10),AB10+0.0007,AB10))</f>
        <v/>
      </c>
      <c r="P10" s="34" t="str">
        <f>IF(results!$W10&lt;&gt;"c","",AC10*2)</f>
        <v/>
      </c>
      <c r="Q10" s="4">
        <f t="shared" si="3"/>
        <v>0</v>
      </c>
      <c r="R10" s="4">
        <f t="shared" si="4"/>
        <v>9.9999999999999995E-7</v>
      </c>
      <c r="S10" s="4" t="str">
        <f>IF(results!$W10&lt;&gt;"c","",results!C10)</f>
        <v/>
      </c>
      <c r="T10" s="4">
        <f>IF(results!W10="A",1,IF(results!W10="B",2,IF(results!W10="C",3,99)))</f>
        <v>1</v>
      </c>
      <c r="U10" s="33">
        <f>results!D10+results!E10</f>
        <v>0</v>
      </c>
      <c r="V10" s="33">
        <f>results!F10+results!G10</f>
        <v>0</v>
      </c>
      <c r="W10" s="33">
        <f>results!H10+results!I10</f>
        <v>0</v>
      </c>
      <c r="X10" s="33">
        <f>results!J10+results!K10</f>
        <v>0</v>
      </c>
      <c r="Y10" s="33">
        <f>results!L10+results!M10</f>
        <v>0</v>
      </c>
      <c r="Z10" s="33">
        <f>results!N10+results!O10</f>
        <v>44</v>
      </c>
      <c r="AA10" s="33">
        <f>results!P10+results!Q10</f>
        <v>0</v>
      </c>
      <c r="AB10" s="33">
        <f>results!R10+results!S10</f>
        <v>0</v>
      </c>
      <c r="AC10" s="33">
        <f>results!T10+results!U10</f>
        <v>0</v>
      </c>
      <c r="AD10" s="10" t="e">
        <f t="shared" si="5"/>
        <v>#NUM!</v>
      </c>
    </row>
    <row r="11" spans="1:30" x14ac:dyDescent="0.35">
      <c r="A11" s="18">
        <v>5</v>
      </c>
      <c r="B11" s="20">
        <f t="shared" si="0"/>
        <v>29</v>
      </c>
      <c r="C11" s="20">
        <f t="shared" si="1"/>
        <v>151</v>
      </c>
      <c r="D11" s="14">
        <f t="shared" si="2"/>
        <v>30</v>
      </c>
      <c r="E11" s="14">
        <f t="shared" si="2"/>
        <v>30</v>
      </c>
      <c r="F11" s="2" t="str">
        <f>IF(results!W11&lt;&gt;"c","",results!B11)</f>
        <v/>
      </c>
      <c r="G11" s="2" t="str">
        <f>IF(results!$W11&lt;&gt;"c","",results!V11)</f>
        <v/>
      </c>
      <c r="H11" s="34" t="str">
        <f>IF(results!$W11&lt;&gt;"c","",U11)</f>
        <v/>
      </c>
      <c r="I11" s="34" t="str">
        <f>IF(results!$W11&lt;&gt;"c","",IF(V11=U11,V11+0.0001,V11))</f>
        <v/>
      </c>
      <c r="J11" s="34" t="str">
        <f>IF(results!$W11&lt;&gt;"c","",IF(OR(U11=W11,V11=W11),W11+0.0002,W11))</f>
        <v/>
      </c>
      <c r="K11" s="34" t="str">
        <f>IF(results!$W11&lt;&gt;"c","",IF(OR(U11=X11,V11=X11,W11=X11),X11+0.0003,X11))</f>
        <v/>
      </c>
      <c r="L11" s="34" t="str">
        <f>IF(results!$W11&lt;&gt;"c","",IF(OR(U11=Y11,V11=Y11,W11=Y11,X11=Y11),Y11+0.0004,Y11))</f>
        <v/>
      </c>
      <c r="M11" s="34" t="str">
        <f>IF(results!$W11&lt;&gt;"c","",IF(OR(U11=Z11,V11=Z11,W11=Z11,X11=Z11,Y11=Z11),Z11+0.0005,Z11))</f>
        <v/>
      </c>
      <c r="N11" s="34" t="str">
        <f>IF(results!$W11&lt;&gt;"c","",IF(OR(U11=AA11,V11=AA11,W11=AA11,X11=AA11,Y11=AA11,Z11=AA11),AA11+0.0006,AA11))</f>
        <v/>
      </c>
      <c r="O11" s="34" t="str">
        <f>IF(results!$W11&lt;&gt;"c","",IF(OR(U11=AB11,V11=AB11,W11=AB11,X11=AB11,Y11=AB11,Z11=AB11,AA11=AB11),AB11+0.0007,AB11))</f>
        <v/>
      </c>
      <c r="P11" s="34" t="str">
        <f>IF(results!$W11&lt;&gt;"c","",AC11*2)</f>
        <v/>
      </c>
      <c r="Q11" s="4">
        <f t="shared" si="3"/>
        <v>0</v>
      </c>
      <c r="R11" s="4">
        <f t="shared" si="4"/>
        <v>1.1000000000000001E-6</v>
      </c>
      <c r="S11" s="4" t="str">
        <f>IF(results!$W11&lt;&gt;"c","",results!C11)</f>
        <v/>
      </c>
      <c r="T11" s="4">
        <f>IF(results!W11="A",1,IF(results!W11="B",2,IF(results!W11="C",3,99)))</f>
        <v>2</v>
      </c>
      <c r="U11" s="33">
        <f>results!D11+results!E11</f>
        <v>0</v>
      </c>
      <c r="V11" s="33">
        <f>results!F11+results!G11</f>
        <v>0</v>
      </c>
      <c r="W11" s="33">
        <f>results!H11+results!I11</f>
        <v>0</v>
      </c>
      <c r="X11" s="33">
        <f>results!J11+results!K11</f>
        <v>43</v>
      </c>
      <c r="Y11" s="33">
        <f>results!L11+results!M11</f>
        <v>47</v>
      </c>
      <c r="Z11" s="33">
        <f>results!N11+results!O11</f>
        <v>0</v>
      </c>
      <c r="AA11" s="33">
        <f>results!P11+results!Q11</f>
        <v>0</v>
      </c>
      <c r="AB11" s="33">
        <f>results!R11+results!S11</f>
        <v>0</v>
      </c>
      <c r="AC11" s="33">
        <f>results!T11+results!U11</f>
        <v>0</v>
      </c>
      <c r="AD11" s="10" t="e">
        <f t="shared" si="5"/>
        <v>#NUM!</v>
      </c>
    </row>
    <row r="12" spans="1:30" x14ac:dyDescent="0.35">
      <c r="A12" s="18">
        <v>6</v>
      </c>
      <c r="B12" s="20">
        <f t="shared" si="0"/>
        <v>29</v>
      </c>
      <c r="C12" s="20">
        <f t="shared" si="1"/>
        <v>150</v>
      </c>
      <c r="D12" s="14">
        <f t="shared" si="2"/>
        <v>30</v>
      </c>
      <c r="E12" s="14">
        <f t="shared" si="2"/>
        <v>30</v>
      </c>
      <c r="F12" s="2" t="str">
        <f>IF(results!W12&lt;&gt;"c","",results!B12)</f>
        <v/>
      </c>
      <c r="G12" s="2" t="str">
        <f>IF(results!$W12&lt;&gt;"c","",results!V12)</f>
        <v/>
      </c>
      <c r="H12" s="34" t="str">
        <f>IF(results!$W12&lt;&gt;"c","",U12)</f>
        <v/>
      </c>
      <c r="I12" s="34" t="str">
        <f>IF(results!$W12&lt;&gt;"c","",IF(V12=U12,V12+0.0001,V12))</f>
        <v/>
      </c>
      <c r="J12" s="34" t="str">
        <f>IF(results!$W12&lt;&gt;"c","",IF(OR(U12=W12,V12=W12),W12+0.0002,W12))</f>
        <v/>
      </c>
      <c r="K12" s="34" t="str">
        <f>IF(results!$W12&lt;&gt;"c","",IF(OR(U12=X12,V12=X12,W12=X12),X12+0.0003,X12))</f>
        <v/>
      </c>
      <c r="L12" s="34" t="str">
        <f>IF(results!$W12&lt;&gt;"c","",IF(OR(U12=Y12,V12=Y12,W12=Y12,X12=Y12),Y12+0.0004,Y12))</f>
        <v/>
      </c>
      <c r="M12" s="34" t="str">
        <f>IF(results!$W12&lt;&gt;"c","",IF(OR(U12=Z12,V12=Z12,W12=Z12,X12=Z12,Y12=Z12),Z12+0.0005,Z12))</f>
        <v/>
      </c>
      <c r="N12" s="34" t="str">
        <f>IF(results!$W12&lt;&gt;"c","",IF(OR(U12=AA12,V12=AA12,W12=AA12,X12=AA12,Y12=AA12,Z12=AA12),AA12+0.0006,AA12))</f>
        <v/>
      </c>
      <c r="O12" s="34" t="str">
        <f>IF(results!$W12&lt;&gt;"c","",IF(OR(U12=AB12,V12=AB12,W12=AB12,X12=AB12,Y12=AB12,Z12=AB12,AA12=AB12),AB12+0.0007,AB12))</f>
        <v/>
      </c>
      <c r="P12" s="34" t="str">
        <f>IF(results!$W12&lt;&gt;"c","",AC12*2)</f>
        <v/>
      </c>
      <c r="Q12" s="4">
        <f t="shared" si="3"/>
        <v>0</v>
      </c>
      <c r="R12" s="4">
        <f t="shared" si="4"/>
        <v>1.1999999999999999E-6</v>
      </c>
      <c r="S12" s="4" t="str">
        <f>IF(results!$W12&lt;&gt;"c","",results!C12)</f>
        <v/>
      </c>
      <c r="T12" s="4">
        <f>IF(results!W12="A",1,IF(results!W12="B",2,IF(results!W12="C",3,99)))</f>
        <v>2</v>
      </c>
      <c r="U12" s="33">
        <f>results!D12+results!E12</f>
        <v>41</v>
      </c>
      <c r="V12" s="33">
        <f>results!F12+results!G12</f>
        <v>50</v>
      </c>
      <c r="W12" s="33">
        <f>results!H12+results!I12</f>
        <v>0</v>
      </c>
      <c r="X12" s="33">
        <f>results!J12+results!K12</f>
        <v>56</v>
      </c>
      <c r="Y12" s="33">
        <f>results!L12+results!M12</f>
        <v>56</v>
      </c>
      <c r="Z12" s="33">
        <f>results!N12+results!O12</f>
        <v>51</v>
      </c>
      <c r="AA12" s="33">
        <f>results!P12+results!Q12</f>
        <v>63</v>
      </c>
      <c r="AB12" s="33">
        <f>results!R12+results!S12</f>
        <v>44</v>
      </c>
      <c r="AC12" s="33">
        <f>results!T12+results!U12</f>
        <v>47</v>
      </c>
      <c r="AD12" s="10" t="e">
        <f t="shared" si="5"/>
        <v>#NUM!</v>
      </c>
    </row>
    <row r="13" spans="1:30" x14ac:dyDescent="0.35">
      <c r="A13" s="18">
        <v>7</v>
      </c>
      <c r="B13" s="20">
        <f t="shared" si="0"/>
        <v>29</v>
      </c>
      <c r="C13" s="20">
        <f t="shared" si="1"/>
        <v>149</v>
      </c>
      <c r="D13" s="14">
        <f t="shared" si="2"/>
        <v>30</v>
      </c>
      <c r="E13" s="14">
        <f t="shared" si="2"/>
        <v>30</v>
      </c>
      <c r="F13" s="2" t="str">
        <f>IF(results!W13&lt;&gt;"c","",results!B13)</f>
        <v/>
      </c>
      <c r="G13" s="2" t="str">
        <f>IF(results!$W13&lt;&gt;"c","",results!V13)</f>
        <v/>
      </c>
      <c r="H13" s="34" t="str">
        <f>IF(results!$W13&lt;&gt;"c","",U13)</f>
        <v/>
      </c>
      <c r="I13" s="34" t="str">
        <f>IF(results!$W13&lt;&gt;"c","",IF(V13=U13,V13+0.0001,V13))</f>
        <v/>
      </c>
      <c r="J13" s="34" t="str">
        <f>IF(results!$W13&lt;&gt;"c","",IF(OR(U13=W13,V13=W13),W13+0.0002,W13))</f>
        <v/>
      </c>
      <c r="K13" s="34" t="str">
        <f>IF(results!$W13&lt;&gt;"c","",IF(OR(U13=X13,V13=X13,W13=X13),X13+0.0003,X13))</f>
        <v/>
      </c>
      <c r="L13" s="34" t="str">
        <f>IF(results!$W13&lt;&gt;"c","",IF(OR(U13=Y13,V13=Y13,W13=Y13,X13=Y13),Y13+0.0004,Y13))</f>
        <v/>
      </c>
      <c r="M13" s="34" t="str">
        <f>IF(results!$W13&lt;&gt;"c","",IF(OR(U13=Z13,V13=Z13,W13=Z13,X13=Z13,Y13=Z13),Z13+0.0005,Z13))</f>
        <v/>
      </c>
      <c r="N13" s="34" t="str">
        <f>IF(results!$W13&lt;&gt;"c","",IF(OR(U13=AA13,V13=AA13,W13=AA13,X13=AA13,Y13=AA13,Z13=AA13),AA13+0.0006,AA13))</f>
        <v/>
      </c>
      <c r="O13" s="34" t="str">
        <f>IF(results!$W13&lt;&gt;"c","",IF(OR(U13=AB13,V13=AB13,W13=AB13,X13=AB13,Y13=AB13,Z13=AB13,AA13=AB13),AB13+0.0007,AB13))</f>
        <v/>
      </c>
      <c r="P13" s="34" t="str">
        <f>IF(results!$W13&lt;&gt;"c","",AC13*2)</f>
        <v/>
      </c>
      <c r="Q13" s="4">
        <f t="shared" si="3"/>
        <v>0</v>
      </c>
      <c r="R13" s="4">
        <f t="shared" si="4"/>
        <v>1.2999999999999998E-6</v>
      </c>
      <c r="S13" s="4" t="str">
        <f>IF(results!$W13&lt;&gt;"c","",results!C13)</f>
        <v/>
      </c>
      <c r="T13" s="4">
        <f>IF(results!W13="A",1,IF(results!W13="B",2,IF(results!W13="C",3,99)))</f>
        <v>2</v>
      </c>
      <c r="U13" s="33">
        <f>results!D13+results!E13</f>
        <v>0</v>
      </c>
      <c r="V13" s="33">
        <f>results!F13+results!G13</f>
        <v>0</v>
      </c>
      <c r="W13" s="33">
        <f>results!H13+results!I13</f>
        <v>0</v>
      </c>
      <c r="X13" s="33">
        <f>results!J13+results!K13</f>
        <v>0</v>
      </c>
      <c r="Y13" s="33">
        <f>results!L13+results!M13</f>
        <v>53</v>
      </c>
      <c r="Z13" s="33">
        <f>results!N13+results!O13</f>
        <v>0</v>
      </c>
      <c r="AA13" s="33">
        <f>results!P13+results!Q13</f>
        <v>0</v>
      </c>
      <c r="AB13" s="33">
        <f>results!R13+results!S13</f>
        <v>0</v>
      </c>
      <c r="AC13" s="33">
        <f>results!T13+results!U13</f>
        <v>0</v>
      </c>
      <c r="AD13" s="10" t="e">
        <f t="shared" si="5"/>
        <v>#NUM!</v>
      </c>
    </row>
    <row r="14" spans="1:30" x14ac:dyDescent="0.35">
      <c r="A14" s="18">
        <v>8</v>
      </c>
      <c r="B14" s="20">
        <f t="shared" si="0"/>
        <v>29</v>
      </c>
      <c r="C14" s="20">
        <f t="shared" si="1"/>
        <v>148</v>
      </c>
      <c r="D14" s="14">
        <f t="shared" si="2"/>
        <v>30</v>
      </c>
      <c r="E14" s="14">
        <f t="shared" si="2"/>
        <v>30</v>
      </c>
      <c r="F14" s="2" t="str">
        <f>IF(results!W14&lt;&gt;"c","",results!B14)</f>
        <v/>
      </c>
      <c r="G14" s="2" t="str">
        <f>IF(results!$W14&lt;&gt;"c","",results!V14)</f>
        <v/>
      </c>
      <c r="H14" s="34" t="str">
        <f>IF(results!$W14&lt;&gt;"c","",U14)</f>
        <v/>
      </c>
      <c r="I14" s="34" t="str">
        <f>IF(results!$W14&lt;&gt;"c","",IF(V14=U14,V14+0.0001,V14))</f>
        <v/>
      </c>
      <c r="J14" s="34" t="str">
        <f>IF(results!$W14&lt;&gt;"c","",IF(OR(U14=W14,V14=W14),W14+0.0002,W14))</f>
        <v/>
      </c>
      <c r="K14" s="34" t="str">
        <f>IF(results!$W14&lt;&gt;"c","",IF(OR(U14=X14,V14=X14,W14=X14),X14+0.0003,X14))</f>
        <v/>
      </c>
      <c r="L14" s="34" t="str">
        <f>IF(results!$W14&lt;&gt;"c","",IF(OR(U14=Y14,V14=Y14,W14=Y14,X14=Y14),Y14+0.0004,Y14))</f>
        <v/>
      </c>
      <c r="M14" s="34" t="str">
        <f>IF(results!$W14&lt;&gt;"c","",IF(OR(U14=Z14,V14=Z14,W14=Z14,X14=Z14,Y14=Z14),Z14+0.0005,Z14))</f>
        <v/>
      </c>
      <c r="N14" s="34" t="str">
        <f>IF(results!$W14&lt;&gt;"c","",IF(OR(U14=AA14,V14=AA14,W14=AA14,X14=AA14,Y14=AA14,Z14=AA14),AA14+0.0006,AA14))</f>
        <v/>
      </c>
      <c r="O14" s="34" t="str">
        <f>IF(results!$W14&lt;&gt;"c","",IF(OR(U14=AB14,V14=AB14,W14=AB14,X14=AB14,Y14=AB14,Z14=AB14,AA14=AB14),AB14+0.0007,AB14))</f>
        <v/>
      </c>
      <c r="P14" s="34" t="str">
        <f>IF(results!$W14&lt;&gt;"c","",AC14*2)</f>
        <v/>
      </c>
      <c r="Q14" s="4">
        <f t="shared" si="3"/>
        <v>0</v>
      </c>
      <c r="R14" s="4">
        <f t="shared" si="4"/>
        <v>1.3999999999999999E-6</v>
      </c>
      <c r="S14" s="4" t="str">
        <f>IF(results!$W14&lt;&gt;"c","",results!C14)</f>
        <v/>
      </c>
      <c r="T14" s="4">
        <f>IF(results!W14="A",1,IF(results!W14="B",2,IF(results!W14="C",3,99)))</f>
        <v>2</v>
      </c>
      <c r="U14" s="33">
        <f>results!D14+results!E14</f>
        <v>0</v>
      </c>
      <c r="V14" s="33">
        <f>results!F14+results!G14</f>
        <v>0</v>
      </c>
      <c r="W14" s="33">
        <f>results!H14+results!I14</f>
        <v>0</v>
      </c>
      <c r="X14" s="33">
        <f>results!J14+results!K14</f>
        <v>46</v>
      </c>
      <c r="Y14" s="33">
        <f>results!L14+results!M14</f>
        <v>0</v>
      </c>
      <c r="Z14" s="33">
        <f>results!N14+results!O14</f>
        <v>0</v>
      </c>
      <c r="AA14" s="33">
        <f>results!P14+results!Q14</f>
        <v>0</v>
      </c>
      <c r="AB14" s="33">
        <f>results!R14+results!S14</f>
        <v>0</v>
      </c>
      <c r="AC14" s="33">
        <f>results!T14+results!U14</f>
        <v>0</v>
      </c>
      <c r="AD14" s="10" t="e">
        <f t="shared" si="5"/>
        <v>#NUM!</v>
      </c>
    </row>
    <row r="15" spans="1:30" x14ac:dyDescent="0.35">
      <c r="A15" s="18">
        <v>9</v>
      </c>
      <c r="B15" s="20">
        <f t="shared" si="0"/>
        <v>1</v>
      </c>
      <c r="C15" s="20">
        <f t="shared" si="1"/>
        <v>147</v>
      </c>
      <c r="D15" s="14">
        <f t="shared" si="2"/>
        <v>30</v>
      </c>
      <c r="E15" s="14">
        <f t="shared" si="2"/>
        <v>30</v>
      </c>
      <c r="F15" s="2" t="str">
        <f>IF(results!W15&lt;&gt;"c","",results!B15)</f>
        <v/>
      </c>
      <c r="G15" s="2" t="str">
        <f>IF(results!$W15&lt;&gt;"c","",results!V15)</f>
        <v/>
      </c>
      <c r="H15" s="34" t="str">
        <f>IF(results!$W15&lt;&gt;"c","",U15)</f>
        <v/>
      </c>
      <c r="I15" s="34" t="str">
        <f>IF(results!$W15&lt;&gt;"c","",IF(V15=U15,V15+0.0001,V15))</f>
        <v/>
      </c>
      <c r="J15" s="34" t="str">
        <f>IF(results!$W15&lt;&gt;"c","",IF(OR(U15=W15,V15=W15),W15+0.0002,W15))</f>
        <v/>
      </c>
      <c r="K15" s="34" t="str">
        <f>IF(results!$W15&lt;&gt;"c","",IF(OR(U15=X15,V15=X15,W15=X15),X15+0.0003,X15))</f>
        <v/>
      </c>
      <c r="L15" s="34" t="str">
        <f>IF(results!$W15&lt;&gt;"c","",IF(OR(U15=Y15,V15=Y15,W15=Y15,X15=Y15),Y15+0.0004,Y15))</f>
        <v/>
      </c>
      <c r="M15" s="34" t="str">
        <f>IF(results!$W15&lt;&gt;"c","",IF(OR(U15=Z15,V15=Z15,W15=Z15,X15=Z15,Y15=Z15),Z15+0.0005,Z15))</f>
        <v/>
      </c>
      <c r="N15" s="34" t="str">
        <f>IF(results!$W15&lt;&gt;"c","",IF(OR(U15=AA15,V15=AA15,W15=AA15,X15=AA15,Y15=AA15,Z15=AA15),AA15+0.0006,AA15))</f>
        <v/>
      </c>
      <c r="O15" s="34" t="str">
        <f>IF(results!$W15&lt;&gt;"c","",IF(OR(U15=AB15,V15=AB15,W15=AB15,X15=AB15,Y15=AB15,Z15=AB15,AA15=AB15),AB15+0.0007,AB15))</f>
        <v/>
      </c>
      <c r="P15" s="34" t="str">
        <f>IF(results!$W15&lt;&gt;"c","",AC15*2)</f>
        <v/>
      </c>
      <c r="Q15" s="4">
        <f t="shared" si="3"/>
        <v>0</v>
      </c>
      <c r="R15" s="4">
        <f t="shared" si="4"/>
        <v>1.5E-6</v>
      </c>
      <c r="S15" s="4" t="str">
        <f>IF(results!$W15&lt;&gt;"c","",results!C15)</f>
        <v/>
      </c>
      <c r="T15" s="4">
        <f>IF(results!W15="A",1,IF(results!W15="B",2,IF(results!W15="C",3,99)))</f>
        <v>1</v>
      </c>
      <c r="U15" s="33">
        <f>results!D15+results!E15</f>
        <v>0</v>
      </c>
      <c r="V15" s="33">
        <f>results!F15+results!G15</f>
        <v>0</v>
      </c>
      <c r="W15" s="33">
        <f>results!H15+results!I15</f>
        <v>51</v>
      </c>
      <c r="X15" s="33">
        <f>results!J15+results!K15</f>
        <v>0</v>
      </c>
      <c r="Y15" s="33">
        <f>results!L15+results!M15</f>
        <v>38</v>
      </c>
      <c r="Z15" s="33">
        <f>results!N15+results!O15</f>
        <v>0</v>
      </c>
      <c r="AA15" s="33">
        <f>results!P15+results!Q15</f>
        <v>0</v>
      </c>
      <c r="AB15" s="33">
        <f>results!R15+results!S15</f>
        <v>0</v>
      </c>
      <c r="AC15" s="33">
        <f>results!T15+results!U15</f>
        <v>0</v>
      </c>
      <c r="AD15" s="10" t="e">
        <f t="shared" si="5"/>
        <v>#NUM!</v>
      </c>
    </row>
    <row r="16" spans="1:30" x14ac:dyDescent="0.35">
      <c r="A16" s="18">
        <v>10</v>
      </c>
      <c r="B16" s="20">
        <f t="shared" si="0"/>
        <v>29</v>
      </c>
      <c r="C16" s="20">
        <f t="shared" si="1"/>
        <v>146</v>
      </c>
      <c r="D16" s="14">
        <f t="shared" si="2"/>
        <v>30</v>
      </c>
      <c r="E16" s="14">
        <f t="shared" si="2"/>
        <v>30</v>
      </c>
      <c r="F16" s="2" t="str">
        <f>IF(results!W16&lt;&gt;"c","",results!B16)</f>
        <v/>
      </c>
      <c r="G16" s="2" t="str">
        <f>IF(results!$W16&lt;&gt;"c","",results!V16)</f>
        <v/>
      </c>
      <c r="H16" s="34" t="str">
        <f>IF(results!$W16&lt;&gt;"c","",U16)</f>
        <v/>
      </c>
      <c r="I16" s="34" t="str">
        <f>IF(results!$W16&lt;&gt;"c","",IF(V16=U16,V16+0.0001,V16))</f>
        <v/>
      </c>
      <c r="J16" s="34" t="str">
        <f>IF(results!$W16&lt;&gt;"c","",IF(OR(U16=W16,V16=W16),W16+0.0002,W16))</f>
        <v/>
      </c>
      <c r="K16" s="34" t="str">
        <f>IF(results!$W16&lt;&gt;"c","",IF(OR(U16=X16,V16=X16,W16=X16),X16+0.0003,X16))</f>
        <v/>
      </c>
      <c r="L16" s="34" t="str">
        <f>IF(results!$W16&lt;&gt;"c","",IF(OR(U16=Y16,V16=Y16,W16=Y16,X16=Y16),Y16+0.0004,Y16))</f>
        <v/>
      </c>
      <c r="M16" s="34" t="str">
        <f>IF(results!$W16&lt;&gt;"c","",IF(OR(U16=Z16,V16=Z16,W16=Z16,X16=Z16,Y16=Z16),Z16+0.0005,Z16))</f>
        <v/>
      </c>
      <c r="N16" s="34" t="str">
        <f>IF(results!$W16&lt;&gt;"c","",IF(OR(U16=AA16,V16=AA16,W16=AA16,X16=AA16,Y16=AA16,Z16=AA16),AA16+0.0006,AA16))</f>
        <v/>
      </c>
      <c r="O16" s="34" t="str">
        <f>IF(results!$W16&lt;&gt;"c","",IF(OR(U16=AB16,V16=AB16,W16=AB16,X16=AB16,Y16=AB16,Z16=AB16,AA16=AB16),AB16+0.0007,AB16))</f>
        <v/>
      </c>
      <c r="P16" s="34" t="str">
        <f>IF(results!$W16&lt;&gt;"c","",AC16*2)</f>
        <v/>
      </c>
      <c r="Q16" s="4">
        <f t="shared" si="3"/>
        <v>0</v>
      </c>
      <c r="R16" s="4">
        <f t="shared" si="4"/>
        <v>1.5999999999999999E-6</v>
      </c>
      <c r="S16" s="4" t="str">
        <f>IF(results!$W16&lt;&gt;"c","",results!C16)</f>
        <v/>
      </c>
      <c r="T16" s="4">
        <f>IF(results!W16="A",1,IF(results!W16="B",2,IF(results!W16="C",3,99)))</f>
        <v>2</v>
      </c>
      <c r="U16" s="33">
        <f>results!D16+results!E16</f>
        <v>0</v>
      </c>
      <c r="V16" s="33">
        <f>results!F16+results!G16</f>
        <v>0</v>
      </c>
      <c r="W16" s="33">
        <f>results!H16+results!I16</f>
        <v>0</v>
      </c>
      <c r="X16" s="33">
        <f>results!J16+results!K16</f>
        <v>0</v>
      </c>
      <c r="Y16" s="33">
        <f>results!L16+results!M16</f>
        <v>62</v>
      </c>
      <c r="Z16" s="33">
        <f>results!N16+results!O16</f>
        <v>0</v>
      </c>
      <c r="AA16" s="33">
        <f>results!P16+results!Q16</f>
        <v>65</v>
      </c>
      <c r="AB16" s="33">
        <f>results!R16+results!S16</f>
        <v>55</v>
      </c>
      <c r="AC16" s="33">
        <f>results!T16+results!U16</f>
        <v>0</v>
      </c>
      <c r="AD16" s="10" t="e">
        <f t="shared" si="5"/>
        <v>#NUM!</v>
      </c>
    </row>
    <row r="17" spans="1:30" x14ac:dyDescent="0.35">
      <c r="A17" s="18">
        <v>11</v>
      </c>
      <c r="B17" s="20">
        <f t="shared" si="0"/>
        <v>1</v>
      </c>
      <c r="C17" s="20">
        <f t="shared" si="1"/>
        <v>145</v>
      </c>
      <c r="D17" s="14">
        <f t="shared" si="2"/>
        <v>30</v>
      </c>
      <c r="E17" s="14">
        <f t="shared" si="2"/>
        <v>30</v>
      </c>
      <c r="F17" s="2" t="str">
        <f>IF(results!W17&lt;&gt;"c","",results!B17)</f>
        <v/>
      </c>
      <c r="G17" s="2" t="str">
        <f>IF(results!$W17&lt;&gt;"c","",results!V17)</f>
        <v/>
      </c>
      <c r="H17" s="34" t="str">
        <f>IF(results!$W17&lt;&gt;"c","",U17)</f>
        <v/>
      </c>
      <c r="I17" s="34" t="str">
        <f>IF(results!$W17&lt;&gt;"c","",IF(V17=U17,V17+0.0001,V17))</f>
        <v/>
      </c>
      <c r="J17" s="34" t="str">
        <f>IF(results!$W17&lt;&gt;"c","",IF(OR(U17=W17,V17=W17),W17+0.0002,W17))</f>
        <v/>
      </c>
      <c r="K17" s="34" t="str">
        <f>IF(results!$W17&lt;&gt;"c","",IF(OR(U17=X17,V17=X17,W17=X17),X17+0.0003,X17))</f>
        <v/>
      </c>
      <c r="L17" s="34" t="str">
        <f>IF(results!$W17&lt;&gt;"c","",IF(OR(U17=Y17,V17=Y17,W17=Y17,X17=Y17),Y17+0.0004,Y17))</f>
        <v/>
      </c>
      <c r="M17" s="34" t="str">
        <f>IF(results!$W17&lt;&gt;"c","",IF(OR(U17=Z17,V17=Z17,W17=Z17,X17=Z17,Y17=Z17),Z17+0.0005,Z17))</f>
        <v/>
      </c>
      <c r="N17" s="34" t="str">
        <f>IF(results!$W17&lt;&gt;"c","",IF(OR(U17=AA17,V17=AA17,W17=AA17,X17=AA17,Y17=AA17,Z17=AA17),AA17+0.0006,AA17))</f>
        <v/>
      </c>
      <c r="O17" s="34" t="str">
        <f>IF(results!$W17&lt;&gt;"c","",IF(OR(U17=AB17,V17=AB17,W17=AB17,X17=AB17,Y17=AB17,Z17=AB17,AA17=AB17),AB17+0.0007,AB17))</f>
        <v/>
      </c>
      <c r="P17" s="34" t="str">
        <f>IF(results!$W17&lt;&gt;"c","",AC17*2)</f>
        <v/>
      </c>
      <c r="Q17" s="4">
        <f t="shared" si="3"/>
        <v>0</v>
      </c>
      <c r="R17" s="4">
        <f t="shared" si="4"/>
        <v>1.6999999999999998E-6</v>
      </c>
      <c r="S17" s="4" t="str">
        <f>IF(results!$W17&lt;&gt;"c","",results!C17)</f>
        <v/>
      </c>
      <c r="T17" s="4">
        <f>IF(results!W17="A",1,IF(results!W17="B",2,IF(results!W17="C",3,99)))</f>
        <v>1</v>
      </c>
      <c r="U17" s="33">
        <f>results!D17+results!E17</f>
        <v>0</v>
      </c>
      <c r="V17" s="33">
        <f>results!F17+results!G17</f>
        <v>0</v>
      </c>
      <c r="W17" s="33">
        <f>results!H17+results!I17</f>
        <v>0</v>
      </c>
      <c r="X17" s="33">
        <f>results!J17+results!K17</f>
        <v>63</v>
      </c>
      <c r="Y17" s="33">
        <f>results!L17+results!M17</f>
        <v>61</v>
      </c>
      <c r="Z17" s="33">
        <f>results!N17+results!O17</f>
        <v>0</v>
      </c>
      <c r="AA17" s="33">
        <f>results!P17+results!Q17</f>
        <v>0</v>
      </c>
      <c r="AB17" s="33">
        <f>results!R17+results!S17</f>
        <v>0</v>
      </c>
      <c r="AC17" s="33">
        <f>results!T17+results!U17</f>
        <v>0</v>
      </c>
      <c r="AD17" s="10" t="e">
        <f t="shared" si="5"/>
        <v>#NUM!</v>
      </c>
    </row>
    <row r="18" spans="1:30" x14ac:dyDescent="0.35">
      <c r="A18" s="18">
        <v>12</v>
      </c>
      <c r="B18" s="20">
        <f t="shared" si="0"/>
        <v>29</v>
      </c>
      <c r="C18" s="20">
        <f t="shared" si="1"/>
        <v>144</v>
      </c>
      <c r="D18" s="14">
        <f t="shared" si="2"/>
        <v>30</v>
      </c>
      <c r="E18" s="14">
        <f t="shared" si="2"/>
        <v>30</v>
      </c>
      <c r="F18" s="2" t="str">
        <f>IF(results!W18&lt;&gt;"c","",results!B18)</f>
        <v/>
      </c>
      <c r="G18" s="2" t="str">
        <f>IF(results!$W18&lt;&gt;"c","",results!V18)</f>
        <v/>
      </c>
      <c r="H18" s="34" t="str">
        <f>IF(results!$W18&lt;&gt;"c","",U18)</f>
        <v/>
      </c>
      <c r="I18" s="34" t="str">
        <f>IF(results!$W18&lt;&gt;"c","",IF(V18=U18,V18+0.0001,V18))</f>
        <v/>
      </c>
      <c r="J18" s="34" t="str">
        <f>IF(results!$W18&lt;&gt;"c","",IF(OR(U18=W18,V18=W18),W18+0.0002,W18))</f>
        <v/>
      </c>
      <c r="K18" s="34" t="str">
        <f>IF(results!$W18&lt;&gt;"c","",IF(OR(U18=X18,V18=X18,W18=X18),X18+0.0003,X18))</f>
        <v/>
      </c>
      <c r="L18" s="34" t="str">
        <f>IF(results!$W18&lt;&gt;"c","",IF(OR(U18=Y18,V18=Y18,W18=Y18,X18=Y18),Y18+0.0004,Y18))</f>
        <v/>
      </c>
      <c r="M18" s="34" t="str">
        <f>IF(results!$W18&lt;&gt;"c","",IF(OR(U18=Z18,V18=Z18,W18=Z18,X18=Z18,Y18=Z18),Z18+0.0005,Z18))</f>
        <v/>
      </c>
      <c r="N18" s="34" t="str">
        <f>IF(results!$W18&lt;&gt;"c","",IF(OR(U18=AA18,V18=AA18,W18=AA18,X18=AA18,Y18=AA18,Z18=AA18),AA18+0.0006,AA18))</f>
        <v/>
      </c>
      <c r="O18" s="34" t="str">
        <f>IF(results!$W18&lt;&gt;"c","",IF(OR(U18=AB18,V18=AB18,W18=AB18,X18=AB18,Y18=AB18,Z18=AB18,AA18=AB18),AB18+0.0007,AB18))</f>
        <v/>
      </c>
      <c r="P18" s="34" t="str">
        <f>IF(results!$W18&lt;&gt;"c","",AC18*2)</f>
        <v/>
      </c>
      <c r="Q18" s="4">
        <f t="shared" si="3"/>
        <v>0</v>
      </c>
      <c r="R18" s="4">
        <f t="shared" si="4"/>
        <v>1.7999999999999999E-6</v>
      </c>
      <c r="S18" s="4" t="str">
        <f>IF(results!$W18&lt;&gt;"c","",results!C18)</f>
        <v/>
      </c>
      <c r="T18" s="4">
        <f>IF(results!W18="A",1,IF(results!W18="B",2,IF(results!W18="C",3,99)))</f>
        <v>2</v>
      </c>
      <c r="U18" s="33">
        <f>results!D18+results!E18</f>
        <v>0</v>
      </c>
      <c r="V18" s="33">
        <f>results!F18+results!G18</f>
        <v>0</v>
      </c>
      <c r="W18" s="33">
        <f>results!H18+results!I18</f>
        <v>0</v>
      </c>
      <c r="X18" s="33">
        <f>results!J18+results!K18</f>
        <v>58</v>
      </c>
      <c r="Y18" s="33">
        <f>results!L18+results!M18</f>
        <v>0</v>
      </c>
      <c r="Z18" s="33">
        <f>results!N18+results!O18</f>
        <v>0</v>
      </c>
      <c r="AA18" s="33">
        <f>results!P18+results!Q18</f>
        <v>0</v>
      </c>
      <c r="AB18" s="33">
        <f>results!R18+results!S18</f>
        <v>0</v>
      </c>
      <c r="AC18" s="33">
        <f>results!T18+results!U18</f>
        <v>0</v>
      </c>
      <c r="AD18" s="10" t="e">
        <f t="shared" si="5"/>
        <v>#NUM!</v>
      </c>
    </row>
    <row r="19" spans="1:30" x14ac:dyDescent="0.35">
      <c r="A19" s="18">
        <v>13</v>
      </c>
      <c r="B19" s="20">
        <f t="shared" si="0"/>
        <v>1</v>
      </c>
      <c r="C19" s="20">
        <f t="shared" si="1"/>
        <v>143</v>
      </c>
      <c r="D19" s="14">
        <f t="shared" si="2"/>
        <v>30</v>
      </c>
      <c r="E19" s="14">
        <f t="shared" si="2"/>
        <v>30</v>
      </c>
      <c r="F19" s="2" t="str">
        <f>IF(results!W19&lt;&gt;"c","",results!B19)</f>
        <v/>
      </c>
      <c r="G19" s="2" t="str">
        <f>IF(results!$W19&lt;&gt;"c","",results!V19)</f>
        <v/>
      </c>
      <c r="H19" s="34" t="str">
        <f>IF(results!$W19&lt;&gt;"c","",U19)</f>
        <v/>
      </c>
      <c r="I19" s="34" t="str">
        <f>IF(results!$W19&lt;&gt;"c","",IF(V19=U19,V19+0.0001,V19))</f>
        <v/>
      </c>
      <c r="J19" s="34" t="str">
        <f>IF(results!$W19&lt;&gt;"c","",IF(OR(U19=W19,V19=W19),W19+0.0002,W19))</f>
        <v/>
      </c>
      <c r="K19" s="34" t="str">
        <f>IF(results!$W19&lt;&gt;"c","",IF(OR(U19=X19,V19=X19,W19=X19),X19+0.0003,X19))</f>
        <v/>
      </c>
      <c r="L19" s="34" t="str">
        <f>IF(results!$W19&lt;&gt;"c","",IF(OR(U19=Y19,V19=Y19,W19=Y19,X19=Y19),Y19+0.0004,Y19))</f>
        <v/>
      </c>
      <c r="M19" s="34" t="str">
        <f>IF(results!$W19&lt;&gt;"c","",IF(OR(U19=Z19,V19=Z19,W19=Z19,X19=Z19,Y19=Z19),Z19+0.0005,Z19))</f>
        <v/>
      </c>
      <c r="N19" s="34" t="str">
        <f>IF(results!$W19&lt;&gt;"c","",IF(OR(U19=AA19,V19=AA19,W19=AA19,X19=AA19,Y19=AA19,Z19=AA19),AA19+0.0006,AA19))</f>
        <v/>
      </c>
      <c r="O19" s="34" t="str">
        <f>IF(results!$W19&lt;&gt;"c","",IF(OR(U19=AB19,V19=AB19,W19=AB19,X19=AB19,Y19=AB19,Z19=AB19,AA19=AB19),AB19+0.0007,AB19))</f>
        <v/>
      </c>
      <c r="P19" s="34" t="str">
        <f>IF(results!$W19&lt;&gt;"c","",AC19*2)</f>
        <v/>
      </c>
      <c r="Q19" s="4">
        <f t="shared" si="3"/>
        <v>0</v>
      </c>
      <c r="R19" s="4">
        <f t="shared" si="4"/>
        <v>1.9E-6</v>
      </c>
      <c r="S19" s="4" t="str">
        <f>IF(results!$W19&lt;&gt;"c","",results!C19)</f>
        <v/>
      </c>
      <c r="T19" s="4">
        <f>IF(results!W19="A",1,IF(results!W19="B",2,IF(results!W19="C",3,99)))</f>
        <v>1</v>
      </c>
      <c r="U19" s="33">
        <f>results!D19+results!E19</f>
        <v>0</v>
      </c>
      <c r="V19" s="33">
        <f>results!F19+results!G19</f>
        <v>0</v>
      </c>
      <c r="W19" s="33">
        <f>results!H19+results!I19</f>
        <v>48</v>
      </c>
      <c r="X19" s="33">
        <f>results!J19+results!K19</f>
        <v>0</v>
      </c>
      <c r="Y19" s="33">
        <f>results!L19+results!M19</f>
        <v>52</v>
      </c>
      <c r="Z19" s="33">
        <f>results!N19+results!O19</f>
        <v>49</v>
      </c>
      <c r="AA19" s="33">
        <f>results!P19+results!Q19</f>
        <v>0</v>
      </c>
      <c r="AB19" s="33">
        <f>results!R19+results!S19</f>
        <v>0</v>
      </c>
      <c r="AC19" s="33">
        <f>results!T19+results!U19</f>
        <v>0</v>
      </c>
      <c r="AD19" s="10" t="e">
        <f t="shared" si="5"/>
        <v>#NUM!</v>
      </c>
    </row>
    <row r="20" spans="1:30" x14ac:dyDescent="0.35">
      <c r="A20" s="18">
        <v>14</v>
      </c>
      <c r="B20" s="20">
        <f t="shared" si="0"/>
        <v>29</v>
      </c>
      <c r="C20" s="20">
        <f t="shared" si="1"/>
        <v>142</v>
      </c>
      <c r="D20" s="14">
        <f t="shared" si="2"/>
        <v>30</v>
      </c>
      <c r="E20" s="14">
        <f t="shared" si="2"/>
        <v>30</v>
      </c>
      <c r="F20" s="2" t="str">
        <f>IF(results!W20&lt;&gt;"c","",results!B20)</f>
        <v/>
      </c>
      <c r="G20" s="2" t="str">
        <f>IF(results!$W20&lt;&gt;"c","",results!V20)</f>
        <v/>
      </c>
      <c r="H20" s="34" t="str">
        <f>IF(results!$W20&lt;&gt;"c","",U20)</f>
        <v/>
      </c>
      <c r="I20" s="34" t="str">
        <f>IF(results!$W20&lt;&gt;"c","",IF(V20=U20,V20+0.0001,V20))</f>
        <v/>
      </c>
      <c r="J20" s="34" t="str">
        <f>IF(results!$W20&lt;&gt;"c","",IF(OR(U20=W20,V20=W20),W20+0.0002,W20))</f>
        <v/>
      </c>
      <c r="K20" s="34" t="str">
        <f>IF(results!$W20&lt;&gt;"c","",IF(OR(U20=X20,V20=X20,W20=X20),X20+0.0003,X20))</f>
        <v/>
      </c>
      <c r="L20" s="34" t="str">
        <f>IF(results!$W20&lt;&gt;"c","",IF(OR(U20=Y20,V20=Y20,W20=Y20,X20=Y20),Y20+0.0004,Y20))</f>
        <v/>
      </c>
      <c r="M20" s="34" t="str">
        <f>IF(results!$W20&lt;&gt;"c","",IF(OR(U20=Z20,V20=Z20,W20=Z20,X20=Z20,Y20=Z20),Z20+0.0005,Z20))</f>
        <v/>
      </c>
      <c r="N20" s="34" t="str">
        <f>IF(results!$W20&lt;&gt;"c","",IF(OR(U20=AA20,V20=AA20,W20=AA20,X20=AA20,Y20=AA20,Z20=AA20),AA20+0.0006,AA20))</f>
        <v/>
      </c>
      <c r="O20" s="34" t="str">
        <f>IF(results!$W20&lt;&gt;"c","",IF(OR(U20=AB20,V20=AB20,W20=AB20,X20=AB20,Y20=AB20,Z20=AB20,AA20=AB20),AB20+0.0007,AB20))</f>
        <v/>
      </c>
      <c r="P20" s="34" t="str">
        <f>IF(results!$W20&lt;&gt;"c","",AC20*2)</f>
        <v/>
      </c>
      <c r="Q20" s="4">
        <f t="shared" si="3"/>
        <v>0</v>
      </c>
      <c r="R20" s="4">
        <f t="shared" si="4"/>
        <v>1.9999999999999999E-6</v>
      </c>
      <c r="S20" s="4" t="str">
        <f>IF(results!$W20&lt;&gt;"c","",results!C20)</f>
        <v/>
      </c>
      <c r="T20" s="4">
        <f>IF(results!W20="A",1,IF(results!W20="B",2,IF(results!W20="C",3,99)))</f>
        <v>2</v>
      </c>
      <c r="U20" s="33">
        <f>results!D20+results!E20</f>
        <v>0</v>
      </c>
      <c r="V20" s="33">
        <f>results!F20+results!G20</f>
        <v>0</v>
      </c>
      <c r="W20" s="33">
        <f>results!H20+results!I20</f>
        <v>0</v>
      </c>
      <c r="X20" s="33">
        <f>results!J20+results!K20</f>
        <v>61</v>
      </c>
      <c r="Y20" s="33">
        <f>results!L20+results!M20</f>
        <v>0</v>
      </c>
      <c r="Z20" s="33">
        <f>results!N20+results!O20</f>
        <v>0</v>
      </c>
      <c r="AA20" s="33">
        <f>results!P20+results!Q20</f>
        <v>0</v>
      </c>
      <c r="AB20" s="33">
        <f>results!R20+results!S20</f>
        <v>0</v>
      </c>
      <c r="AC20" s="33">
        <f>results!T20+results!U20</f>
        <v>0</v>
      </c>
      <c r="AD20" s="10" t="e">
        <f t="shared" si="5"/>
        <v>#NUM!</v>
      </c>
    </row>
    <row r="21" spans="1:30" x14ac:dyDescent="0.35">
      <c r="A21" s="18">
        <v>15</v>
      </c>
      <c r="B21" s="20">
        <f t="shared" si="0"/>
        <v>29</v>
      </c>
      <c r="C21" s="20">
        <f t="shared" si="1"/>
        <v>141</v>
      </c>
      <c r="D21" s="14">
        <f t="shared" si="2"/>
        <v>30</v>
      </c>
      <c r="E21" s="14">
        <f t="shared" si="2"/>
        <v>30</v>
      </c>
      <c r="F21" s="2" t="str">
        <f>IF(results!W21&lt;&gt;"c","",results!B21)</f>
        <v/>
      </c>
      <c r="G21" s="2" t="str">
        <f>IF(results!$W21&lt;&gt;"c","",results!V21)</f>
        <v/>
      </c>
      <c r="H21" s="34" t="str">
        <f>IF(results!$W21&lt;&gt;"c","",U21)</f>
        <v/>
      </c>
      <c r="I21" s="34" t="str">
        <f>IF(results!$W21&lt;&gt;"c","",IF(V21=U21,V21+0.0001,V21))</f>
        <v/>
      </c>
      <c r="J21" s="34" t="str">
        <f>IF(results!$W21&lt;&gt;"c","",IF(OR(U21=W21,V21=W21),W21+0.0002,W21))</f>
        <v/>
      </c>
      <c r="K21" s="34" t="str">
        <f>IF(results!$W21&lt;&gt;"c","",IF(OR(U21=X21,V21=X21,W21=X21),X21+0.0003,X21))</f>
        <v/>
      </c>
      <c r="L21" s="34" t="str">
        <f>IF(results!$W21&lt;&gt;"c","",IF(OR(U21=Y21,V21=Y21,W21=Y21,X21=Y21),Y21+0.0004,Y21))</f>
        <v/>
      </c>
      <c r="M21" s="34" t="str">
        <f>IF(results!$W21&lt;&gt;"c","",IF(OR(U21=Z21,V21=Z21,W21=Z21,X21=Z21,Y21=Z21),Z21+0.0005,Z21))</f>
        <v/>
      </c>
      <c r="N21" s="34" t="str">
        <f>IF(results!$W21&lt;&gt;"c","",IF(OR(U21=AA21,V21=AA21,W21=AA21,X21=AA21,Y21=AA21,Z21=AA21),AA21+0.0006,AA21))</f>
        <v/>
      </c>
      <c r="O21" s="34" t="str">
        <f>IF(results!$W21&lt;&gt;"c","",IF(OR(U21=AB21,V21=AB21,W21=AB21,X21=AB21,Y21=AB21,Z21=AB21,AA21=AB21),AB21+0.0007,AB21))</f>
        <v/>
      </c>
      <c r="P21" s="34" t="str">
        <f>IF(results!$W21&lt;&gt;"c","",AC21*2)</f>
        <v/>
      </c>
      <c r="Q21" s="4">
        <f t="shared" si="3"/>
        <v>0</v>
      </c>
      <c r="R21" s="4">
        <f t="shared" si="4"/>
        <v>2.0999999999999998E-6</v>
      </c>
      <c r="S21" s="4" t="str">
        <f>IF(results!$W21&lt;&gt;"c","",results!C21)</f>
        <v/>
      </c>
      <c r="T21" s="4">
        <f>IF(results!W21="A",1,IF(results!W21="B",2,IF(results!W21="C",3,99)))</f>
        <v>2</v>
      </c>
      <c r="U21" s="33">
        <f>results!D21+results!E21</f>
        <v>0</v>
      </c>
      <c r="V21" s="33">
        <f>results!F21+results!G21</f>
        <v>44</v>
      </c>
      <c r="W21" s="33">
        <f>results!H21+results!I21</f>
        <v>44</v>
      </c>
      <c r="X21" s="33">
        <f>results!J21+results!K21</f>
        <v>0</v>
      </c>
      <c r="Y21" s="33">
        <f>results!L21+results!M21</f>
        <v>47</v>
      </c>
      <c r="Z21" s="33">
        <f>results!N21+results!O21</f>
        <v>0</v>
      </c>
      <c r="AA21" s="33">
        <f>results!P21+results!Q21</f>
        <v>0</v>
      </c>
      <c r="AB21" s="33">
        <f>results!R21+results!S21</f>
        <v>0</v>
      </c>
      <c r="AC21" s="33">
        <f>results!T21+results!U21</f>
        <v>0</v>
      </c>
      <c r="AD21" s="10" t="e">
        <f t="shared" si="5"/>
        <v>#NUM!</v>
      </c>
    </row>
    <row r="22" spans="1:30" x14ac:dyDescent="0.35">
      <c r="A22" s="18">
        <v>16</v>
      </c>
      <c r="B22" s="20">
        <f t="shared" si="0"/>
        <v>1</v>
      </c>
      <c r="C22" s="20">
        <f t="shared" si="1"/>
        <v>140</v>
      </c>
      <c r="D22" s="14">
        <f t="shared" si="2"/>
        <v>30</v>
      </c>
      <c r="E22" s="14">
        <f t="shared" si="2"/>
        <v>30</v>
      </c>
      <c r="F22" s="2" t="str">
        <f>IF(results!W22&lt;&gt;"c","",results!B22)</f>
        <v/>
      </c>
      <c r="G22" s="2" t="str">
        <f>IF(results!$W22&lt;&gt;"c","",results!V22)</f>
        <v/>
      </c>
      <c r="H22" s="34" t="str">
        <f>IF(results!$W22&lt;&gt;"c","",U22)</f>
        <v/>
      </c>
      <c r="I22" s="34" t="str">
        <f>IF(results!$W22&lt;&gt;"c","",IF(V22=U22,V22+0.0001,V22))</f>
        <v/>
      </c>
      <c r="J22" s="34" t="str">
        <f>IF(results!$W22&lt;&gt;"c","",IF(OR(U22=W22,V22=W22),W22+0.0002,W22))</f>
        <v/>
      </c>
      <c r="K22" s="34" t="str">
        <f>IF(results!$W22&lt;&gt;"c","",IF(OR(U22=X22,V22=X22,W22=X22),X22+0.0003,X22))</f>
        <v/>
      </c>
      <c r="L22" s="34" t="str">
        <f>IF(results!$W22&lt;&gt;"c","",IF(OR(U22=Y22,V22=Y22,W22=Y22,X22=Y22),Y22+0.0004,Y22))</f>
        <v/>
      </c>
      <c r="M22" s="34" t="str">
        <f>IF(results!$W22&lt;&gt;"c","",IF(OR(U22=Z22,V22=Z22,W22=Z22,X22=Z22,Y22=Z22),Z22+0.0005,Z22))</f>
        <v/>
      </c>
      <c r="N22" s="34" t="str">
        <f>IF(results!$W22&lt;&gt;"c","",IF(OR(U22=AA22,V22=AA22,W22=AA22,X22=AA22,Y22=AA22,Z22=AA22),AA22+0.0006,AA22))</f>
        <v/>
      </c>
      <c r="O22" s="34" t="str">
        <f>IF(results!$W22&lt;&gt;"c","",IF(OR(U22=AB22,V22=AB22,W22=AB22,X22=AB22,Y22=AB22,Z22=AB22,AA22=AB22),AB22+0.0007,AB22))</f>
        <v/>
      </c>
      <c r="P22" s="34" t="str">
        <f>IF(results!$W22&lt;&gt;"c","",AC22*2)</f>
        <v/>
      </c>
      <c r="Q22" s="4">
        <f t="shared" si="3"/>
        <v>0</v>
      </c>
      <c r="R22" s="4">
        <f t="shared" si="4"/>
        <v>2.2000000000000001E-6</v>
      </c>
      <c r="S22" s="4" t="str">
        <f>IF(results!$W22&lt;&gt;"c","",results!C22)</f>
        <v/>
      </c>
      <c r="T22" s="4">
        <f>IF(results!W22="A",1,IF(results!W22="B",2,IF(results!W22="C",3,99)))</f>
        <v>1</v>
      </c>
      <c r="U22" s="33">
        <f>results!D22+results!E22</f>
        <v>0</v>
      </c>
      <c r="V22" s="33">
        <f>results!F22+results!G22</f>
        <v>0</v>
      </c>
      <c r="W22" s="33">
        <f>results!H22+results!I22</f>
        <v>0</v>
      </c>
      <c r="X22" s="33">
        <f>results!J22+results!K22</f>
        <v>0</v>
      </c>
      <c r="Y22" s="33">
        <f>results!L22+results!M22</f>
        <v>0</v>
      </c>
      <c r="Z22" s="33">
        <f>results!N22+results!O22</f>
        <v>68</v>
      </c>
      <c r="AA22" s="33">
        <f>results!P22+results!Q22</f>
        <v>0</v>
      </c>
      <c r="AB22" s="33">
        <f>results!R22+results!S22</f>
        <v>0</v>
      </c>
      <c r="AC22" s="33">
        <f>results!T22+results!U22</f>
        <v>0</v>
      </c>
      <c r="AD22" s="10" t="e">
        <f t="shared" si="5"/>
        <v>#NUM!</v>
      </c>
    </row>
    <row r="23" spans="1:30" x14ac:dyDescent="0.35">
      <c r="A23" s="18">
        <v>17</v>
      </c>
      <c r="B23" s="20">
        <f t="shared" si="0"/>
        <v>1</v>
      </c>
      <c r="C23" s="20">
        <f t="shared" si="1"/>
        <v>139</v>
      </c>
      <c r="D23" s="14">
        <f t="shared" si="2"/>
        <v>30</v>
      </c>
      <c r="E23" s="14">
        <f t="shared" si="2"/>
        <v>30</v>
      </c>
      <c r="F23" s="2" t="str">
        <f>IF(results!W23&lt;&gt;"c","",results!B23)</f>
        <v/>
      </c>
      <c r="G23" s="2" t="str">
        <f>IF(results!$W23&lt;&gt;"c","",results!V23)</f>
        <v/>
      </c>
      <c r="H23" s="34" t="str">
        <f>IF(results!$W23&lt;&gt;"c","",U23)</f>
        <v/>
      </c>
      <c r="I23" s="34" t="str">
        <f>IF(results!$W23&lt;&gt;"c","",IF(V23=U23,V23+0.0001,V23))</f>
        <v/>
      </c>
      <c r="J23" s="34" t="str">
        <f>IF(results!$W23&lt;&gt;"c","",IF(OR(U23=W23,V23=W23),W23+0.0002,W23))</f>
        <v/>
      </c>
      <c r="K23" s="34" t="str">
        <f>IF(results!$W23&lt;&gt;"c","",IF(OR(U23=X23,V23=X23,W23=X23),X23+0.0003,X23))</f>
        <v/>
      </c>
      <c r="L23" s="34" t="str">
        <f>IF(results!$W23&lt;&gt;"c","",IF(OR(U23=Y23,V23=Y23,W23=Y23,X23=Y23),Y23+0.0004,Y23))</f>
        <v/>
      </c>
      <c r="M23" s="34" t="str">
        <f>IF(results!$W23&lt;&gt;"c","",IF(OR(U23=Z23,V23=Z23,W23=Z23,X23=Z23,Y23=Z23),Z23+0.0005,Z23))</f>
        <v/>
      </c>
      <c r="N23" s="34" t="str">
        <f>IF(results!$W23&lt;&gt;"c","",IF(OR(U23=AA23,V23=AA23,W23=AA23,X23=AA23,Y23=AA23,Z23=AA23),AA23+0.0006,AA23))</f>
        <v/>
      </c>
      <c r="O23" s="34" t="str">
        <f>IF(results!$W23&lt;&gt;"c","",IF(OR(U23=AB23,V23=AB23,W23=AB23,X23=AB23,Y23=AB23,Z23=AB23,AA23=AB23),AB23+0.0007,AB23))</f>
        <v/>
      </c>
      <c r="P23" s="34" t="str">
        <f>IF(results!$W23&lt;&gt;"c","",AC23*2)</f>
        <v/>
      </c>
      <c r="Q23" s="4">
        <f t="shared" si="3"/>
        <v>0</v>
      </c>
      <c r="R23" s="4">
        <f t="shared" si="4"/>
        <v>2.3E-6</v>
      </c>
      <c r="S23" s="4" t="str">
        <f>IF(results!$W23&lt;&gt;"c","",results!C23)</f>
        <v/>
      </c>
      <c r="T23" s="4">
        <f>IF(results!W23="A",1,IF(results!W23="B",2,IF(results!W23="C",3,99)))</f>
        <v>1</v>
      </c>
      <c r="U23" s="33">
        <f>results!D23+results!E23</f>
        <v>68</v>
      </c>
      <c r="V23" s="33">
        <f>results!F23+results!G23</f>
        <v>46</v>
      </c>
      <c r="W23" s="33">
        <f>results!H23+results!I23</f>
        <v>45</v>
      </c>
      <c r="X23" s="33">
        <f>results!J23+results!K23</f>
        <v>50</v>
      </c>
      <c r="Y23" s="33">
        <f>results!L23+results!M23</f>
        <v>0</v>
      </c>
      <c r="Z23" s="33">
        <f>results!N23+results!O23</f>
        <v>0</v>
      </c>
      <c r="AA23" s="33">
        <f>results!P23+results!Q23</f>
        <v>57</v>
      </c>
      <c r="AB23" s="33">
        <f>results!R23+results!S23</f>
        <v>0</v>
      </c>
      <c r="AC23" s="33">
        <f>results!T23+results!U23</f>
        <v>0</v>
      </c>
      <c r="AD23" s="10" t="e">
        <f t="shared" si="5"/>
        <v>#NUM!</v>
      </c>
    </row>
    <row r="24" spans="1:30" x14ac:dyDescent="0.35">
      <c r="A24" s="18">
        <v>18</v>
      </c>
      <c r="B24" s="20">
        <f t="shared" si="0"/>
        <v>29</v>
      </c>
      <c r="C24" s="20">
        <f t="shared" si="1"/>
        <v>138</v>
      </c>
      <c r="D24" s="14">
        <f t="shared" si="2"/>
        <v>30</v>
      </c>
      <c r="E24" s="14">
        <f t="shared" si="2"/>
        <v>30</v>
      </c>
      <c r="F24" s="2" t="str">
        <f>IF(results!W24&lt;&gt;"c","",results!B24)</f>
        <v/>
      </c>
      <c r="G24" s="2" t="str">
        <f>IF(results!$W24&lt;&gt;"c","",results!V24)</f>
        <v/>
      </c>
      <c r="H24" s="34" t="str">
        <f>IF(results!$W24&lt;&gt;"c","",U24)</f>
        <v/>
      </c>
      <c r="I24" s="34" t="str">
        <f>IF(results!$W24&lt;&gt;"c","",IF(V24=U24,V24+0.0001,V24))</f>
        <v/>
      </c>
      <c r="J24" s="34" t="str">
        <f>IF(results!$W24&lt;&gt;"c","",IF(OR(U24=W24,V24=W24),W24+0.0002,W24))</f>
        <v/>
      </c>
      <c r="K24" s="34" t="str">
        <f>IF(results!$W24&lt;&gt;"c","",IF(OR(U24=X24,V24=X24,W24=X24),X24+0.0003,X24))</f>
        <v/>
      </c>
      <c r="L24" s="34" t="str">
        <f>IF(results!$W24&lt;&gt;"c","",IF(OR(U24=Y24,V24=Y24,W24=Y24,X24=Y24),Y24+0.0004,Y24))</f>
        <v/>
      </c>
      <c r="M24" s="34" t="str">
        <f>IF(results!$W24&lt;&gt;"c","",IF(OR(U24=Z24,V24=Z24,W24=Z24,X24=Z24,Y24=Z24),Z24+0.0005,Z24))</f>
        <v/>
      </c>
      <c r="N24" s="34" t="str">
        <f>IF(results!$W24&lt;&gt;"c","",IF(OR(U24=AA24,V24=AA24,W24=AA24,X24=AA24,Y24=AA24,Z24=AA24),AA24+0.0006,AA24))</f>
        <v/>
      </c>
      <c r="O24" s="34" t="str">
        <f>IF(results!$W24&lt;&gt;"c","",IF(OR(U24=AB24,V24=AB24,W24=AB24,X24=AB24,Y24=AB24,Z24=AB24,AA24=AB24),AB24+0.0007,AB24))</f>
        <v/>
      </c>
      <c r="P24" s="34" t="str">
        <f>IF(results!$W24&lt;&gt;"c","",AC24*2)</f>
        <v/>
      </c>
      <c r="Q24" s="4">
        <f t="shared" si="3"/>
        <v>0</v>
      </c>
      <c r="R24" s="4">
        <f t="shared" si="4"/>
        <v>2.3999999999999999E-6</v>
      </c>
      <c r="S24" s="4" t="str">
        <f>IF(results!$W24&lt;&gt;"c","",results!C24)</f>
        <v/>
      </c>
      <c r="T24" s="4">
        <f>IF(results!W24="A",1,IF(results!W24="B",2,IF(results!W24="C",3,99)))</f>
        <v>2</v>
      </c>
      <c r="U24" s="33">
        <f>results!D24+results!E24</f>
        <v>0</v>
      </c>
      <c r="V24" s="33">
        <f>results!F24+results!G24</f>
        <v>0</v>
      </c>
      <c r="W24" s="33">
        <f>results!H24+results!I24</f>
        <v>0</v>
      </c>
      <c r="X24" s="33">
        <f>results!J24+results!K24</f>
        <v>55</v>
      </c>
      <c r="Y24" s="33">
        <f>results!L24+results!M24</f>
        <v>0</v>
      </c>
      <c r="Z24" s="33">
        <f>results!N24+results!O24</f>
        <v>0</v>
      </c>
      <c r="AA24" s="33">
        <f>results!P24+results!Q24</f>
        <v>0</v>
      </c>
      <c r="AB24" s="33">
        <f>results!R24+results!S24</f>
        <v>32</v>
      </c>
      <c r="AC24" s="33">
        <f>results!T24+results!U24</f>
        <v>0</v>
      </c>
      <c r="AD24" s="10" t="e">
        <f t="shared" si="5"/>
        <v>#NUM!</v>
      </c>
    </row>
    <row r="25" spans="1:30" x14ac:dyDescent="0.35">
      <c r="A25" s="18">
        <v>19</v>
      </c>
      <c r="B25" s="20">
        <f t="shared" si="0"/>
        <v>84</v>
      </c>
      <c r="C25" s="20">
        <f t="shared" si="1"/>
        <v>15</v>
      </c>
      <c r="D25" s="14">
        <f t="shared" si="2"/>
        <v>15</v>
      </c>
      <c r="E25" s="14">
        <f t="shared" si="2"/>
        <v>15</v>
      </c>
      <c r="F25" s="2" t="str">
        <f>IF(results!W25&lt;&gt;"c","",results!B25)</f>
        <v>GARVAS MOJCA</v>
      </c>
      <c r="G25" s="2">
        <f>IF(results!$W25&lt;&gt;"c","",results!V25)</f>
        <v>2</v>
      </c>
      <c r="H25" s="34">
        <f>IF(results!$W25&lt;&gt;"c","",U25)</f>
        <v>0</v>
      </c>
      <c r="I25" s="34">
        <f>IF(results!$W25&lt;&gt;"c","",IF(V25=U25,V25+0.0001,V25))</f>
        <v>1E-4</v>
      </c>
      <c r="J25" s="34">
        <f>IF(results!$W25&lt;&gt;"c","",IF(OR(U25=W25,V25=W25),W25+0.0002,W25))</f>
        <v>2.0000000000000001E-4</v>
      </c>
      <c r="K25" s="34">
        <f>IF(results!$W25&lt;&gt;"c","",IF(OR(U25=X25,V25=X25,W25=X25),X25+0.0003,X25))</f>
        <v>48</v>
      </c>
      <c r="L25" s="34">
        <f>IF(results!$W25&lt;&gt;"c","",IF(OR(U25=Y25,V25=Y25,W25=Y25,X25=Y25),Y25+0.0004,Y25))</f>
        <v>4.0000000000000002E-4</v>
      </c>
      <c r="M25" s="34">
        <f>IF(results!$W25&lt;&gt;"c","",IF(OR(U25=Z25,V25=Z25,W25=Z25,X25=Z25,Y25=Z25),Z25+0.0005,Z25))</f>
        <v>5.0000000000000001E-4</v>
      </c>
      <c r="N25" s="34">
        <f>IF(results!$W25&lt;&gt;"c","",IF(OR(U25=AA25,V25=AA25,W25=AA25,X25=AA25,Y25=AA25,Z25=AA25),AA25+0.0006,AA25))</f>
        <v>5.9999999999999995E-4</v>
      </c>
      <c r="O25" s="34">
        <f>IF(results!$W25&lt;&gt;"c","",IF(OR(U25=AB25,V25=AB25,W25=AB25,X25=AB25,Y25=AB25,Z25=AB25,AA25=AB25),AB25+0.0007,AB25))</f>
        <v>49</v>
      </c>
      <c r="P25" s="34">
        <f>IF(results!$W25&lt;&gt;"c","",AC25*2)</f>
        <v>0</v>
      </c>
      <c r="Q25" s="4">
        <f t="shared" si="3"/>
        <v>97.001100000000008</v>
      </c>
      <c r="R25" s="4">
        <f t="shared" si="4"/>
        <v>97.001102500000002</v>
      </c>
      <c r="S25" s="4">
        <f>IF(results!$W25&lt;&gt;"c","",results!C25)</f>
        <v>33</v>
      </c>
      <c r="T25" s="4">
        <f>IF(results!W25="A",1,IF(results!W25="B",2,IF(results!W25="C",3,99)))</f>
        <v>3</v>
      </c>
      <c r="U25" s="33">
        <f>results!D25+results!E25</f>
        <v>0</v>
      </c>
      <c r="V25" s="33">
        <f>results!F25+results!G25</f>
        <v>0</v>
      </c>
      <c r="W25" s="33">
        <f>results!H25+results!I25</f>
        <v>0</v>
      </c>
      <c r="X25" s="33">
        <f>results!J25+results!K25</f>
        <v>48</v>
      </c>
      <c r="Y25" s="33">
        <f>results!L25+results!M25</f>
        <v>0</v>
      </c>
      <c r="Z25" s="33">
        <f>results!N25+results!O25</f>
        <v>0</v>
      </c>
      <c r="AA25" s="33">
        <f>results!P25+results!Q25</f>
        <v>0</v>
      </c>
      <c r="AB25" s="33">
        <f>results!R25+results!S25</f>
        <v>49</v>
      </c>
      <c r="AC25" s="33">
        <f>results!T25+results!U25</f>
        <v>0</v>
      </c>
      <c r="AD25" s="10">
        <f t="shared" si="5"/>
        <v>5.9999999999999995E-4</v>
      </c>
    </row>
    <row r="26" spans="1:30" x14ac:dyDescent="0.35">
      <c r="A26" s="18">
        <v>20</v>
      </c>
      <c r="B26" s="20">
        <f t="shared" si="0"/>
        <v>84</v>
      </c>
      <c r="C26" s="20">
        <f t="shared" si="1"/>
        <v>23</v>
      </c>
      <c r="D26" s="14">
        <f t="shared" si="2"/>
        <v>23</v>
      </c>
      <c r="E26" s="14">
        <f t="shared" si="2"/>
        <v>23</v>
      </c>
      <c r="F26" s="2" t="str">
        <f>IF(results!W26&lt;&gt;"c","",results!B26)</f>
        <v>GARVAS ŠPELA</v>
      </c>
      <c r="G26" s="2">
        <f>IF(results!$W26&lt;&gt;"c","",results!V26)</f>
        <v>1</v>
      </c>
      <c r="H26" s="34">
        <f>IF(results!$W26&lt;&gt;"c","",U26)</f>
        <v>0</v>
      </c>
      <c r="I26" s="34">
        <f>IF(results!$W26&lt;&gt;"c","",IF(V26=U26,V26+0.0001,V26))</f>
        <v>1E-4</v>
      </c>
      <c r="J26" s="34">
        <f>IF(results!$W26&lt;&gt;"c","",IF(OR(U26=W26,V26=W26),W26+0.0002,W26))</f>
        <v>2.0000000000000001E-4</v>
      </c>
      <c r="K26" s="34">
        <f>IF(results!$W26&lt;&gt;"c","",IF(OR(U26=X26,V26=X26,W26=X26),X26+0.0003,X26))</f>
        <v>41</v>
      </c>
      <c r="L26" s="34">
        <f>IF(results!$W26&lt;&gt;"c","",IF(OR(U26=Y26,V26=Y26,W26=Y26,X26=Y26),Y26+0.0004,Y26))</f>
        <v>4.0000000000000002E-4</v>
      </c>
      <c r="M26" s="34">
        <f>IF(results!$W26&lt;&gt;"c","",IF(OR(U26=Z26,V26=Z26,W26=Z26,X26=Z26,Y26=Z26),Z26+0.0005,Z26))</f>
        <v>5.0000000000000001E-4</v>
      </c>
      <c r="N26" s="34">
        <f>IF(results!$W26&lt;&gt;"c","",IF(OR(U26=AA26,V26=AA26,W26=AA26,X26=AA26,Y26=AA26,Z26=AA26),AA26+0.0006,AA26))</f>
        <v>5.9999999999999995E-4</v>
      </c>
      <c r="O26" s="34">
        <f>IF(results!$W26&lt;&gt;"c","",IF(OR(U26=AB26,V26=AB26,W26=AB26,X26=AB26,Y26=AB26,Z26=AB26,AA26=AB26),AB26+0.0007,AB26))</f>
        <v>6.9999999999999999E-4</v>
      </c>
      <c r="P26" s="34">
        <f>IF(results!$W26&lt;&gt;"c","",AC26*2)</f>
        <v>0</v>
      </c>
      <c r="Q26" s="4">
        <f t="shared" si="3"/>
        <v>41.001800000000003</v>
      </c>
      <c r="R26" s="4">
        <f t="shared" si="4"/>
        <v>41.001802600000005</v>
      </c>
      <c r="S26" s="4">
        <f>IF(results!$W26&lt;&gt;"c","",results!C26)</f>
        <v>44</v>
      </c>
      <c r="T26" s="4">
        <f>IF(results!W26="A",1,IF(results!W26="B",2,IF(results!W26="C",3,99)))</f>
        <v>3</v>
      </c>
      <c r="U26" s="33">
        <f>results!D26+results!E26</f>
        <v>0</v>
      </c>
      <c r="V26" s="33">
        <f>results!F26+results!G26</f>
        <v>0</v>
      </c>
      <c r="W26" s="33">
        <f>results!H26+results!I26</f>
        <v>0</v>
      </c>
      <c r="X26" s="33">
        <f>results!J26+results!K26</f>
        <v>41</v>
      </c>
      <c r="Y26" s="33">
        <f>results!L26+results!M26</f>
        <v>0</v>
      </c>
      <c r="Z26" s="33">
        <f>results!N26+results!O26</f>
        <v>0</v>
      </c>
      <c r="AA26" s="33">
        <f>results!P26+results!Q26</f>
        <v>0</v>
      </c>
      <c r="AB26" s="33">
        <f>results!R26+results!S26</f>
        <v>0</v>
      </c>
      <c r="AC26" s="33">
        <f>results!T26+results!U26</f>
        <v>0</v>
      </c>
      <c r="AD26" s="10">
        <f t="shared" si="5"/>
        <v>5.9999999999999995E-4</v>
      </c>
    </row>
    <row r="27" spans="1:30" x14ac:dyDescent="0.35">
      <c r="A27" s="18">
        <v>21</v>
      </c>
      <c r="B27" s="20">
        <f t="shared" si="0"/>
        <v>84</v>
      </c>
      <c r="C27" s="20">
        <f t="shared" si="1"/>
        <v>27</v>
      </c>
      <c r="D27" s="14">
        <f t="shared" si="2"/>
        <v>27</v>
      </c>
      <c r="E27" s="14">
        <f t="shared" si="2"/>
        <v>27</v>
      </c>
      <c r="F27" s="2" t="str">
        <f>IF(results!W27&lt;&gt;"c","",results!B27)</f>
        <v>GARVAS TOMAŽ</v>
      </c>
      <c r="G27" s="2">
        <f>IF(results!$W27&lt;&gt;"c","",results!V27)</f>
        <v>1</v>
      </c>
      <c r="H27" s="34">
        <f>IF(results!$W27&lt;&gt;"c","",U27)</f>
        <v>0</v>
      </c>
      <c r="I27" s="34">
        <f>IF(results!$W27&lt;&gt;"c","",IF(V27=U27,V27+0.0001,V27))</f>
        <v>1E-4</v>
      </c>
      <c r="J27" s="34">
        <f>IF(results!$W27&lt;&gt;"c","",IF(OR(U27=W27,V27=W27),W27+0.0002,W27))</f>
        <v>2.0000000000000001E-4</v>
      </c>
      <c r="K27" s="34">
        <f>IF(results!$W27&lt;&gt;"c","",IF(OR(U27=X27,V27=X27,W27=X27),X27+0.0003,X27))</f>
        <v>34</v>
      </c>
      <c r="L27" s="34">
        <f>IF(results!$W27&lt;&gt;"c","",IF(OR(U27=Y27,V27=Y27,W27=Y27,X27=Y27),Y27+0.0004,Y27))</f>
        <v>4.0000000000000002E-4</v>
      </c>
      <c r="M27" s="34">
        <f>IF(results!$W27&lt;&gt;"c","",IF(OR(U27=Z27,V27=Z27,W27=Z27,X27=Z27,Y27=Z27),Z27+0.0005,Z27))</f>
        <v>5.0000000000000001E-4</v>
      </c>
      <c r="N27" s="34">
        <f>IF(results!$W27&lt;&gt;"c","",IF(OR(U27=AA27,V27=AA27,W27=AA27,X27=AA27,Y27=AA27,Z27=AA27),AA27+0.0006,AA27))</f>
        <v>5.9999999999999995E-4</v>
      </c>
      <c r="O27" s="34">
        <f>IF(results!$W27&lt;&gt;"c","",IF(OR(U27=AB27,V27=AB27,W27=AB27,X27=AB27,Y27=AB27,Z27=AB27,AA27=AB27),AB27+0.0007,AB27))</f>
        <v>6.9999999999999999E-4</v>
      </c>
      <c r="P27" s="34">
        <f>IF(results!$W27&lt;&gt;"c","",AC27*2)</f>
        <v>0</v>
      </c>
      <c r="Q27" s="4">
        <f t="shared" si="3"/>
        <v>34.001800000000003</v>
      </c>
      <c r="R27" s="4">
        <f t="shared" si="4"/>
        <v>34.001802700000006</v>
      </c>
      <c r="S27" s="4">
        <f>IF(results!$W27&lt;&gt;"c","",results!C27)</f>
        <v>30.9</v>
      </c>
      <c r="T27" s="4">
        <f>IF(results!W27="A",1,IF(results!W27="B",2,IF(results!W27="C",3,99)))</f>
        <v>3</v>
      </c>
      <c r="U27" s="33">
        <f>results!D27+results!E27</f>
        <v>0</v>
      </c>
      <c r="V27" s="33">
        <f>results!F27+results!G27</f>
        <v>0</v>
      </c>
      <c r="W27" s="33">
        <f>results!H27+results!I27</f>
        <v>0</v>
      </c>
      <c r="X27" s="33">
        <f>results!J27+results!K27</f>
        <v>34</v>
      </c>
      <c r="Y27" s="33">
        <f>results!L27+results!M27</f>
        <v>0</v>
      </c>
      <c r="Z27" s="33">
        <f>results!N27+results!O27</f>
        <v>0</v>
      </c>
      <c r="AA27" s="33">
        <f>results!P27+results!Q27</f>
        <v>0</v>
      </c>
      <c r="AB27" s="33">
        <f>results!R27+results!S27</f>
        <v>0</v>
      </c>
      <c r="AC27" s="33">
        <f>results!T27+results!U27</f>
        <v>0</v>
      </c>
      <c r="AD27" s="10">
        <f t="shared" si="5"/>
        <v>5.9999999999999995E-4</v>
      </c>
    </row>
    <row r="28" spans="1:30" x14ac:dyDescent="0.35">
      <c r="A28" s="18">
        <v>22</v>
      </c>
      <c r="B28" s="20">
        <f t="shared" si="0"/>
        <v>29</v>
      </c>
      <c r="C28" s="20">
        <f t="shared" si="1"/>
        <v>137</v>
      </c>
      <c r="D28" s="14">
        <f t="shared" si="2"/>
        <v>30</v>
      </c>
      <c r="E28" s="14">
        <f t="shared" si="2"/>
        <v>30</v>
      </c>
      <c r="F28" s="2" t="str">
        <f>IF(results!W28&lt;&gt;"c","",results!B28)</f>
        <v/>
      </c>
      <c r="G28" s="2" t="str">
        <f>IF(results!$W28&lt;&gt;"c","",results!V28)</f>
        <v/>
      </c>
      <c r="H28" s="34" t="str">
        <f>IF(results!$W28&lt;&gt;"c","",U28)</f>
        <v/>
      </c>
      <c r="I28" s="34" t="str">
        <f>IF(results!$W28&lt;&gt;"c","",IF(V28=U28,V28+0.0001,V28))</f>
        <v/>
      </c>
      <c r="J28" s="34" t="str">
        <f>IF(results!$W28&lt;&gt;"c","",IF(OR(U28=W28,V28=W28),W28+0.0002,W28))</f>
        <v/>
      </c>
      <c r="K28" s="34" t="str">
        <f>IF(results!$W28&lt;&gt;"c","",IF(OR(U28=X28,V28=X28,W28=X28),X28+0.0003,X28))</f>
        <v/>
      </c>
      <c r="L28" s="34" t="str">
        <f>IF(results!$W28&lt;&gt;"c","",IF(OR(U28=Y28,V28=Y28,W28=Y28,X28=Y28),Y28+0.0004,Y28))</f>
        <v/>
      </c>
      <c r="M28" s="34" t="str">
        <f>IF(results!$W28&lt;&gt;"c","",IF(OR(U28=Z28,V28=Z28,W28=Z28,X28=Z28,Y28=Z28),Z28+0.0005,Z28))</f>
        <v/>
      </c>
      <c r="N28" s="34" t="str">
        <f>IF(results!$W28&lt;&gt;"c","",IF(OR(U28=AA28,V28=AA28,W28=AA28,X28=AA28,Y28=AA28,Z28=AA28),AA28+0.0006,AA28))</f>
        <v/>
      </c>
      <c r="O28" s="34" t="str">
        <f>IF(results!$W28&lt;&gt;"c","",IF(OR(U28=AB28,V28=AB28,W28=AB28,X28=AB28,Y28=AB28,Z28=AB28,AA28=AB28),AB28+0.0007,AB28))</f>
        <v/>
      </c>
      <c r="P28" s="34" t="str">
        <f>IF(results!$W28&lt;&gt;"c","",AC28*2)</f>
        <v/>
      </c>
      <c r="Q28" s="4">
        <f t="shared" si="3"/>
        <v>0</v>
      </c>
      <c r="R28" s="4">
        <f t="shared" si="4"/>
        <v>2.7999999999999999E-6</v>
      </c>
      <c r="S28" s="4" t="str">
        <f>IF(results!$W28&lt;&gt;"c","",results!C28)</f>
        <v/>
      </c>
      <c r="T28" s="4">
        <f>IF(results!W28="A",1,IF(results!W28="B",2,IF(results!W28="C",3,99)))</f>
        <v>2</v>
      </c>
      <c r="U28" s="33">
        <f>results!D28+results!E28</f>
        <v>0</v>
      </c>
      <c r="V28" s="33">
        <f>results!F28+results!G28</f>
        <v>0</v>
      </c>
      <c r="W28" s="33">
        <f>results!H28+results!I28</f>
        <v>53</v>
      </c>
      <c r="X28" s="33">
        <f>results!J28+results!K28</f>
        <v>48</v>
      </c>
      <c r="Y28" s="33">
        <f>results!L28+results!M28</f>
        <v>0</v>
      </c>
      <c r="Z28" s="33">
        <f>results!N28+results!O28</f>
        <v>0</v>
      </c>
      <c r="AA28" s="33">
        <f>results!P28+results!Q28</f>
        <v>0</v>
      </c>
      <c r="AB28" s="33">
        <f>results!R28+results!S28</f>
        <v>0</v>
      </c>
      <c r="AC28" s="33">
        <f>results!T28+results!U28</f>
        <v>0</v>
      </c>
      <c r="AD28" s="10" t="e">
        <f t="shared" si="5"/>
        <v>#NUM!</v>
      </c>
    </row>
    <row r="29" spans="1:30" x14ac:dyDescent="0.35">
      <c r="A29" s="18">
        <v>23</v>
      </c>
      <c r="B29" s="20">
        <f t="shared" si="0"/>
        <v>84</v>
      </c>
      <c r="C29" s="20">
        <f t="shared" si="1"/>
        <v>24</v>
      </c>
      <c r="D29" s="14">
        <f t="shared" si="2"/>
        <v>24</v>
      </c>
      <c r="E29" s="14">
        <f t="shared" si="2"/>
        <v>24</v>
      </c>
      <c r="F29" s="2" t="str">
        <f>IF(results!W29&lt;&gt;"c","",results!B29)</f>
        <v>GORŠEK NASTRAN DAMJANA</v>
      </c>
      <c r="G29" s="2">
        <f>IF(results!$W29&lt;&gt;"c","",results!V29)</f>
        <v>1</v>
      </c>
      <c r="H29" s="34">
        <f>IF(results!$W29&lt;&gt;"c","",U29)</f>
        <v>0</v>
      </c>
      <c r="I29" s="34">
        <f>IF(results!$W29&lt;&gt;"c","",IF(V29=U29,V29+0.0001,V29))</f>
        <v>1E-4</v>
      </c>
      <c r="J29" s="34">
        <f>IF(results!$W29&lt;&gt;"c","",IF(OR(U29=W29,V29=W29),W29+0.0002,W29))</f>
        <v>2.0000000000000001E-4</v>
      </c>
      <c r="K29" s="34">
        <f>IF(results!$W29&lt;&gt;"c","",IF(OR(U29=X29,V29=X29,W29=X29),X29+0.0003,X29))</f>
        <v>40</v>
      </c>
      <c r="L29" s="34">
        <f>IF(results!$W29&lt;&gt;"c","",IF(OR(U29=Y29,V29=Y29,W29=Y29,X29=Y29),Y29+0.0004,Y29))</f>
        <v>4.0000000000000002E-4</v>
      </c>
      <c r="M29" s="34">
        <f>IF(results!$W29&lt;&gt;"c","",IF(OR(U29=Z29,V29=Z29,W29=Z29,X29=Z29,Y29=Z29),Z29+0.0005,Z29))</f>
        <v>5.0000000000000001E-4</v>
      </c>
      <c r="N29" s="34">
        <f>IF(results!$W29&lt;&gt;"c","",IF(OR(U29=AA29,V29=AA29,W29=AA29,X29=AA29,Y29=AA29,Z29=AA29),AA29+0.0006,AA29))</f>
        <v>5.9999999999999995E-4</v>
      </c>
      <c r="O29" s="34">
        <f>IF(results!$W29&lt;&gt;"c","",IF(OR(U29=AB29,V29=AB29,W29=AB29,X29=AB29,Y29=AB29,Z29=AB29,AA29=AB29),AB29+0.0007,AB29))</f>
        <v>6.9999999999999999E-4</v>
      </c>
      <c r="P29" s="34">
        <f>IF(results!$W29&lt;&gt;"c","",AC29*2)</f>
        <v>0</v>
      </c>
      <c r="Q29" s="4">
        <f t="shared" si="3"/>
        <v>40.001800000000003</v>
      </c>
      <c r="R29" s="4">
        <f t="shared" si="4"/>
        <v>40.001802900000001</v>
      </c>
      <c r="S29" s="4">
        <f>IF(results!$W29&lt;&gt;"c","",results!C29)</f>
        <v>42.3</v>
      </c>
      <c r="T29" s="4">
        <f>IF(results!W29="A",1,IF(results!W29="B",2,IF(results!W29="C",3,99)))</f>
        <v>3</v>
      </c>
      <c r="U29" s="33">
        <f>results!D29+results!E29</f>
        <v>0</v>
      </c>
      <c r="V29" s="33">
        <f>results!F29+results!G29</f>
        <v>0</v>
      </c>
      <c r="W29" s="33">
        <f>results!H29+results!I29</f>
        <v>0</v>
      </c>
      <c r="X29" s="33">
        <f>results!J29+results!K29</f>
        <v>40</v>
      </c>
      <c r="Y29" s="33">
        <f>results!L29+results!M29</f>
        <v>0</v>
      </c>
      <c r="Z29" s="33">
        <f>results!N29+results!O29</f>
        <v>0</v>
      </c>
      <c r="AA29" s="33">
        <f>results!P29+results!Q29</f>
        <v>0</v>
      </c>
      <c r="AB29" s="33">
        <f>results!R29+results!S29</f>
        <v>0</v>
      </c>
      <c r="AC29" s="33">
        <f>results!T29+results!U29</f>
        <v>0</v>
      </c>
      <c r="AD29" s="10">
        <f t="shared" si="5"/>
        <v>5.9999999999999995E-4</v>
      </c>
    </row>
    <row r="30" spans="1:30" x14ac:dyDescent="0.35">
      <c r="A30" s="18">
        <v>24</v>
      </c>
      <c r="B30" s="20">
        <f t="shared" si="0"/>
        <v>29</v>
      </c>
      <c r="C30" s="20">
        <f t="shared" si="1"/>
        <v>136</v>
      </c>
      <c r="D30" s="14">
        <f t="shared" si="2"/>
        <v>30</v>
      </c>
      <c r="E30" s="14">
        <f t="shared" si="2"/>
        <v>30</v>
      </c>
      <c r="F30" s="2" t="str">
        <f>IF(results!W30&lt;&gt;"c","",results!B30)</f>
        <v/>
      </c>
      <c r="G30" s="2" t="str">
        <f>IF(results!$W30&lt;&gt;"c","",results!V30)</f>
        <v/>
      </c>
      <c r="H30" s="34" t="str">
        <f>IF(results!$W30&lt;&gt;"c","",U30)</f>
        <v/>
      </c>
      <c r="I30" s="34" t="str">
        <f>IF(results!$W30&lt;&gt;"c","",IF(V30=U30,V30+0.0001,V30))</f>
        <v/>
      </c>
      <c r="J30" s="34" t="str">
        <f>IF(results!$W30&lt;&gt;"c","",IF(OR(U30=W30,V30=W30),W30+0.0002,W30))</f>
        <v/>
      </c>
      <c r="K30" s="34" t="str">
        <f>IF(results!$W30&lt;&gt;"c","",IF(OR(U30=X30,V30=X30,W30=X30),X30+0.0003,X30))</f>
        <v/>
      </c>
      <c r="L30" s="34" t="str">
        <f>IF(results!$W30&lt;&gt;"c","",IF(OR(U30=Y30,V30=Y30,W30=Y30,X30=Y30),Y30+0.0004,Y30))</f>
        <v/>
      </c>
      <c r="M30" s="34" t="str">
        <f>IF(results!$W30&lt;&gt;"c","",IF(OR(U30=Z30,V30=Z30,W30=Z30,X30=Z30,Y30=Z30),Z30+0.0005,Z30))</f>
        <v/>
      </c>
      <c r="N30" s="34" t="str">
        <f>IF(results!$W30&lt;&gt;"c","",IF(OR(U30=AA30,V30=AA30,W30=AA30,X30=AA30,Y30=AA30,Z30=AA30),AA30+0.0006,AA30))</f>
        <v/>
      </c>
      <c r="O30" s="34" t="str">
        <f>IF(results!$W30&lt;&gt;"c","",IF(OR(U30=AB30,V30=AB30,W30=AB30,X30=AB30,Y30=AB30,Z30=AB30,AA30=AB30),AB30+0.0007,AB30))</f>
        <v/>
      </c>
      <c r="P30" s="34" t="str">
        <f>IF(results!$W30&lt;&gt;"c","",AC30*2)</f>
        <v/>
      </c>
      <c r="Q30" s="4">
        <f t="shared" si="3"/>
        <v>0</v>
      </c>
      <c r="R30" s="4">
        <f t="shared" si="4"/>
        <v>3.0000000000000001E-6</v>
      </c>
      <c r="S30" s="4" t="str">
        <f>IF(results!$W30&lt;&gt;"c","",results!C30)</f>
        <v/>
      </c>
      <c r="T30" s="4">
        <f>IF(results!W30="A",1,IF(results!W30="B",2,IF(results!W30="C",3,99)))</f>
        <v>2</v>
      </c>
      <c r="U30" s="33">
        <f>results!D30+results!E30</f>
        <v>0</v>
      </c>
      <c r="V30" s="33">
        <f>results!F30+results!G30</f>
        <v>0</v>
      </c>
      <c r="W30" s="33">
        <f>results!H30+results!I30</f>
        <v>0</v>
      </c>
      <c r="X30" s="33">
        <f>results!J30+results!K30</f>
        <v>50</v>
      </c>
      <c r="Y30" s="33">
        <f>results!L30+results!M30</f>
        <v>0</v>
      </c>
      <c r="Z30" s="33">
        <f>results!N30+results!O30</f>
        <v>0</v>
      </c>
      <c r="AA30" s="33">
        <f>results!P30+results!Q30</f>
        <v>0</v>
      </c>
      <c r="AB30" s="33">
        <f>results!R30+results!S30</f>
        <v>0</v>
      </c>
      <c r="AC30" s="33">
        <f>results!T30+results!U30</f>
        <v>0</v>
      </c>
      <c r="AD30" s="10" t="e">
        <f t="shared" si="5"/>
        <v>#NUM!</v>
      </c>
    </row>
    <row r="31" spans="1:30" x14ac:dyDescent="0.35">
      <c r="A31" s="18">
        <v>25</v>
      </c>
      <c r="B31" s="20">
        <f t="shared" si="0"/>
        <v>29</v>
      </c>
      <c r="C31" s="20">
        <f t="shared" si="1"/>
        <v>135</v>
      </c>
      <c r="D31" s="14">
        <f t="shared" si="2"/>
        <v>30</v>
      </c>
      <c r="E31" s="14">
        <f t="shared" si="2"/>
        <v>30</v>
      </c>
      <c r="F31" s="2" t="str">
        <f>IF(results!W31&lt;&gt;"c","",results!B31)</f>
        <v/>
      </c>
      <c r="G31" s="2" t="str">
        <f>IF(results!$W31&lt;&gt;"c","",results!V31)</f>
        <v/>
      </c>
      <c r="H31" s="34" t="str">
        <f>IF(results!$W31&lt;&gt;"c","",U31)</f>
        <v/>
      </c>
      <c r="I31" s="34" t="str">
        <f>IF(results!$W31&lt;&gt;"c","",IF(V31=U31,V31+0.0001,V31))</f>
        <v/>
      </c>
      <c r="J31" s="34" t="str">
        <f>IF(results!$W31&lt;&gt;"c","",IF(OR(U31=W31,V31=W31),W31+0.0002,W31))</f>
        <v/>
      </c>
      <c r="K31" s="34" t="str">
        <f>IF(results!$W31&lt;&gt;"c","",IF(OR(U31=X31,V31=X31,W31=X31),X31+0.0003,X31))</f>
        <v/>
      </c>
      <c r="L31" s="34" t="str">
        <f>IF(results!$W31&lt;&gt;"c","",IF(OR(U31=Y31,V31=Y31,W31=Y31,X31=Y31),Y31+0.0004,Y31))</f>
        <v/>
      </c>
      <c r="M31" s="34" t="str">
        <f>IF(results!$W31&lt;&gt;"c","",IF(OR(U31=Z31,V31=Z31,W31=Z31,X31=Z31,Y31=Z31),Z31+0.0005,Z31))</f>
        <v/>
      </c>
      <c r="N31" s="34" t="str">
        <f>IF(results!$W31&lt;&gt;"c","",IF(OR(U31=AA31,V31=AA31,W31=AA31,X31=AA31,Y31=AA31,Z31=AA31),AA31+0.0006,AA31))</f>
        <v/>
      </c>
      <c r="O31" s="34" t="str">
        <f>IF(results!$W31&lt;&gt;"c","",IF(OR(U31=AB31,V31=AB31,W31=AB31,X31=AB31,Y31=AB31,Z31=AB31,AA31=AB31),AB31+0.0007,AB31))</f>
        <v/>
      </c>
      <c r="P31" s="34" t="str">
        <f>IF(results!$W31&lt;&gt;"c","",AC31*2)</f>
        <v/>
      </c>
      <c r="Q31" s="4">
        <f t="shared" si="3"/>
        <v>0</v>
      </c>
      <c r="R31" s="4">
        <f t="shared" si="4"/>
        <v>3.1E-6</v>
      </c>
      <c r="S31" s="4" t="str">
        <f>IF(results!$W31&lt;&gt;"c","",results!C31)</f>
        <v/>
      </c>
      <c r="T31" s="4">
        <f>IF(results!W31="A",1,IF(results!W31="B",2,IF(results!W31="C",3,99)))</f>
        <v>2</v>
      </c>
      <c r="U31" s="33">
        <f>results!D31+results!E31</f>
        <v>0</v>
      </c>
      <c r="V31" s="33">
        <f>results!F31+results!G31</f>
        <v>0</v>
      </c>
      <c r="W31" s="33">
        <f>results!H31+results!I31</f>
        <v>0</v>
      </c>
      <c r="X31" s="33">
        <f>results!J31+results!K31</f>
        <v>44</v>
      </c>
      <c r="Y31" s="33">
        <f>results!L31+results!M31</f>
        <v>0</v>
      </c>
      <c r="Z31" s="33">
        <f>results!N31+results!O31</f>
        <v>0</v>
      </c>
      <c r="AA31" s="33">
        <f>results!P31+results!Q31</f>
        <v>0</v>
      </c>
      <c r="AB31" s="33">
        <f>results!R31+results!S31</f>
        <v>0</v>
      </c>
      <c r="AC31" s="33">
        <f>results!T31+results!U31</f>
        <v>0</v>
      </c>
      <c r="AD31" s="10" t="e">
        <f t="shared" si="5"/>
        <v>#NUM!</v>
      </c>
    </row>
    <row r="32" spans="1:30" x14ac:dyDescent="0.35">
      <c r="A32" s="18">
        <v>26</v>
      </c>
      <c r="B32" s="20">
        <f t="shared" si="0"/>
        <v>29</v>
      </c>
      <c r="C32" s="20">
        <f t="shared" si="1"/>
        <v>134</v>
      </c>
      <c r="D32" s="14">
        <f t="shared" si="2"/>
        <v>30</v>
      </c>
      <c r="E32" s="14">
        <f t="shared" si="2"/>
        <v>30</v>
      </c>
      <c r="F32" s="2" t="str">
        <f>IF(results!W32&lt;&gt;"c","",results!B32)</f>
        <v/>
      </c>
      <c r="G32" s="2" t="str">
        <f>IF(results!$W32&lt;&gt;"c","",results!V32)</f>
        <v/>
      </c>
      <c r="H32" s="34" t="str">
        <f>IF(results!$W32&lt;&gt;"c","",U32)</f>
        <v/>
      </c>
      <c r="I32" s="34" t="str">
        <f>IF(results!$W32&lt;&gt;"c","",IF(V32=U32,V32+0.0001,V32))</f>
        <v/>
      </c>
      <c r="J32" s="34" t="str">
        <f>IF(results!$W32&lt;&gt;"c","",IF(OR(U32=W32,V32=W32),W32+0.0002,W32))</f>
        <v/>
      </c>
      <c r="K32" s="34" t="str">
        <f>IF(results!$W32&lt;&gt;"c","",IF(OR(U32=X32,V32=X32,W32=X32),X32+0.0003,X32))</f>
        <v/>
      </c>
      <c r="L32" s="34" t="str">
        <f>IF(results!$W32&lt;&gt;"c","",IF(OR(U32=Y32,V32=Y32,W32=Y32,X32=Y32),Y32+0.0004,Y32))</f>
        <v/>
      </c>
      <c r="M32" s="34" t="str">
        <f>IF(results!$W32&lt;&gt;"c","",IF(OR(U32=Z32,V32=Z32,W32=Z32,X32=Z32,Y32=Z32),Z32+0.0005,Z32))</f>
        <v/>
      </c>
      <c r="N32" s="34" t="str">
        <f>IF(results!$W32&lt;&gt;"c","",IF(OR(U32=AA32,V32=AA32,W32=AA32,X32=AA32,Y32=AA32,Z32=AA32),AA32+0.0006,AA32))</f>
        <v/>
      </c>
      <c r="O32" s="34" t="str">
        <f>IF(results!$W32&lt;&gt;"c","",IF(OR(U32=AB32,V32=AB32,W32=AB32,X32=AB32,Y32=AB32,Z32=AB32,AA32=AB32),AB32+0.0007,AB32))</f>
        <v/>
      </c>
      <c r="P32" s="34" t="str">
        <f>IF(results!$W32&lt;&gt;"c","",AC32*2)</f>
        <v/>
      </c>
      <c r="Q32" s="4">
        <f t="shared" si="3"/>
        <v>0</v>
      </c>
      <c r="R32" s="4">
        <f t="shared" si="4"/>
        <v>3.1999999999999999E-6</v>
      </c>
      <c r="S32" s="4" t="str">
        <f>IF(results!$W32&lt;&gt;"c","",results!C32)</f>
        <v/>
      </c>
      <c r="T32" s="4">
        <f>IF(results!W32="A",1,IF(results!W32="B",2,IF(results!W32="C",3,99)))</f>
        <v>2</v>
      </c>
      <c r="U32" s="33">
        <f>results!D32+results!E32</f>
        <v>0</v>
      </c>
      <c r="V32" s="33">
        <f>results!F32+results!G32</f>
        <v>0</v>
      </c>
      <c r="W32" s="33">
        <f>results!H32+results!I32</f>
        <v>42</v>
      </c>
      <c r="X32" s="33">
        <f>results!J32+results!K32</f>
        <v>0</v>
      </c>
      <c r="Y32" s="33">
        <f>results!L32+results!M32</f>
        <v>0</v>
      </c>
      <c r="Z32" s="33">
        <f>results!N32+results!O32</f>
        <v>0</v>
      </c>
      <c r="AA32" s="33">
        <f>results!P32+results!Q32</f>
        <v>0</v>
      </c>
      <c r="AB32" s="33">
        <f>results!R32+results!S32</f>
        <v>0</v>
      </c>
      <c r="AC32" s="33">
        <f>results!T32+results!U32</f>
        <v>0</v>
      </c>
      <c r="AD32" s="10" t="e">
        <f t="shared" si="5"/>
        <v>#NUM!</v>
      </c>
    </row>
    <row r="33" spans="1:30" x14ac:dyDescent="0.35">
      <c r="A33" s="18">
        <v>27</v>
      </c>
      <c r="B33" s="20">
        <f t="shared" si="0"/>
        <v>29</v>
      </c>
      <c r="C33" s="20">
        <f t="shared" si="1"/>
        <v>133</v>
      </c>
      <c r="D33" s="14">
        <f t="shared" si="2"/>
        <v>30</v>
      </c>
      <c r="E33" s="14">
        <f t="shared" si="2"/>
        <v>30</v>
      </c>
      <c r="F33" s="2" t="str">
        <f>IF(results!W33&lt;&gt;"c","",results!B33)</f>
        <v/>
      </c>
      <c r="G33" s="2" t="str">
        <f>IF(results!$W33&lt;&gt;"c","",results!V33)</f>
        <v/>
      </c>
      <c r="H33" s="34" t="str">
        <f>IF(results!$W33&lt;&gt;"c","",U33)</f>
        <v/>
      </c>
      <c r="I33" s="34" t="str">
        <f>IF(results!$W33&lt;&gt;"c","",IF(V33=U33,V33+0.0001,V33))</f>
        <v/>
      </c>
      <c r="J33" s="34" t="str">
        <f>IF(results!$W33&lt;&gt;"c","",IF(OR(U33=W33,V33=W33),W33+0.0002,W33))</f>
        <v/>
      </c>
      <c r="K33" s="34" t="str">
        <f>IF(results!$W33&lt;&gt;"c","",IF(OR(U33=X33,V33=X33,W33=X33),X33+0.0003,X33))</f>
        <v/>
      </c>
      <c r="L33" s="34" t="str">
        <f>IF(results!$W33&lt;&gt;"c","",IF(OR(U33=Y33,V33=Y33,W33=Y33,X33=Y33),Y33+0.0004,Y33))</f>
        <v/>
      </c>
      <c r="M33" s="34" t="str">
        <f>IF(results!$W33&lt;&gt;"c","",IF(OR(U33=Z33,V33=Z33,W33=Z33,X33=Z33,Y33=Z33),Z33+0.0005,Z33))</f>
        <v/>
      </c>
      <c r="N33" s="34" t="str">
        <f>IF(results!$W33&lt;&gt;"c","",IF(OR(U33=AA33,V33=AA33,W33=AA33,X33=AA33,Y33=AA33,Z33=AA33),AA33+0.0006,AA33))</f>
        <v/>
      </c>
      <c r="O33" s="34" t="str">
        <f>IF(results!$W33&lt;&gt;"c","",IF(OR(U33=AB33,V33=AB33,W33=AB33,X33=AB33,Y33=AB33,Z33=AB33,AA33=AB33),AB33+0.0007,AB33))</f>
        <v/>
      </c>
      <c r="P33" s="34" t="str">
        <f>IF(results!$W33&lt;&gt;"c","",AC33*2)</f>
        <v/>
      </c>
      <c r="Q33" s="4">
        <f t="shared" si="3"/>
        <v>0</v>
      </c>
      <c r="R33" s="4">
        <f t="shared" si="4"/>
        <v>3.2999999999999997E-6</v>
      </c>
      <c r="S33" s="4" t="str">
        <f>IF(results!$W33&lt;&gt;"c","",results!C33)</f>
        <v/>
      </c>
      <c r="T33" s="4">
        <f>IF(results!W33="A",1,IF(results!W33="B",2,IF(results!W33="C",3,99)))</f>
        <v>2</v>
      </c>
      <c r="U33" s="33">
        <f>results!D33+results!E33</f>
        <v>46</v>
      </c>
      <c r="V33" s="33">
        <f>results!F33+results!G33</f>
        <v>0</v>
      </c>
      <c r="W33" s="33">
        <f>results!H33+results!I33</f>
        <v>54</v>
      </c>
      <c r="X33" s="33">
        <f>results!J33+results!K33</f>
        <v>0</v>
      </c>
      <c r="Y33" s="33">
        <f>results!L33+results!M33</f>
        <v>0</v>
      </c>
      <c r="Z33" s="33">
        <f>results!N33+results!O33</f>
        <v>0</v>
      </c>
      <c r="AA33" s="33">
        <f>results!P33+results!Q33</f>
        <v>0</v>
      </c>
      <c r="AB33" s="33">
        <f>results!R33+results!S33</f>
        <v>0</v>
      </c>
      <c r="AC33" s="33">
        <f>results!T33+results!U33</f>
        <v>49</v>
      </c>
      <c r="AD33" s="10" t="e">
        <f t="shared" si="5"/>
        <v>#NUM!</v>
      </c>
    </row>
    <row r="34" spans="1:30" x14ac:dyDescent="0.35">
      <c r="A34" s="18">
        <v>28</v>
      </c>
      <c r="B34" s="20">
        <f t="shared" si="0"/>
        <v>84</v>
      </c>
      <c r="C34" s="20">
        <f t="shared" si="1"/>
        <v>28</v>
      </c>
      <c r="D34" s="14">
        <f t="shared" si="2"/>
        <v>28</v>
      </c>
      <c r="E34" s="14">
        <f t="shared" si="2"/>
        <v>28</v>
      </c>
      <c r="F34" s="2" t="str">
        <f>IF(results!W34&lt;&gt;"c","",results!B34)</f>
        <v>HUMAR SPELA</v>
      </c>
      <c r="G34" s="2">
        <f>IF(results!$W34&lt;&gt;"c","",results!V34)</f>
        <v>1</v>
      </c>
      <c r="H34" s="34">
        <f>IF(results!$W34&lt;&gt;"c","",U34)</f>
        <v>30</v>
      </c>
      <c r="I34" s="34">
        <f>IF(results!$W34&lt;&gt;"c","",IF(V34=U34,V34+0.0001,V34))</f>
        <v>0</v>
      </c>
      <c r="J34" s="34">
        <f>IF(results!$W34&lt;&gt;"c","",IF(OR(U34=W34,V34=W34),W34+0.0002,W34))</f>
        <v>2.0000000000000001E-4</v>
      </c>
      <c r="K34" s="34">
        <f>IF(results!$W34&lt;&gt;"c","",IF(OR(U34=X34,V34=X34,W34=X34),X34+0.0003,X34))</f>
        <v>2.9999999999999997E-4</v>
      </c>
      <c r="L34" s="34">
        <f>IF(results!$W34&lt;&gt;"c","",IF(OR(U34=Y34,V34=Y34,W34=Y34,X34=Y34),Y34+0.0004,Y34))</f>
        <v>4.0000000000000002E-4</v>
      </c>
      <c r="M34" s="34">
        <f>IF(results!$W34&lt;&gt;"c","",IF(OR(U34=Z34,V34=Z34,W34=Z34,X34=Z34,Y34=Z34),Z34+0.0005,Z34))</f>
        <v>5.0000000000000001E-4</v>
      </c>
      <c r="N34" s="34">
        <f>IF(results!$W34&lt;&gt;"c","",IF(OR(U34=AA34,V34=AA34,W34=AA34,X34=AA34,Y34=AA34,Z34=AA34),AA34+0.0006,AA34))</f>
        <v>5.9999999999999995E-4</v>
      </c>
      <c r="O34" s="34">
        <f>IF(results!$W34&lt;&gt;"c","",IF(OR(U34=AB34,V34=AB34,W34=AB34,X34=AB34,Y34=AB34,Z34=AB34,AA34=AB34),AB34+0.0007,AB34))</f>
        <v>6.9999999999999999E-4</v>
      </c>
      <c r="P34" s="34">
        <f>IF(results!$W34&lt;&gt;"c","",AC34*2)</f>
        <v>0</v>
      </c>
      <c r="Q34" s="4">
        <f t="shared" si="3"/>
        <v>30.001799999999996</v>
      </c>
      <c r="R34" s="4">
        <f t="shared" si="4"/>
        <v>30.001803399999996</v>
      </c>
      <c r="S34" s="4">
        <f>IF(results!$W34&lt;&gt;"c","",results!C34)</f>
        <v>42.5</v>
      </c>
      <c r="T34" s="4">
        <f>IF(results!W34="A",1,IF(results!W34="B",2,IF(results!W34="C",3,99)))</f>
        <v>3</v>
      </c>
      <c r="U34" s="33">
        <f>results!D34+results!E34</f>
        <v>30</v>
      </c>
      <c r="V34" s="33">
        <f>results!F34+results!G34</f>
        <v>0</v>
      </c>
      <c r="W34" s="33">
        <f>results!H34+results!I34</f>
        <v>0</v>
      </c>
      <c r="X34" s="33">
        <f>results!J34+results!K34</f>
        <v>0</v>
      </c>
      <c r="Y34" s="33">
        <f>results!L34+results!M34</f>
        <v>0</v>
      </c>
      <c r="Z34" s="33">
        <f>results!N34+results!O34</f>
        <v>0</v>
      </c>
      <c r="AA34" s="33">
        <f>results!P34+results!Q34</f>
        <v>0</v>
      </c>
      <c r="AB34" s="33">
        <f>results!R34+results!S34</f>
        <v>0</v>
      </c>
      <c r="AC34" s="33">
        <f>results!T34+results!U34</f>
        <v>0</v>
      </c>
      <c r="AD34" s="10">
        <f t="shared" si="5"/>
        <v>5.9999999999999995E-4</v>
      </c>
    </row>
    <row r="35" spans="1:30" x14ac:dyDescent="0.35">
      <c r="A35" s="18">
        <v>29</v>
      </c>
      <c r="B35" s="20">
        <f t="shared" si="0"/>
        <v>1</v>
      </c>
      <c r="C35" s="20">
        <f t="shared" si="1"/>
        <v>132</v>
      </c>
      <c r="D35" s="14">
        <f t="shared" si="2"/>
        <v>30</v>
      </c>
      <c r="E35" s="14">
        <f t="shared" si="2"/>
        <v>30</v>
      </c>
      <c r="F35" s="2" t="str">
        <f>IF(results!W35&lt;&gt;"c","",results!B35)</f>
        <v/>
      </c>
      <c r="G35" s="2" t="str">
        <f>IF(results!$W35&lt;&gt;"c","",results!V35)</f>
        <v/>
      </c>
      <c r="H35" s="34" t="str">
        <f>IF(results!$W35&lt;&gt;"c","",U35)</f>
        <v/>
      </c>
      <c r="I35" s="34" t="str">
        <f>IF(results!$W35&lt;&gt;"c","",IF(V35=U35,V35+0.0001,V35))</f>
        <v/>
      </c>
      <c r="J35" s="34" t="str">
        <f>IF(results!$W35&lt;&gt;"c","",IF(OR(U35=W35,V35=W35),W35+0.0002,W35))</f>
        <v/>
      </c>
      <c r="K35" s="34" t="str">
        <f>IF(results!$W35&lt;&gt;"c","",IF(OR(U35=X35,V35=X35,W35=X35),X35+0.0003,X35))</f>
        <v/>
      </c>
      <c r="L35" s="34" t="str">
        <f>IF(results!$W35&lt;&gt;"c","",IF(OR(U35=Y35,V35=Y35,W35=Y35,X35=Y35),Y35+0.0004,Y35))</f>
        <v/>
      </c>
      <c r="M35" s="34" t="str">
        <f>IF(results!$W35&lt;&gt;"c","",IF(OR(U35=Z35,V35=Z35,W35=Z35,X35=Z35,Y35=Z35),Z35+0.0005,Z35))</f>
        <v/>
      </c>
      <c r="N35" s="34" t="str">
        <f>IF(results!$W35&lt;&gt;"c","",IF(OR(U35=AA35,V35=AA35,W35=AA35,X35=AA35,Y35=AA35,Z35=AA35),AA35+0.0006,AA35))</f>
        <v/>
      </c>
      <c r="O35" s="34" t="str">
        <f>IF(results!$W35&lt;&gt;"c","",IF(OR(U35=AB35,V35=AB35,W35=AB35,X35=AB35,Y35=AB35,Z35=AB35,AA35=AB35),AB35+0.0007,AB35))</f>
        <v/>
      </c>
      <c r="P35" s="34" t="str">
        <f>IF(results!$W35&lt;&gt;"c","",AC35*2)</f>
        <v/>
      </c>
      <c r="Q35" s="4">
        <f t="shared" si="3"/>
        <v>0</v>
      </c>
      <c r="R35" s="4">
        <f t="shared" si="4"/>
        <v>3.4999999999999999E-6</v>
      </c>
      <c r="S35" s="4" t="str">
        <f>IF(results!$W35&lt;&gt;"c","",results!C35)</f>
        <v/>
      </c>
      <c r="T35" s="4">
        <f>IF(results!W35="A",1,IF(results!W35="B",2,IF(results!W35="C",3,99)))</f>
        <v>1</v>
      </c>
      <c r="U35" s="33">
        <f>results!D35+results!E35</f>
        <v>0</v>
      </c>
      <c r="V35" s="33">
        <f>results!F35+results!G35</f>
        <v>0</v>
      </c>
      <c r="W35" s="33">
        <f>results!H35+results!I35</f>
        <v>47</v>
      </c>
      <c r="X35" s="33">
        <f>results!J35+results!K35</f>
        <v>0</v>
      </c>
      <c r="Y35" s="33">
        <f>results!L35+results!M35</f>
        <v>0</v>
      </c>
      <c r="Z35" s="33">
        <f>results!N35+results!O35</f>
        <v>0</v>
      </c>
      <c r="AA35" s="33">
        <f>results!P35+results!Q35</f>
        <v>0</v>
      </c>
      <c r="AB35" s="33">
        <f>results!R35+results!S35</f>
        <v>0</v>
      </c>
      <c r="AC35" s="33">
        <f>results!T35+results!U35</f>
        <v>0</v>
      </c>
      <c r="AD35" s="10" t="e">
        <f t="shared" si="5"/>
        <v>#NUM!</v>
      </c>
    </row>
    <row r="36" spans="1:30" x14ac:dyDescent="0.35">
      <c r="A36" s="18">
        <v>30</v>
      </c>
      <c r="B36" s="20">
        <f t="shared" si="0"/>
        <v>29</v>
      </c>
      <c r="C36" s="20">
        <f t="shared" si="1"/>
        <v>131</v>
      </c>
      <c r="D36" s="14">
        <f t="shared" si="2"/>
        <v>30</v>
      </c>
      <c r="E36" s="14">
        <f t="shared" si="2"/>
        <v>30</v>
      </c>
      <c r="F36" s="2" t="str">
        <f>IF(results!W36&lt;&gt;"c","",results!B36)</f>
        <v/>
      </c>
      <c r="G36" s="2" t="str">
        <f>IF(results!$W36&lt;&gt;"c","",results!V36)</f>
        <v/>
      </c>
      <c r="H36" s="34" t="str">
        <f>IF(results!$W36&lt;&gt;"c","",U36)</f>
        <v/>
      </c>
      <c r="I36" s="34" t="str">
        <f>IF(results!$W36&lt;&gt;"c","",IF(V36=U36,V36+0.0001,V36))</f>
        <v/>
      </c>
      <c r="J36" s="34" t="str">
        <f>IF(results!$W36&lt;&gt;"c","",IF(OR(U36=W36,V36=W36),W36+0.0002,W36))</f>
        <v/>
      </c>
      <c r="K36" s="34" t="str">
        <f>IF(results!$W36&lt;&gt;"c","",IF(OR(U36=X36,V36=X36,W36=X36),X36+0.0003,X36))</f>
        <v/>
      </c>
      <c r="L36" s="34" t="str">
        <f>IF(results!$W36&lt;&gt;"c","",IF(OR(U36=Y36,V36=Y36,W36=Y36,X36=Y36),Y36+0.0004,Y36))</f>
        <v/>
      </c>
      <c r="M36" s="34" t="str">
        <f>IF(results!$W36&lt;&gt;"c","",IF(OR(U36=Z36,V36=Z36,W36=Z36,X36=Z36,Y36=Z36),Z36+0.0005,Z36))</f>
        <v/>
      </c>
      <c r="N36" s="34" t="str">
        <f>IF(results!$W36&lt;&gt;"c","",IF(OR(U36=AA36,V36=AA36,W36=AA36,X36=AA36,Y36=AA36,Z36=AA36),AA36+0.0006,AA36))</f>
        <v/>
      </c>
      <c r="O36" s="34" t="str">
        <f>IF(results!$W36&lt;&gt;"c","",IF(OR(U36=AB36,V36=AB36,W36=AB36,X36=AB36,Y36=AB36,Z36=AB36,AA36=AB36),AB36+0.0007,AB36))</f>
        <v/>
      </c>
      <c r="P36" s="34" t="str">
        <f>IF(results!$W36&lt;&gt;"c","",AC36*2)</f>
        <v/>
      </c>
      <c r="Q36" s="4">
        <f t="shared" si="3"/>
        <v>0</v>
      </c>
      <c r="R36" s="4">
        <f t="shared" si="4"/>
        <v>3.5999999999999998E-6</v>
      </c>
      <c r="S36" s="4" t="str">
        <f>IF(results!$W36&lt;&gt;"c","",results!C36)</f>
        <v/>
      </c>
      <c r="T36" s="4">
        <f>IF(results!W36="A",1,IF(results!W36="B",2,IF(results!W36="C",3,99)))</f>
        <v>2</v>
      </c>
      <c r="U36" s="33">
        <f>results!D36+results!E36</f>
        <v>0</v>
      </c>
      <c r="V36" s="33">
        <f>results!F36+results!G36</f>
        <v>0</v>
      </c>
      <c r="W36" s="33">
        <f>results!H36+results!I36</f>
        <v>0</v>
      </c>
      <c r="X36" s="33">
        <f>results!J36+results!K36</f>
        <v>47</v>
      </c>
      <c r="Y36" s="33">
        <f>results!L36+results!M36</f>
        <v>0</v>
      </c>
      <c r="Z36" s="33">
        <f>results!N36+results!O36</f>
        <v>0</v>
      </c>
      <c r="AA36" s="33">
        <f>results!P36+results!Q36</f>
        <v>0</v>
      </c>
      <c r="AB36" s="33">
        <f>results!R36+results!S36</f>
        <v>0</v>
      </c>
      <c r="AC36" s="33">
        <f>results!T36+results!U36</f>
        <v>0</v>
      </c>
      <c r="AD36" s="10" t="e">
        <f t="shared" si="5"/>
        <v>#NUM!</v>
      </c>
    </row>
    <row r="37" spans="1:30" x14ac:dyDescent="0.35">
      <c r="A37" s="18">
        <v>31</v>
      </c>
      <c r="B37" s="20">
        <f t="shared" si="0"/>
        <v>29</v>
      </c>
      <c r="C37" s="20">
        <f t="shared" si="1"/>
        <v>130</v>
      </c>
      <c r="D37" s="14">
        <f t="shared" si="2"/>
        <v>30</v>
      </c>
      <c r="E37" s="14">
        <f t="shared" si="2"/>
        <v>30</v>
      </c>
      <c r="F37" s="2" t="str">
        <f>IF(results!W37&lt;&gt;"c","",results!B37)</f>
        <v/>
      </c>
      <c r="G37" s="2" t="str">
        <f>IF(results!$W37&lt;&gt;"c","",results!V37)</f>
        <v/>
      </c>
      <c r="H37" s="34" t="str">
        <f>IF(results!$W37&lt;&gt;"c","",U37)</f>
        <v/>
      </c>
      <c r="I37" s="34" t="str">
        <f>IF(results!$W37&lt;&gt;"c","",IF(V37=U37,V37+0.0001,V37))</f>
        <v/>
      </c>
      <c r="J37" s="34" t="str">
        <f>IF(results!$W37&lt;&gt;"c","",IF(OR(U37=W37,V37=W37),W37+0.0002,W37))</f>
        <v/>
      </c>
      <c r="K37" s="34" t="str">
        <f>IF(results!$W37&lt;&gt;"c","",IF(OR(U37=X37,V37=X37,W37=X37),X37+0.0003,X37))</f>
        <v/>
      </c>
      <c r="L37" s="34" t="str">
        <f>IF(results!$W37&lt;&gt;"c","",IF(OR(U37=Y37,V37=Y37,W37=Y37,X37=Y37),Y37+0.0004,Y37))</f>
        <v/>
      </c>
      <c r="M37" s="34" t="str">
        <f>IF(results!$W37&lt;&gt;"c","",IF(OR(U37=Z37,V37=Z37,W37=Z37,X37=Z37,Y37=Z37),Z37+0.0005,Z37))</f>
        <v/>
      </c>
      <c r="N37" s="34" t="str">
        <f>IF(results!$W37&lt;&gt;"c","",IF(OR(U37=AA37,V37=AA37,W37=AA37,X37=AA37,Y37=AA37,Z37=AA37),AA37+0.0006,AA37))</f>
        <v/>
      </c>
      <c r="O37" s="34" t="str">
        <f>IF(results!$W37&lt;&gt;"c","",IF(OR(U37=AB37,V37=AB37,W37=AB37,X37=AB37,Y37=AB37,Z37=AB37,AA37=AB37),AB37+0.0007,AB37))</f>
        <v/>
      </c>
      <c r="P37" s="34" t="str">
        <f>IF(results!$W37&lt;&gt;"c","",AC37*2)</f>
        <v/>
      </c>
      <c r="Q37" s="4">
        <f t="shared" si="3"/>
        <v>0</v>
      </c>
      <c r="R37" s="4">
        <f t="shared" si="4"/>
        <v>3.6999999999999997E-6</v>
      </c>
      <c r="S37" s="4" t="str">
        <f>IF(results!$W37&lt;&gt;"c","",results!C37)</f>
        <v/>
      </c>
      <c r="T37" s="4">
        <f>IF(results!W37="A",1,IF(results!W37="B",2,IF(results!W37="C",3,99)))</f>
        <v>2</v>
      </c>
      <c r="U37" s="33">
        <f>results!D37+results!E37</f>
        <v>0</v>
      </c>
      <c r="V37" s="33">
        <f>results!F37+results!G37</f>
        <v>0</v>
      </c>
      <c r="W37" s="33">
        <f>results!H37+results!I37</f>
        <v>63</v>
      </c>
      <c r="X37" s="33">
        <f>results!J37+results!K37</f>
        <v>0</v>
      </c>
      <c r="Y37" s="33">
        <f>results!L37+results!M37</f>
        <v>57</v>
      </c>
      <c r="Z37" s="33">
        <f>results!N37+results!O37</f>
        <v>0</v>
      </c>
      <c r="AA37" s="33">
        <f>results!P37+results!Q37</f>
        <v>0</v>
      </c>
      <c r="AB37" s="33">
        <f>results!R37+results!S37</f>
        <v>0</v>
      </c>
      <c r="AC37" s="33">
        <f>results!T37+results!U37</f>
        <v>0</v>
      </c>
      <c r="AD37" s="10" t="e">
        <f t="shared" si="5"/>
        <v>#NUM!</v>
      </c>
    </row>
    <row r="38" spans="1:30" x14ac:dyDescent="0.35">
      <c r="A38" s="18">
        <v>32</v>
      </c>
      <c r="B38" s="20">
        <f t="shared" si="0"/>
        <v>29</v>
      </c>
      <c r="C38" s="20">
        <f t="shared" si="1"/>
        <v>129</v>
      </c>
      <c r="D38" s="14">
        <f t="shared" si="2"/>
        <v>30</v>
      </c>
      <c r="E38" s="14">
        <f t="shared" si="2"/>
        <v>30</v>
      </c>
      <c r="F38" s="2" t="str">
        <f>IF(results!W38&lt;&gt;"c","",results!B38)</f>
        <v/>
      </c>
      <c r="G38" s="2" t="str">
        <f>IF(results!$W38&lt;&gt;"c","",results!V38)</f>
        <v/>
      </c>
      <c r="H38" s="34" t="str">
        <f>IF(results!$W38&lt;&gt;"c","",U38)</f>
        <v/>
      </c>
      <c r="I38" s="34" t="str">
        <f>IF(results!$W38&lt;&gt;"c","",IF(V38=U38,V38+0.0001,V38))</f>
        <v/>
      </c>
      <c r="J38" s="34" t="str">
        <f>IF(results!$W38&lt;&gt;"c","",IF(OR(U38=W38,V38=W38),W38+0.0002,W38))</f>
        <v/>
      </c>
      <c r="K38" s="34" t="str">
        <f>IF(results!$W38&lt;&gt;"c","",IF(OR(U38=X38,V38=X38,W38=X38),X38+0.0003,X38))</f>
        <v/>
      </c>
      <c r="L38" s="34" t="str">
        <f>IF(results!$W38&lt;&gt;"c","",IF(OR(U38=Y38,V38=Y38,W38=Y38,X38=Y38),Y38+0.0004,Y38))</f>
        <v/>
      </c>
      <c r="M38" s="34" t="str">
        <f>IF(results!$W38&lt;&gt;"c","",IF(OR(U38=Z38,V38=Z38,W38=Z38,X38=Z38,Y38=Z38),Z38+0.0005,Z38))</f>
        <v/>
      </c>
      <c r="N38" s="34" t="str">
        <f>IF(results!$W38&lt;&gt;"c","",IF(OR(U38=AA38,V38=AA38,W38=AA38,X38=AA38,Y38=AA38,Z38=AA38),AA38+0.0006,AA38))</f>
        <v/>
      </c>
      <c r="O38" s="34" t="str">
        <f>IF(results!$W38&lt;&gt;"c","",IF(OR(U38=AB38,V38=AB38,W38=AB38,X38=AB38,Y38=AB38,Z38=AB38,AA38=AB38),AB38+0.0007,AB38))</f>
        <v/>
      </c>
      <c r="P38" s="34" t="str">
        <f>IF(results!$W38&lt;&gt;"c","",AC38*2)</f>
        <v/>
      </c>
      <c r="Q38" s="4">
        <f t="shared" si="3"/>
        <v>0</v>
      </c>
      <c r="R38" s="4">
        <f t="shared" si="4"/>
        <v>3.8E-6</v>
      </c>
      <c r="S38" s="4" t="str">
        <f>IF(results!$W38&lt;&gt;"c","",results!C38)</f>
        <v/>
      </c>
      <c r="T38" s="4">
        <f>IF(results!W38="A",1,IF(results!W38="B",2,IF(results!W38="C",3,99)))</f>
        <v>2</v>
      </c>
      <c r="U38" s="33">
        <f>results!D38+results!E38</f>
        <v>30</v>
      </c>
      <c r="V38" s="33">
        <f>results!F38+results!G38</f>
        <v>48</v>
      </c>
      <c r="W38" s="33">
        <f>results!H38+results!I38</f>
        <v>54</v>
      </c>
      <c r="X38" s="33">
        <f>results!J38+results!K38</f>
        <v>52</v>
      </c>
      <c r="Y38" s="33">
        <f>results!L38+results!M38</f>
        <v>47</v>
      </c>
      <c r="Z38" s="33">
        <f>results!N38+results!O38</f>
        <v>56</v>
      </c>
      <c r="AA38" s="33">
        <f>results!P38+results!Q38</f>
        <v>0</v>
      </c>
      <c r="AB38" s="33">
        <f>results!R38+results!S38</f>
        <v>44</v>
      </c>
      <c r="AC38" s="33">
        <f>results!T38+results!U38</f>
        <v>48</v>
      </c>
      <c r="AD38" s="10" t="e">
        <f t="shared" si="5"/>
        <v>#NUM!</v>
      </c>
    </row>
    <row r="39" spans="1:30" x14ac:dyDescent="0.35">
      <c r="A39" s="18">
        <v>33</v>
      </c>
      <c r="B39" s="20">
        <f t="shared" si="0"/>
        <v>29</v>
      </c>
      <c r="C39" s="20">
        <f t="shared" si="1"/>
        <v>128</v>
      </c>
      <c r="D39" s="14">
        <f t="shared" si="2"/>
        <v>30</v>
      </c>
      <c r="E39" s="14">
        <f t="shared" si="2"/>
        <v>30</v>
      </c>
      <c r="F39" s="2" t="str">
        <f>IF(results!W39&lt;&gt;"c","",results!B39)</f>
        <v/>
      </c>
      <c r="G39" s="2" t="str">
        <f>IF(results!$W39&lt;&gt;"c","",results!V39)</f>
        <v/>
      </c>
      <c r="H39" s="34" t="str">
        <f>IF(results!$W39&lt;&gt;"c","",U39)</f>
        <v/>
      </c>
      <c r="I39" s="34" t="str">
        <f>IF(results!$W39&lt;&gt;"c","",IF(V39=U39,V39+0.0001,V39))</f>
        <v/>
      </c>
      <c r="J39" s="34" t="str">
        <f>IF(results!$W39&lt;&gt;"c","",IF(OR(U39=W39,V39=W39),W39+0.0002,W39))</f>
        <v/>
      </c>
      <c r="K39" s="34" t="str">
        <f>IF(results!$W39&lt;&gt;"c","",IF(OR(U39=X39,V39=X39,W39=X39),X39+0.0003,X39))</f>
        <v/>
      </c>
      <c r="L39" s="34" t="str">
        <f>IF(results!$W39&lt;&gt;"c","",IF(OR(U39=Y39,V39=Y39,W39=Y39,X39=Y39),Y39+0.0004,Y39))</f>
        <v/>
      </c>
      <c r="M39" s="34" t="str">
        <f>IF(results!$W39&lt;&gt;"c","",IF(OR(U39=Z39,V39=Z39,W39=Z39,X39=Z39,Y39=Z39),Z39+0.0005,Z39))</f>
        <v/>
      </c>
      <c r="N39" s="34" t="str">
        <f>IF(results!$W39&lt;&gt;"c","",IF(OR(U39=AA39,V39=AA39,W39=AA39,X39=AA39,Y39=AA39,Z39=AA39),AA39+0.0006,AA39))</f>
        <v/>
      </c>
      <c r="O39" s="34" t="str">
        <f>IF(results!$W39&lt;&gt;"c","",IF(OR(U39=AB39,V39=AB39,W39=AB39,X39=AB39,Y39=AB39,Z39=AB39,AA39=AB39),AB39+0.0007,AB39))</f>
        <v/>
      </c>
      <c r="P39" s="34" t="str">
        <f>IF(results!$W39&lt;&gt;"c","",AC39*2)</f>
        <v/>
      </c>
      <c r="Q39" s="4">
        <f t="shared" si="3"/>
        <v>0</v>
      </c>
      <c r="R39" s="4">
        <f t="shared" si="4"/>
        <v>3.8999999999999999E-6</v>
      </c>
      <c r="S39" s="4" t="str">
        <f>IF(results!$W39&lt;&gt;"c","",results!C39)</f>
        <v/>
      </c>
      <c r="T39" s="4">
        <f>IF(results!W39="A",1,IF(results!W39="B",2,IF(results!W39="C",3,99)))</f>
        <v>2</v>
      </c>
      <c r="U39" s="33">
        <f>results!D39+results!E39</f>
        <v>45</v>
      </c>
      <c r="V39" s="33">
        <f>results!F39+results!G39</f>
        <v>40</v>
      </c>
      <c r="W39" s="33">
        <f>results!H39+results!I39</f>
        <v>50</v>
      </c>
      <c r="X39" s="33">
        <f>results!J39+results!K39</f>
        <v>52</v>
      </c>
      <c r="Y39" s="33">
        <f>results!L39+results!M39</f>
        <v>0</v>
      </c>
      <c r="Z39" s="33">
        <f>results!N39+results!O39</f>
        <v>66</v>
      </c>
      <c r="AA39" s="33">
        <f>results!P39+results!Q39</f>
        <v>39</v>
      </c>
      <c r="AB39" s="33">
        <f>results!R39+results!S39</f>
        <v>0</v>
      </c>
      <c r="AC39" s="33">
        <f>results!T39+results!U39</f>
        <v>58</v>
      </c>
      <c r="AD39" s="10" t="e">
        <f t="shared" si="5"/>
        <v>#NUM!</v>
      </c>
    </row>
    <row r="40" spans="1:30" x14ac:dyDescent="0.35">
      <c r="A40" s="18">
        <v>34</v>
      </c>
      <c r="B40" s="20">
        <f t="shared" si="0"/>
        <v>1</v>
      </c>
      <c r="C40" s="20">
        <f t="shared" si="1"/>
        <v>127</v>
      </c>
      <c r="D40" s="14">
        <f t="shared" ref="D40:E71" si="6">_xlfn.RANK.EQ($Q40,$Q$7:$Q$160,0)</f>
        <v>30</v>
      </c>
      <c r="E40" s="14">
        <f t="shared" si="6"/>
        <v>30</v>
      </c>
      <c r="F40" s="2" t="str">
        <f>IF(results!W40&lt;&gt;"c","",results!B40)</f>
        <v/>
      </c>
      <c r="G40" s="2" t="str">
        <f>IF(results!$W40&lt;&gt;"c","",results!V40)</f>
        <v/>
      </c>
      <c r="H40" s="34" t="str">
        <f>IF(results!$W40&lt;&gt;"c","",U40)</f>
        <v/>
      </c>
      <c r="I40" s="34" t="str">
        <f>IF(results!$W40&lt;&gt;"c","",IF(V40=U40,V40+0.0001,V40))</f>
        <v/>
      </c>
      <c r="J40" s="34" t="str">
        <f>IF(results!$W40&lt;&gt;"c","",IF(OR(U40=W40,V40=W40),W40+0.0002,W40))</f>
        <v/>
      </c>
      <c r="K40" s="34" t="str">
        <f>IF(results!$W40&lt;&gt;"c","",IF(OR(U40=X40,V40=X40,W40=X40),X40+0.0003,X40))</f>
        <v/>
      </c>
      <c r="L40" s="34" t="str">
        <f>IF(results!$W40&lt;&gt;"c","",IF(OR(U40=Y40,V40=Y40,W40=Y40,X40=Y40),Y40+0.0004,Y40))</f>
        <v/>
      </c>
      <c r="M40" s="34" t="str">
        <f>IF(results!$W40&lt;&gt;"c","",IF(OR(U40=Z40,V40=Z40,W40=Z40,X40=Z40,Y40=Z40),Z40+0.0005,Z40))</f>
        <v/>
      </c>
      <c r="N40" s="34" t="str">
        <f>IF(results!$W40&lt;&gt;"c","",IF(OR(U40=AA40,V40=AA40,W40=AA40,X40=AA40,Y40=AA40,Z40=AA40),AA40+0.0006,AA40))</f>
        <v/>
      </c>
      <c r="O40" s="34" t="str">
        <f>IF(results!$W40&lt;&gt;"c","",IF(OR(U40=AB40,V40=AB40,W40=AB40,X40=AB40,Y40=AB40,Z40=AB40,AA40=AB40),AB40+0.0007,AB40))</f>
        <v/>
      </c>
      <c r="P40" s="34" t="str">
        <f>IF(results!$W40&lt;&gt;"c","",AC40*2)</f>
        <v/>
      </c>
      <c r="Q40" s="4">
        <f t="shared" si="3"/>
        <v>0</v>
      </c>
      <c r="R40" s="4">
        <f t="shared" si="4"/>
        <v>3.9999999999999998E-6</v>
      </c>
      <c r="S40" s="4" t="str">
        <f>IF(results!$W40&lt;&gt;"c","",results!C40)</f>
        <v/>
      </c>
      <c r="T40" s="4">
        <f>IF(results!W40="A",1,IF(results!W40="B",2,IF(results!W40="C",3,99)))</f>
        <v>1</v>
      </c>
      <c r="U40" s="33">
        <f>results!D40+results!E40</f>
        <v>0</v>
      </c>
      <c r="V40" s="33">
        <f>results!F40+results!G40</f>
        <v>0</v>
      </c>
      <c r="W40" s="33">
        <f>results!H40+results!I40</f>
        <v>0</v>
      </c>
      <c r="X40" s="33">
        <f>results!J40+results!K40</f>
        <v>40</v>
      </c>
      <c r="Y40" s="33">
        <f>results!L40+results!M40</f>
        <v>0</v>
      </c>
      <c r="Z40" s="33">
        <f>results!N40+results!O40</f>
        <v>0</v>
      </c>
      <c r="AA40" s="33">
        <f>results!P40+results!Q40</f>
        <v>0</v>
      </c>
      <c r="AB40" s="33">
        <f>results!R40+results!S40</f>
        <v>0</v>
      </c>
      <c r="AC40" s="33">
        <f>results!T40+results!U40</f>
        <v>0</v>
      </c>
      <c r="AD40" s="10" t="e">
        <f t="shared" si="5"/>
        <v>#NUM!</v>
      </c>
    </row>
    <row r="41" spans="1:30" x14ac:dyDescent="0.35">
      <c r="A41" s="18">
        <v>35</v>
      </c>
      <c r="B41" s="20">
        <f t="shared" si="0"/>
        <v>29</v>
      </c>
      <c r="C41" s="20">
        <f t="shared" si="1"/>
        <v>126</v>
      </c>
      <c r="D41" s="14">
        <f t="shared" si="6"/>
        <v>30</v>
      </c>
      <c r="E41" s="14">
        <f t="shared" si="6"/>
        <v>30</v>
      </c>
      <c r="F41" s="2" t="str">
        <f>IF(results!W41&lt;&gt;"c","",results!B41)</f>
        <v/>
      </c>
      <c r="G41" s="2" t="str">
        <f>IF(results!$W41&lt;&gt;"c","",results!V41)</f>
        <v/>
      </c>
      <c r="H41" s="34" t="str">
        <f>IF(results!$W41&lt;&gt;"c","",U41)</f>
        <v/>
      </c>
      <c r="I41" s="34" t="str">
        <f>IF(results!$W41&lt;&gt;"c","",IF(V41=U41,V41+0.0001,V41))</f>
        <v/>
      </c>
      <c r="J41" s="34" t="str">
        <f>IF(results!$W41&lt;&gt;"c","",IF(OR(U41=W41,V41=W41),W41+0.0002,W41))</f>
        <v/>
      </c>
      <c r="K41" s="34" t="str">
        <f>IF(results!$W41&lt;&gt;"c","",IF(OR(U41=X41,V41=X41,W41=X41),X41+0.0003,X41))</f>
        <v/>
      </c>
      <c r="L41" s="34" t="str">
        <f>IF(results!$W41&lt;&gt;"c","",IF(OR(U41=Y41,V41=Y41,W41=Y41,X41=Y41),Y41+0.0004,Y41))</f>
        <v/>
      </c>
      <c r="M41" s="34" t="str">
        <f>IF(results!$W41&lt;&gt;"c","",IF(OR(U41=Z41,V41=Z41,W41=Z41,X41=Z41,Y41=Z41),Z41+0.0005,Z41))</f>
        <v/>
      </c>
      <c r="N41" s="34" t="str">
        <f>IF(results!$W41&lt;&gt;"c","",IF(OR(U41=AA41,V41=AA41,W41=AA41,X41=AA41,Y41=AA41,Z41=AA41),AA41+0.0006,AA41))</f>
        <v/>
      </c>
      <c r="O41" s="34" t="str">
        <f>IF(results!$W41&lt;&gt;"c","",IF(OR(U41=AB41,V41=AB41,W41=AB41,X41=AB41,Y41=AB41,Z41=AB41,AA41=AB41),AB41+0.0007,AB41))</f>
        <v/>
      </c>
      <c r="P41" s="34" t="str">
        <f>IF(results!$W41&lt;&gt;"c","",AC41*2)</f>
        <v/>
      </c>
      <c r="Q41" s="4">
        <f t="shared" si="3"/>
        <v>0</v>
      </c>
      <c r="R41" s="4">
        <f t="shared" si="4"/>
        <v>4.0999999999999997E-6</v>
      </c>
      <c r="S41" s="4" t="str">
        <f>IF(results!$W41&lt;&gt;"c","",results!C41)</f>
        <v/>
      </c>
      <c r="T41" s="4">
        <f>IF(results!W41="A",1,IF(results!W41="B",2,IF(results!W41="C",3,99)))</f>
        <v>2</v>
      </c>
      <c r="U41" s="33">
        <f>results!D41+results!E41</f>
        <v>0</v>
      </c>
      <c r="V41" s="33">
        <f>results!F41+results!G41</f>
        <v>0</v>
      </c>
      <c r="W41" s="33">
        <f>results!H41+results!I41</f>
        <v>0</v>
      </c>
      <c r="X41" s="33">
        <f>results!J41+results!K41</f>
        <v>0</v>
      </c>
      <c r="Y41" s="33">
        <f>results!L41+results!M41</f>
        <v>0</v>
      </c>
      <c r="Z41" s="33">
        <f>results!N41+results!O41</f>
        <v>0</v>
      </c>
      <c r="AA41" s="33">
        <f>results!P41+results!Q41</f>
        <v>41</v>
      </c>
      <c r="AB41" s="33">
        <f>results!R41+results!S41</f>
        <v>0</v>
      </c>
      <c r="AC41" s="33">
        <f>results!T41+results!U41</f>
        <v>35</v>
      </c>
      <c r="AD41" s="10" t="e">
        <f t="shared" si="5"/>
        <v>#NUM!</v>
      </c>
    </row>
    <row r="42" spans="1:30" x14ac:dyDescent="0.35">
      <c r="A42" s="18">
        <v>36</v>
      </c>
      <c r="B42" s="20">
        <f t="shared" si="0"/>
        <v>84</v>
      </c>
      <c r="C42" s="20">
        <f t="shared" si="1"/>
        <v>10</v>
      </c>
      <c r="D42" s="14">
        <f t="shared" si="6"/>
        <v>10</v>
      </c>
      <c r="E42" s="14">
        <f t="shared" si="6"/>
        <v>10</v>
      </c>
      <c r="F42" s="2" t="str">
        <f>IF(results!W42&lt;&gt;"c","",results!B42)</f>
        <v>KONTE JANEZ</v>
      </c>
      <c r="G42" s="2">
        <f>IF(results!$W42&lt;&gt;"c","",results!V42)</f>
        <v>2</v>
      </c>
      <c r="H42" s="34">
        <f>IF(results!$W42&lt;&gt;"c","",U42)</f>
        <v>0</v>
      </c>
      <c r="I42" s="34">
        <f>IF(results!$W42&lt;&gt;"c","",IF(V42=U42,V42+0.0001,V42))</f>
        <v>1E-4</v>
      </c>
      <c r="J42" s="34">
        <f>IF(results!$W42&lt;&gt;"c","",IF(OR(U42=W42,V42=W42),W42+0.0002,W42))</f>
        <v>2.0000000000000001E-4</v>
      </c>
      <c r="K42" s="34">
        <f>IF(results!$W42&lt;&gt;"c","",IF(OR(U42=X42,V42=X42,W42=X42),X42+0.0003,X42))</f>
        <v>2.9999999999999997E-4</v>
      </c>
      <c r="L42" s="34">
        <f>IF(results!$W42&lt;&gt;"c","",IF(OR(U42=Y42,V42=Y42,W42=Y42,X42=Y42),Y42+0.0004,Y42))</f>
        <v>4.0000000000000002E-4</v>
      </c>
      <c r="M42" s="34">
        <f>IF(results!$W42&lt;&gt;"c","",IF(OR(U42=Z42,V42=Z42,W42=Z42,X42=Z42,Y42=Z42),Z42+0.0005,Z42))</f>
        <v>5.0000000000000001E-4</v>
      </c>
      <c r="N42" s="34">
        <f>IF(results!$W42&lt;&gt;"c","",IF(OR(U42=AA42,V42=AA42,W42=AA42,X42=AA42,Y42=AA42,Z42=AA42),AA42+0.0006,AA42))</f>
        <v>47</v>
      </c>
      <c r="O42" s="34">
        <f>IF(results!$W42&lt;&gt;"c","",IF(OR(U42=AB42,V42=AB42,W42=AB42,X42=AB42,Y42=AB42,Z42=AB42,AA42=AB42),AB42+0.0007,AB42))</f>
        <v>6.9999999999999999E-4</v>
      </c>
      <c r="P42" s="34">
        <f>IF(results!$W42&lt;&gt;"c","",AC42*2)</f>
        <v>84</v>
      </c>
      <c r="Q42" s="4">
        <f t="shared" si="3"/>
        <v>131.00119999999998</v>
      </c>
      <c r="R42" s="4">
        <f t="shared" si="4"/>
        <v>131.00120419999999</v>
      </c>
      <c r="S42" s="4">
        <f>IF(results!$W42&lt;&gt;"c","",results!C42)</f>
        <v>26</v>
      </c>
      <c r="T42" s="4">
        <f>IF(results!W42="A",1,IF(results!W42="B",2,IF(results!W42="C",3,99)))</f>
        <v>3</v>
      </c>
      <c r="U42" s="33">
        <f>results!D42+results!E42</f>
        <v>0</v>
      </c>
      <c r="V42" s="33">
        <f>results!F42+results!G42</f>
        <v>0</v>
      </c>
      <c r="W42" s="33">
        <f>results!H42+results!I42</f>
        <v>0</v>
      </c>
      <c r="X42" s="33">
        <f>results!J42+results!K42</f>
        <v>0</v>
      </c>
      <c r="Y42" s="33">
        <f>results!L42+results!M42</f>
        <v>0</v>
      </c>
      <c r="Z42" s="33">
        <f>results!N42+results!O42</f>
        <v>0</v>
      </c>
      <c r="AA42" s="33">
        <f>results!P42+results!Q42</f>
        <v>47</v>
      </c>
      <c r="AB42" s="33">
        <f>results!R42+results!S42</f>
        <v>0</v>
      </c>
      <c r="AC42" s="33">
        <f>results!T42+results!U42</f>
        <v>42</v>
      </c>
      <c r="AD42" s="10">
        <f t="shared" si="5"/>
        <v>6.9999999999999999E-4</v>
      </c>
    </row>
    <row r="43" spans="1:30" x14ac:dyDescent="0.35">
      <c r="A43" s="18">
        <v>37</v>
      </c>
      <c r="B43" s="20">
        <f t="shared" si="0"/>
        <v>84</v>
      </c>
      <c r="C43" s="20">
        <f t="shared" si="1"/>
        <v>26</v>
      </c>
      <c r="D43" s="14">
        <f t="shared" si="6"/>
        <v>25</v>
      </c>
      <c r="E43" s="14">
        <f t="shared" si="6"/>
        <v>25</v>
      </c>
      <c r="F43" s="2" t="str">
        <f>IF(results!W43&lt;&gt;"c","",results!B43)</f>
        <v>KOS SNEŽANA</v>
      </c>
      <c r="G43" s="2">
        <f>IF(results!$W43&lt;&gt;"c","",results!V43)</f>
        <v>1</v>
      </c>
      <c r="H43" s="34">
        <f>IF(results!$W43&lt;&gt;"c","",U43)</f>
        <v>0</v>
      </c>
      <c r="I43" s="34">
        <f>IF(results!$W43&lt;&gt;"c","",IF(V43=U43,V43+0.0001,V43))</f>
        <v>1E-4</v>
      </c>
      <c r="J43" s="34">
        <f>IF(results!$W43&lt;&gt;"c","",IF(OR(U43=W43,V43=W43),W43+0.0002,W43))</f>
        <v>2.0000000000000001E-4</v>
      </c>
      <c r="K43" s="34">
        <f>IF(results!$W43&lt;&gt;"c","",IF(OR(U43=X43,V43=X43,W43=X43),X43+0.0003,X43))</f>
        <v>38</v>
      </c>
      <c r="L43" s="34">
        <f>IF(results!$W43&lt;&gt;"c","",IF(OR(U43=Y43,V43=Y43,W43=Y43,X43=Y43),Y43+0.0004,Y43))</f>
        <v>4.0000000000000002E-4</v>
      </c>
      <c r="M43" s="34">
        <f>IF(results!$W43&lt;&gt;"c","",IF(OR(U43=Z43,V43=Z43,W43=Z43,X43=Z43,Y43=Z43),Z43+0.0005,Z43))</f>
        <v>5.0000000000000001E-4</v>
      </c>
      <c r="N43" s="34">
        <f>IF(results!$W43&lt;&gt;"c","",IF(OR(U43=AA43,V43=AA43,W43=AA43,X43=AA43,Y43=AA43,Z43=AA43),AA43+0.0006,AA43))</f>
        <v>5.9999999999999995E-4</v>
      </c>
      <c r="O43" s="34">
        <f>IF(results!$W43&lt;&gt;"c","",IF(OR(U43=AB43,V43=AB43,W43=AB43,X43=AB43,Y43=AB43,Z43=AB43,AA43=AB43),AB43+0.0007,AB43))</f>
        <v>6.9999999999999999E-4</v>
      </c>
      <c r="P43" s="34">
        <f>IF(results!$W43&lt;&gt;"c","",AC43*2)</f>
        <v>0</v>
      </c>
      <c r="Q43" s="4">
        <f t="shared" si="3"/>
        <v>38.001800000000003</v>
      </c>
      <c r="R43" s="4">
        <f t="shared" si="4"/>
        <v>38.001804300000003</v>
      </c>
      <c r="S43" s="4">
        <f>IF(results!$W43&lt;&gt;"c","",results!C43)</f>
        <v>30</v>
      </c>
      <c r="T43" s="4">
        <f>IF(results!W43="A",1,IF(results!W43="B",2,IF(results!W43="C",3,99)))</f>
        <v>3</v>
      </c>
      <c r="U43" s="33">
        <f>results!D43+results!E43</f>
        <v>0</v>
      </c>
      <c r="V43" s="33">
        <f>results!F43+results!G43</f>
        <v>0</v>
      </c>
      <c r="W43" s="33">
        <f>results!H43+results!I43</f>
        <v>0</v>
      </c>
      <c r="X43" s="33">
        <f>results!J43+results!K43</f>
        <v>38</v>
      </c>
      <c r="Y43" s="33">
        <f>results!L43+results!M43</f>
        <v>0</v>
      </c>
      <c r="Z43" s="33">
        <f>results!N43+results!O43</f>
        <v>0</v>
      </c>
      <c r="AA43" s="33">
        <f>results!P43+results!Q43</f>
        <v>0</v>
      </c>
      <c r="AB43" s="33">
        <f>results!R43+results!S43</f>
        <v>0</v>
      </c>
      <c r="AC43" s="33">
        <f>results!T43+results!U43</f>
        <v>0</v>
      </c>
      <c r="AD43" s="10">
        <f t="shared" si="5"/>
        <v>5.9999999999999995E-4</v>
      </c>
    </row>
    <row r="44" spans="1:30" x14ac:dyDescent="0.35">
      <c r="A44" s="18">
        <v>38</v>
      </c>
      <c r="B44" s="20">
        <f t="shared" si="0"/>
        <v>1</v>
      </c>
      <c r="C44" s="20">
        <f t="shared" si="1"/>
        <v>125</v>
      </c>
      <c r="D44" s="14">
        <f t="shared" si="6"/>
        <v>30</v>
      </c>
      <c r="E44" s="14">
        <f t="shared" si="6"/>
        <v>30</v>
      </c>
      <c r="F44" s="2" t="str">
        <f>IF(results!W44&lt;&gt;"c","",results!B44)</f>
        <v/>
      </c>
      <c r="G44" s="2" t="str">
        <f>IF(results!$W44&lt;&gt;"c","",results!V44)</f>
        <v/>
      </c>
      <c r="H44" s="34" t="str">
        <f>IF(results!$W44&lt;&gt;"c","",U44)</f>
        <v/>
      </c>
      <c r="I44" s="34" t="str">
        <f>IF(results!$W44&lt;&gt;"c","",IF(V44=U44,V44+0.0001,V44))</f>
        <v/>
      </c>
      <c r="J44" s="34" t="str">
        <f>IF(results!$W44&lt;&gt;"c","",IF(OR(U44=W44,V44=W44),W44+0.0002,W44))</f>
        <v/>
      </c>
      <c r="K44" s="34" t="str">
        <f>IF(results!$W44&lt;&gt;"c","",IF(OR(U44=X44,V44=X44,W44=X44),X44+0.0003,X44))</f>
        <v/>
      </c>
      <c r="L44" s="34" t="str">
        <f>IF(results!$W44&lt;&gt;"c","",IF(OR(U44=Y44,V44=Y44,W44=Y44,X44=Y44),Y44+0.0004,Y44))</f>
        <v/>
      </c>
      <c r="M44" s="34" t="str">
        <f>IF(results!$W44&lt;&gt;"c","",IF(OR(U44=Z44,V44=Z44,W44=Z44,X44=Z44,Y44=Z44),Z44+0.0005,Z44))</f>
        <v/>
      </c>
      <c r="N44" s="34" t="str">
        <f>IF(results!$W44&lt;&gt;"c","",IF(OR(U44=AA44,V44=AA44,W44=AA44,X44=AA44,Y44=AA44,Z44=AA44),AA44+0.0006,AA44))</f>
        <v/>
      </c>
      <c r="O44" s="34" t="str">
        <f>IF(results!$W44&lt;&gt;"c","",IF(OR(U44=AB44,V44=AB44,W44=AB44,X44=AB44,Y44=AB44,Z44=AB44,AA44=AB44),AB44+0.0007,AB44))</f>
        <v/>
      </c>
      <c r="P44" s="34" t="str">
        <f>IF(results!$W44&lt;&gt;"c","",AC44*2)</f>
        <v/>
      </c>
      <c r="Q44" s="4">
        <f t="shared" si="3"/>
        <v>0</v>
      </c>
      <c r="R44" s="4">
        <f t="shared" si="4"/>
        <v>4.4000000000000002E-6</v>
      </c>
      <c r="S44" s="4" t="str">
        <f>IF(results!$W44&lt;&gt;"c","",results!C44)</f>
        <v/>
      </c>
      <c r="T44" s="4">
        <f>IF(results!W44="A",1,IF(results!W44="B",2,IF(results!W44="C",3,99)))</f>
        <v>1</v>
      </c>
      <c r="U44" s="33">
        <f>results!D44+results!E44</f>
        <v>0</v>
      </c>
      <c r="V44" s="33">
        <f>results!F44+results!G44</f>
        <v>0</v>
      </c>
      <c r="W44" s="33">
        <f>results!H44+results!I44</f>
        <v>54</v>
      </c>
      <c r="X44" s="33">
        <f>results!J44+results!K44</f>
        <v>0</v>
      </c>
      <c r="Y44" s="33">
        <f>results!L44+results!M44</f>
        <v>0</v>
      </c>
      <c r="Z44" s="33">
        <f>results!N44+results!O44</f>
        <v>0</v>
      </c>
      <c r="AA44" s="33">
        <f>results!P44+results!Q44</f>
        <v>0</v>
      </c>
      <c r="AB44" s="33">
        <f>results!R44+results!S44</f>
        <v>0</v>
      </c>
      <c r="AC44" s="33">
        <f>results!T44+results!U44</f>
        <v>0</v>
      </c>
      <c r="AD44" s="10" t="e">
        <f t="shared" si="5"/>
        <v>#NUM!</v>
      </c>
    </row>
    <row r="45" spans="1:30" x14ac:dyDescent="0.35">
      <c r="A45" s="18">
        <v>39</v>
      </c>
      <c r="B45" s="20">
        <f t="shared" si="0"/>
        <v>84</v>
      </c>
      <c r="C45" s="20">
        <f t="shared" si="1"/>
        <v>16</v>
      </c>
      <c r="D45" s="14">
        <f t="shared" si="6"/>
        <v>16</v>
      </c>
      <c r="E45" s="14">
        <f t="shared" si="6"/>
        <v>16</v>
      </c>
      <c r="F45" s="2" t="str">
        <f>IF(results!W45&lt;&gt;"c","",results!B45)</f>
        <v>KRALJ BOŠTJAN</v>
      </c>
      <c r="G45" s="2">
        <f>IF(results!$W45&lt;&gt;"c","",results!V45)</f>
        <v>2</v>
      </c>
      <c r="H45" s="34">
        <f>IF(results!$W45&lt;&gt;"c","",U45)</f>
        <v>0</v>
      </c>
      <c r="I45" s="34">
        <f>IF(results!$W45&lt;&gt;"c","",IF(V45=U45,V45+0.0001,V45))</f>
        <v>1E-4</v>
      </c>
      <c r="J45" s="34">
        <f>IF(results!$W45&lt;&gt;"c","",IF(OR(U45=W45,V45=W45),W45+0.0002,W45))</f>
        <v>2.0000000000000001E-4</v>
      </c>
      <c r="K45" s="34">
        <f>IF(results!$W45&lt;&gt;"c","",IF(OR(U45=X45,V45=X45,W45=X45),X45+0.0003,X45))</f>
        <v>46</v>
      </c>
      <c r="L45" s="34">
        <f>IF(results!$W45&lt;&gt;"c","",IF(OR(U45=Y45,V45=Y45,W45=Y45,X45=Y45),Y45+0.0004,Y45))</f>
        <v>4.0000000000000002E-4</v>
      </c>
      <c r="M45" s="34">
        <f>IF(results!$W45&lt;&gt;"c","",IF(OR(U45=Z45,V45=Z45,W45=Z45,X45=Z45,Y45=Z45),Z45+0.0005,Z45))</f>
        <v>32</v>
      </c>
      <c r="N45" s="34">
        <f>IF(results!$W45&lt;&gt;"c","",IF(OR(U45=AA45,V45=AA45,W45=AA45,X45=AA45,Y45=AA45,Z45=AA45),AA45+0.0006,AA45))</f>
        <v>5.9999999999999995E-4</v>
      </c>
      <c r="O45" s="34">
        <f>IF(results!$W45&lt;&gt;"c","",IF(OR(U45=AB45,V45=AB45,W45=AB45,X45=AB45,Y45=AB45,Z45=AB45,AA45=AB45),AB45+0.0007,AB45))</f>
        <v>6.9999999999999999E-4</v>
      </c>
      <c r="P45" s="34">
        <f>IF(results!$W45&lt;&gt;"c","",AC45*2)</f>
        <v>0</v>
      </c>
      <c r="Q45" s="4">
        <f t="shared" si="3"/>
        <v>78.001300000000001</v>
      </c>
      <c r="R45" s="4">
        <f t="shared" si="4"/>
        <v>78.001304500000003</v>
      </c>
      <c r="S45" s="4">
        <f>IF(results!$W45&lt;&gt;"c","",results!C45)</f>
        <v>26.9</v>
      </c>
      <c r="T45" s="4">
        <f>IF(results!W45="A",1,IF(results!W45="B",2,IF(results!W45="C",3,99)))</f>
        <v>3</v>
      </c>
      <c r="U45" s="33">
        <f>results!D45+results!E45</f>
        <v>0</v>
      </c>
      <c r="V45" s="33">
        <f>results!F45+results!G45</f>
        <v>0</v>
      </c>
      <c r="W45" s="33">
        <f>results!H45+results!I45</f>
        <v>0</v>
      </c>
      <c r="X45" s="33">
        <f>results!J45+results!K45</f>
        <v>46</v>
      </c>
      <c r="Y45" s="33">
        <f>results!L45+results!M45</f>
        <v>0</v>
      </c>
      <c r="Z45" s="33">
        <f>results!N45+results!O45</f>
        <v>32</v>
      </c>
      <c r="AA45" s="33">
        <f>results!P45+results!Q45</f>
        <v>0</v>
      </c>
      <c r="AB45" s="33">
        <f>results!R45+results!S45</f>
        <v>0</v>
      </c>
      <c r="AC45" s="33">
        <f>results!T45+results!U45</f>
        <v>0</v>
      </c>
      <c r="AD45" s="10">
        <f t="shared" si="5"/>
        <v>6.9999999999999999E-4</v>
      </c>
    </row>
    <row r="46" spans="1:30" x14ac:dyDescent="0.35">
      <c r="A46" s="18">
        <v>40</v>
      </c>
      <c r="B46" s="20">
        <f t="shared" si="0"/>
        <v>1</v>
      </c>
      <c r="C46" s="20">
        <f t="shared" si="1"/>
        <v>124</v>
      </c>
      <c r="D46" s="14">
        <f t="shared" si="6"/>
        <v>30</v>
      </c>
      <c r="E46" s="14">
        <f t="shared" si="6"/>
        <v>30</v>
      </c>
      <c r="F46" s="2" t="str">
        <f>IF(results!W46&lt;&gt;"c","",results!B46)</f>
        <v/>
      </c>
      <c r="G46" s="2" t="str">
        <f>IF(results!$W46&lt;&gt;"c","",results!V46)</f>
        <v/>
      </c>
      <c r="H46" s="34" t="str">
        <f>IF(results!$W46&lt;&gt;"c","",U46)</f>
        <v/>
      </c>
      <c r="I46" s="34" t="str">
        <f>IF(results!$W46&lt;&gt;"c","",IF(V46=U46,V46+0.0001,V46))</f>
        <v/>
      </c>
      <c r="J46" s="34" t="str">
        <f>IF(results!$W46&lt;&gt;"c","",IF(OR(U46=W46,V46=W46),W46+0.0002,W46))</f>
        <v/>
      </c>
      <c r="K46" s="34" t="str">
        <f>IF(results!$W46&lt;&gt;"c","",IF(OR(U46=X46,V46=X46,W46=X46),X46+0.0003,X46))</f>
        <v/>
      </c>
      <c r="L46" s="34" t="str">
        <f>IF(results!$W46&lt;&gt;"c","",IF(OR(U46=Y46,V46=Y46,W46=Y46,X46=Y46),Y46+0.0004,Y46))</f>
        <v/>
      </c>
      <c r="M46" s="34" t="str">
        <f>IF(results!$W46&lt;&gt;"c","",IF(OR(U46=Z46,V46=Z46,W46=Z46,X46=Z46,Y46=Z46),Z46+0.0005,Z46))</f>
        <v/>
      </c>
      <c r="N46" s="34" t="str">
        <f>IF(results!$W46&lt;&gt;"c","",IF(OR(U46=AA46,V46=AA46,W46=AA46,X46=AA46,Y46=AA46,Z46=AA46),AA46+0.0006,AA46))</f>
        <v/>
      </c>
      <c r="O46" s="34" t="str">
        <f>IF(results!$W46&lt;&gt;"c","",IF(OR(U46=AB46,V46=AB46,W46=AB46,X46=AB46,Y46=AB46,Z46=AB46,AA46=AB46),AB46+0.0007,AB46))</f>
        <v/>
      </c>
      <c r="P46" s="34" t="str">
        <f>IF(results!$W46&lt;&gt;"c","",AC46*2)</f>
        <v/>
      </c>
      <c r="Q46" s="4">
        <f t="shared" si="3"/>
        <v>0</v>
      </c>
      <c r="R46" s="4">
        <f t="shared" si="4"/>
        <v>4.6E-6</v>
      </c>
      <c r="S46" s="4" t="str">
        <f>IF(results!$W46&lt;&gt;"c","",results!C46)</f>
        <v/>
      </c>
      <c r="T46" s="4">
        <f>IF(results!W46="A",1,IF(results!W46="B",2,IF(results!W46="C",3,99)))</f>
        <v>1</v>
      </c>
      <c r="U46" s="33">
        <f>results!D46+results!E46</f>
        <v>0</v>
      </c>
      <c r="V46" s="33">
        <f>results!F46+results!G46</f>
        <v>0</v>
      </c>
      <c r="W46" s="33">
        <f>results!H46+results!I46</f>
        <v>0</v>
      </c>
      <c r="X46" s="33">
        <f>results!J46+results!K46</f>
        <v>0</v>
      </c>
      <c r="Y46" s="33">
        <f>results!L46+results!M46</f>
        <v>0</v>
      </c>
      <c r="Z46" s="33">
        <f>results!N46+results!O46</f>
        <v>48</v>
      </c>
      <c r="AA46" s="33">
        <f>results!P46+results!Q46</f>
        <v>0</v>
      </c>
      <c r="AB46" s="33">
        <f>results!R46+results!S46</f>
        <v>0</v>
      </c>
      <c r="AC46" s="33">
        <f>results!T46+results!U46</f>
        <v>0</v>
      </c>
      <c r="AD46" s="10" t="e">
        <f t="shared" si="5"/>
        <v>#NUM!</v>
      </c>
    </row>
    <row r="47" spans="1:30" x14ac:dyDescent="0.35">
      <c r="A47" s="18">
        <v>41</v>
      </c>
      <c r="B47" s="20">
        <f t="shared" si="0"/>
        <v>84</v>
      </c>
      <c r="C47" s="20">
        <f t="shared" si="1"/>
        <v>8</v>
      </c>
      <c r="D47" s="14">
        <f t="shared" si="6"/>
        <v>8</v>
      </c>
      <c r="E47" s="14">
        <f t="shared" si="6"/>
        <v>8</v>
      </c>
      <c r="F47" s="2" t="str">
        <f>IF(results!W47&lt;&gt;"c","",results!B47)</f>
        <v>KRANJC ROMANA</v>
      </c>
      <c r="G47" s="2">
        <f>IF(results!$W47&lt;&gt;"c","",results!V47)</f>
        <v>3</v>
      </c>
      <c r="H47" s="34">
        <f>IF(results!$W47&lt;&gt;"c","",U47)</f>
        <v>0</v>
      </c>
      <c r="I47" s="34">
        <f>IF(results!$W47&lt;&gt;"c","",IF(V47=U47,V47+0.0001,V47))</f>
        <v>1E-4</v>
      </c>
      <c r="J47" s="34">
        <f>IF(results!$W47&lt;&gt;"c","",IF(OR(U47=W47,V47=W47),W47+0.0002,W47))</f>
        <v>44</v>
      </c>
      <c r="K47" s="34">
        <f>IF(results!$W47&lt;&gt;"c","",IF(OR(U47=X47,V47=X47,W47=X47),X47+0.0003,X47))</f>
        <v>51</v>
      </c>
      <c r="L47" s="34">
        <f>IF(results!$W47&lt;&gt;"c","",IF(OR(U47=Y47,V47=Y47,W47=Y47,X47=Y47),Y47+0.0004,Y47))</f>
        <v>4.0000000000000002E-4</v>
      </c>
      <c r="M47" s="34">
        <f>IF(results!$W47&lt;&gt;"c","",IF(OR(U47=Z47,V47=Z47,W47=Z47,X47=Z47,Y47=Z47),Z47+0.0005,Z47))</f>
        <v>5.0000000000000001E-4</v>
      </c>
      <c r="N47" s="34">
        <f>IF(results!$W47&lt;&gt;"c","",IF(OR(U47=AA47,V47=AA47,W47=AA47,X47=AA47,Y47=AA47,Z47=AA47),AA47+0.0006,AA47))</f>
        <v>5.9999999999999995E-4</v>
      </c>
      <c r="O47" s="34">
        <f>IF(results!$W47&lt;&gt;"c","",IF(OR(U47=AB47,V47=AB47,W47=AB47,X47=AB47,Y47=AB47,Z47=AB47,AA47=AB47),AB47+0.0007,AB47))</f>
        <v>44.000700000000002</v>
      </c>
      <c r="P47" s="34">
        <f>IF(results!$W47&lt;&gt;"c","",AC47*2)</f>
        <v>0</v>
      </c>
      <c r="Q47" s="4">
        <f t="shared" si="3"/>
        <v>139.00129999999999</v>
      </c>
      <c r="R47" s="4">
        <f t="shared" si="4"/>
        <v>139.00130469999999</v>
      </c>
      <c r="S47" s="4">
        <f>IF(results!$W47&lt;&gt;"c","",results!C47)</f>
        <v>26.3</v>
      </c>
      <c r="T47" s="4">
        <f>IF(results!W47="A",1,IF(results!W47="B",2,IF(results!W47="C",3,99)))</f>
        <v>3</v>
      </c>
      <c r="U47" s="33">
        <f>results!D47+results!E47</f>
        <v>0</v>
      </c>
      <c r="V47" s="33">
        <f>results!F47+results!G47</f>
        <v>0</v>
      </c>
      <c r="W47" s="33">
        <f>results!H47+results!I47</f>
        <v>44</v>
      </c>
      <c r="X47" s="33">
        <f>results!J47+results!K47</f>
        <v>51</v>
      </c>
      <c r="Y47" s="33">
        <f>results!L47+results!M47</f>
        <v>0</v>
      </c>
      <c r="Z47" s="33">
        <f>results!N47+results!O47</f>
        <v>0</v>
      </c>
      <c r="AA47" s="33">
        <f>results!P47+results!Q47</f>
        <v>0</v>
      </c>
      <c r="AB47" s="33">
        <f>results!R47+results!S47</f>
        <v>44</v>
      </c>
      <c r="AC47" s="33">
        <f>results!T47+results!U47</f>
        <v>0</v>
      </c>
      <c r="AD47" s="10">
        <f t="shared" si="5"/>
        <v>44</v>
      </c>
    </row>
    <row r="48" spans="1:30" x14ac:dyDescent="0.35">
      <c r="A48" s="18">
        <v>42</v>
      </c>
      <c r="B48" s="20">
        <f t="shared" si="0"/>
        <v>1</v>
      </c>
      <c r="C48" s="20">
        <f t="shared" si="1"/>
        <v>123</v>
      </c>
      <c r="D48" s="14">
        <f t="shared" si="6"/>
        <v>30</v>
      </c>
      <c r="E48" s="14">
        <f t="shared" si="6"/>
        <v>30</v>
      </c>
      <c r="F48" s="2" t="str">
        <f>IF(results!W48&lt;&gt;"c","",results!B48)</f>
        <v/>
      </c>
      <c r="G48" s="2" t="str">
        <f>IF(results!$W48&lt;&gt;"c","",results!V48)</f>
        <v/>
      </c>
      <c r="H48" s="34" t="str">
        <f>IF(results!$W48&lt;&gt;"c","",U48)</f>
        <v/>
      </c>
      <c r="I48" s="34" t="str">
        <f>IF(results!$W48&lt;&gt;"c","",IF(V48=U48,V48+0.0001,V48))</f>
        <v/>
      </c>
      <c r="J48" s="34" t="str">
        <f>IF(results!$W48&lt;&gt;"c","",IF(OR(U48=W48,V48=W48),W48+0.0002,W48))</f>
        <v/>
      </c>
      <c r="K48" s="34" t="str">
        <f>IF(results!$W48&lt;&gt;"c","",IF(OR(U48=X48,V48=X48,W48=X48),X48+0.0003,X48))</f>
        <v/>
      </c>
      <c r="L48" s="34" t="str">
        <f>IF(results!$W48&lt;&gt;"c","",IF(OR(U48=Y48,V48=Y48,W48=Y48,X48=Y48),Y48+0.0004,Y48))</f>
        <v/>
      </c>
      <c r="M48" s="34" t="str">
        <f>IF(results!$W48&lt;&gt;"c","",IF(OR(U48=Z48,V48=Z48,W48=Z48,X48=Z48,Y48=Z48),Z48+0.0005,Z48))</f>
        <v/>
      </c>
      <c r="N48" s="34" t="str">
        <f>IF(results!$W48&lt;&gt;"c","",IF(OR(U48=AA48,V48=AA48,W48=AA48,X48=AA48,Y48=AA48,Z48=AA48),AA48+0.0006,AA48))</f>
        <v/>
      </c>
      <c r="O48" s="34" t="str">
        <f>IF(results!$W48&lt;&gt;"c","",IF(OR(U48=AB48,V48=AB48,W48=AB48,X48=AB48,Y48=AB48,Z48=AB48,AA48=AB48),AB48+0.0007,AB48))</f>
        <v/>
      </c>
      <c r="P48" s="34" t="str">
        <f>IF(results!$W48&lt;&gt;"c","",AC48*2)</f>
        <v/>
      </c>
      <c r="Q48" s="4">
        <f t="shared" si="3"/>
        <v>0</v>
      </c>
      <c r="R48" s="4">
        <f t="shared" si="4"/>
        <v>4.7999999999999998E-6</v>
      </c>
      <c r="S48" s="4" t="str">
        <f>IF(results!$W48&lt;&gt;"c","",results!C48)</f>
        <v/>
      </c>
      <c r="T48" s="4">
        <f>IF(results!W48="A",1,IF(results!W48="B",2,IF(results!W48="C",3,99)))</f>
        <v>1</v>
      </c>
      <c r="U48" s="33">
        <f>results!D48+results!E48</f>
        <v>65</v>
      </c>
      <c r="V48" s="33">
        <f>results!F48+results!G48</f>
        <v>0</v>
      </c>
      <c r="W48" s="33">
        <f>results!H48+results!I48</f>
        <v>54</v>
      </c>
      <c r="X48" s="33">
        <f>results!J48+results!K48</f>
        <v>53</v>
      </c>
      <c r="Y48" s="33">
        <f>results!L48+results!M48</f>
        <v>0</v>
      </c>
      <c r="Z48" s="33">
        <f>results!N48+results!O48</f>
        <v>0</v>
      </c>
      <c r="AA48" s="33">
        <f>results!P48+results!Q48</f>
        <v>41</v>
      </c>
      <c r="AB48" s="33">
        <f>results!R48+results!S48</f>
        <v>0</v>
      </c>
      <c r="AC48" s="33">
        <f>results!T48+results!U48</f>
        <v>0</v>
      </c>
      <c r="AD48" s="10" t="e">
        <f t="shared" si="5"/>
        <v>#NUM!</v>
      </c>
    </row>
    <row r="49" spans="1:30" x14ac:dyDescent="0.35">
      <c r="A49" s="18">
        <v>43</v>
      </c>
      <c r="B49" s="20">
        <f t="shared" si="0"/>
        <v>29</v>
      </c>
      <c r="C49" s="20">
        <f t="shared" si="1"/>
        <v>122</v>
      </c>
      <c r="D49" s="14">
        <f t="shared" si="6"/>
        <v>30</v>
      </c>
      <c r="E49" s="14">
        <f t="shared" si="6"/>
        <v>30</v>
      </c>
      <c r="F49" s="2" t="str">
        <f>IF(results!W49&lt;&gt;"c","",results!B49)</f>
        <v/>
      </c>
      <c r="G49" s="2" t="str">
        <f>IF(results!$W49&lt;&gt;"c","",results!V49)</f>
        <v/>
      </c>
      <c r="H49" s="34" t="str">
        <f>IF(results!$W49&lt;&gt;"c","",U49)</f>
        <v/>
      </c>
      <c r="I49" s="34" t="str">
        <f>IF(results!$W49&lt;&gt;"c","",IF(V49=U49,V49+0.0001,V49))</f>
        <v/>
      </c>
      <c r="J49" s="34" t="str">
        <f>IF(results!$W49&lt;&gt;"c","",IF(OR(U49=W49,V49=W49),W49+0.0002,W49))</f>
        <v/>
      </c>
      <c r="K49" s="34" t="str">
        <f>IF(results!$W49&lt;&gt;"c","",IF(OR(U49=X49,V49=X49,W49=X49),X49+0.0003,X49))</f>
        <v/>
      </c>
      <c r="L49" s="34" t="str">
        <f>IF(results!$W49&lt;&gt;"c","",IF(OR(U49=Y49,V49=Y49,W49=Y49,X49=Y49),Y49+0.0004,Y49))</f>
        <v/>
      </c>
      <c r="M49" s="34" t="str">
        <f>IF(results!$W49&lt;&gt;"c","",IF(OR(U49=Z49,V49=Z49,W49=Z49,X49=Z49,Y49=Z49),Z49+0.0005,Z49))</f>
        <v/>
      </c>
      <c r="N49" s="34" t="str">
        <f>IF(results!$W49&lt;&gt;"c","",IF(OR(U49=AA49,V49=AA49,W49=AA49,X49=AA49,Y49=AA49,Z49=AA49),AA49+0.0006,AA49))</f>
        <v/>
      </c>
      <c r="O49" s="34" t="str">
        <f>IF(results!$W49&lt;&gt;"c","",IF(OR(U49=AB49,V49=AB49,W49=AB49,X49=AB49,Y49=AB49,Z49=AB49,AA49=AB49),AB49+0.0007,AB49))</f>
        <v/>
      </c>
      <c r="P49" s="34" t="str">
        <f>IF(results!$W49&lt;&gt;"c","",AC49*2)</f>
        <v/>
      </c>
      <c r="Q49" s="4">
        <f t="shared" si="3"/>
        <v>0</v>
      </c>
      <c r="R49" s="4">
        <f t="shared" si="4"/>
        <v>4.8999999999999997E-6</v>
      </c>
      <c r="S49" s="4" t="str">
        <f>IF(results!$W49&lt;&gt;"c","",results!C49)</f>
        <v/>
      </c>
      <c r="T49" s="4">
        <f>IF(results!W49="A",1,IF(results!W49="B",2,IF(results!W49="C",3,99)))</f>
        <v>2</v>
      </c>
      <c r="U49" s="33">
        <f>results!D49+results!E49</f>
        <v>0</v>
      </c>
      <c r="V49" s="33">
        <f>results!F49+results!G49</f>
        <v>0</v>
      </c>
      <c r="W49" s="33">
        <f>results!H49+results!I49</f>
        <v>0</v>
      </c>
      <c r="X49" s="33">
        <f>results!J49+results!K49</f>
        <v>0</v>
      </c>
      <c r="Y49" s="33">
        <f>results!L49+results!M49</f>
        <v>47</v>
      </c>
      <c r="Z49" s="33">
        <f>results!N49+results!O49</f>
        <v>0</v>
      </c>
      <c r="AA49" s="33">
        <f>results!P49+results!Q49</f>
        <v>0</v>
      </c>
      <c r="AB49" s="33">
        <f>results!R49+results!S49</f>
        <v>0</v>
      </c>
      <c r="AC49" s="33">
        <f>results!T49+results!U49</f>
        <v>0</v>
      </c>
      <c r="AD49" s="10" t="e">
        <f t="shared" si="5"/>
        <v>#NUM!</v>
      </c>
    </row>
    <row r="50" spans="1:30" x14ac:dyDescent="0.35">
      <c r="A50" s="18">
        <v>44</v>
      </c>
      <c r="B50" s="20">
        <f t="shared" si="0"/>
        <v>29</v>
      </c>
      <c r="C50" s="20">
        <f t="shared" si="1"/>
        <v>121</v>
      </c>
      <c r="D50" s="14">
        <f t="shared" si="6"/>
        <v>30</v>
      </c>
      <c r="E50" s="14">
        <f t="shared" si="6"/>
        <v>30</v>
      </c>
      <c r="F50" s="2" t="str">
        <f>IF(results!W50&lt;&gt;"c","",results!B50)</f>
        <v/>
      </c>
      <c r="G50" s="2" t="str">
        <f>IF(results!$W50&lt;&gt;"c","",results!V50)</f>
        <v/>
      </c>
      <c r="H50" s="34" t="str">
        <f>IF(results!$W50&lt;&gt;"c","",U50)</f>
        <v/>
      </c>
      <c r="I50" s="34" t="str">
        <f>IF(results!$W50&lt;&gt;"c","",IF(V50=U50,V50+0.0001,V50))</f>
        <v/>
      </c>
      <c r="J50" s="34" t="str">
        <f>IF(results!$W50&lt;&gt;"c","",IF(OR(U50=W50,V50=W50),W50+0.0002,W50))</f>
        <v/>
      </c>
      <c r="K50" s="34" t="str">
        <f>IF(results!$W50&lt;&gt;"c","",IF(OR(U50=X50,V50=X50,W50=X50),X50+0.0003,X50))</f>
        <v/>
      </c>
      <c r="L50" s="34" t="str">
        <f>IF(results!$W50&lt;&gt;"c","",IF(OR(U50=Y50,V50=Y50,W50=Y50,X50=Y50),Y50+0.0004,Y50))</f>
        <v/>
      </c>
      <c r="M50" s="34" t="str">
        <f>IF(results!$W50&lt;&gt;"c","",IF(OR(U50=Z50,V50=Z50,W50=Z50,X50=Z50,Y50=Z50),Z50+0.0005,Z50))</f>
        <v/>
      </c>
      <c r="N50" s="34" t="str">
        <f>IF(results!$W50&lt;&gt;"c","",IF(OR(U50=AA50,V50=AA50,W50=AA50,X50=AA50,Y50=AA50,Z50=AA50),AA50+0.0006,AA50))</f>
        <v/>
      </c>
      <c r="O50" s="34" t="str">
        <f>IF(results!$W50&lt;&gt;"c","",IF(OR(U50=AB50,V50=AB50,W50=AB50,X50=AB50,Y50=AB50,Z50=AB50,AA50=AB50),AB50+0.0007,AB50))</f>
        <v/>
      </c>
      <c r="P50" s="34" t="str">
        <f>IF(results!$W50&lt;&gt;"c","",AC50*2)</f>
        <v/>
      </c>
      <c r="Q50" s="4">
        <f t="shared" si="3"/>
        <v>0</v>
      </c>
      <c r="R50" s="4">
        <f t="shared" si="4"/>
        <v>4.9999999999999996E-6</v>
      </c>
      <c r="S50" s="4" t="str">
        <f>IF(results!$W50&lt;&gt;"c","",results!C50)</f>
        <v/>
      </c>
      <c r="T50" s="4">
        <f>IF(results!W50="A",1,IF(results!W50="B",2,IF(results!W50="C",3,99)))</f>
        <v>2</v>
      </c>
      <c r="U50" s="33">
        <f>results!D50+results!E50</f>
        <v>0</v>
      </c>
      <c r="V50" s="33">
        <f>results!F50+results!G50</f>
        <v>0</v>
      </c>
      <c r="W50" s="33">
        <f>results!H50+results!I50</f>
        <v>0</v>
      </c>
      <c r="X50" s="33">
        <f>results!J50+results!K50</f>
        <v>67</v>
      </c>
      <c r="Y50" s="33">
        <f>results!L50+results!M50</f>
        <v>0</v>
      </c>
      <c r="Z50" s="33">
        <f>results!N50+results!O50</f>
        <v>0</v>
      </c>
      <c r="AA50" s="33">
        <f>results!P50+results!Q50</f>
        <v>0</v>
      </c>
      <c r="AB50" s="33">
        <f>results!R50+results!S50</f>
        <v>0</v>
      </c>
      <c r="AC50" s="33">
        <f>results!T50+results!U50</f>
        <v>0</v>
      </c>
      <c r="AD50" s="10" t="e">
        <f t="shared" si="5"/>
        <v>#NUM!</v>
      </c>
    </row>
    <row r="51" spans="1:30" x14ac:dyDescent="0.35">
      <c r="A51" s="18">
        <v>45</v>
      </c>
      <c r="B51" s="20">
        <f t="shared" si="0"/>
        <v>29</v>
      </c>
      <c r="C51" s="20">
        <f t="shared" si="1"/>
        <v>120</v>
      </c>
      <c r="D51" s="14">
        <f t="shared" si="6"/>
        <v>30</v>
      </c>
      <c r="E51" s="14">
        <f t="shared" si="6"/>
        <v>30</v>
      </c>
      <c r="F51" s="2" t="str">
        <f>IF(results!W51&lt;&gt;"c","",results!B51)</f>
        <v/>
      </c>
      <c r="G51" s="2" t="str">
        <f>IF(results!$W51&lt;&gt;"c","",results!V51)</f>
        <v/>
      </c>
      <c r="H51" s="34" t="str">
        <f>IF(results!$W51&lt;&gt;"c","",U51)</f>
        <v/>
      </c>
      <c r="I51" s="34" t="str">
        <f>IF(results!$W51&lt;&gt;"c","",IF(V51=U51,V51+0.0001,V51))</f>
        <v/>
      </c>
      <c r="J51" s="34" t="str">
        <f>IF(results!$W51&lt;&gt;"c","",IF(OR(U51=W51,V51=W51),W51+0.0002,W51))</f>
        <v/>
      </c>
      <c r="K51" s="34" t="str">
        <f>IF(results!$W51&lt;&gt;"c","",IF(OR(U51=X51,V51=X51,W51=X51),X51+0.0003,X51))</f>
        <v/>
      </c>
      <c r="L51" s="34" t="str">
        <f>IF(results!$W51&lt;&gt;"c","",IF(OR(U51=Y51,V51=Y51,W51=Y51,X51=Y51),Y51+0.0004,Y51))</f>
        <v/>
      </c>
      <c r="M51" s="34" t="str">
        <f>IF(results!$W51&lt;&gt;"c","",IF(OR(U51=Z51,V51=Z51,W51=Z51,X51=Z51,Y51=Z51),Z51+0.0005,Z51))</f>
        <v/>
      </c>
      <c r="N51" s="34" t="str">
        <f>IF(results!$W51&lt;&gt;"c","",IF(OR(U51=AA51,V51=AA51,W51=AA51,X51=AA51,Y51=AA51,Z51=AA51),AA51+0.0006,AA51))</f>
        <v/>
      </c>
      <c r="O51" s="34" t="str">
        <f>IF(results!$W51&lt;&gt;"c","",IF(OR(U51=AB51,V51=AB51,W51=AB51,X51=AB51,Y51=AB51,Z51=AB51,AA51=AB51),AB51+0.0007,AB51))</f>
        <v/>
      </c>
      <c r="P51" s="34" t="str">
        <f>IF(results!$W51&lt;&gt;"c","",AC51*2)</f>
        <v/>
      </c>
      <c r="Q51" s="4">
        <f t="shared" si="3"/>
        <v>0</v>
      </c>
      <c r="R51" s="4">
        <f t="shared" si="4"/>
        <v>5.0999999999999995E-6</v>
      </c>
      <c r="S51" s="4" t="str">
        <f>IF(results!$W51&lt;&gt;"c","",results!C51)</f>
        <v/>
      </c>
      <c r="T51" s="4">
        <f>IF(results!W51="A",1,IF(results!W51="B",2,IF(results!W51="C",3,99)))</f>
        <v>2</v>
      </c>
      <c r="U51" s="33">
        <f>results!D51+results!E51</f>
        <v>0</v>
      </c>
      <c r="V51" s="33">
        <f>results!F51+results!G51</f>
        <v>0</v>
      </c>
      <c r="W51" s="33">
        <f>results!H51+results!I51</f>
        <v>0</v>
      </c>
      <c r="X51" s="33">
        <f>results!J51+results!K51</f>
        <v>0</v>
      </c>
      <c r="Y51" s="33">
        <f>results!L51+results!M51</f>
        <v>37</v>
      </c>
      <c r="Z51" s="33">
        <f>results!N51+results!O51</f>
        <v>0</v>
      </c>
      <c r="AA51" s="33">
        <f>results!P51+results!Q51</f>
        <v>0</v>
      </c>
      <c r="AB51" s="33">
        <f>results!R51+results!S51</f>
        <v>55</v>
      </c>
      <c r="AC51" s="33">
        <f>results!T51+results!U51</f>
        <v>0</v>
      </c>
      <c r="AD51" s="10" t="e">
        <f t="shared" si="5"/>
        <v>#NUM!</v>
      </c>
    </row>
    <row r="52" spans="1:30" x14ac:dyDescent="0.35">
      <c r="A52" s="18">
        <v>46</v>
      </c>
      <c r="B52" s="20">
        <f t="shared" si="0"/>
        <v>1</v>
      </c>
      <c r="C52" s="20">
        <f t="shared" si="1"/>
        <v>119</v>
      </c>
      <c r="D52" s="14">
        <f t="shared" si="6"/>
        <v>30</v>
      </c>
      <c r="E52" s="14">
        <f t="shared" si="6"/>
        <v>30</v>
      </c>
      <c r="F52" s="2" t="str">
        <f>IF(results!W52&lt;&gt;"c","",results!B52)</f>
        <v/>
      </c>
      <c r="G52" s="2" t="str">
        <f>IF(results!$W52&lt;&gt;"c","",results!V52)</f>
        <v/>
      </c>
      <c r="H52" s="34" t="str">
        <f>IF(results!$W52&lt;&gt;"c","",U52)</f>
        <v/>
      </c>
      <c r="I52" s="34" t="str">
        <f>IF(results!$W52&lt;&gt;"c","",IF(V52=U52,V52+0.0001,V52))</f>
        <v/>
      </c>
      <c r="J52" s="34" t="str">
        <f>IF(results!$W52&lt;&gt;"c","",IF(OR(U52=W52,V52=W52),W52+0.0002,W52))</f>
        <v/>
      </c>
      <c r="K52" s="34" t="str">
        <f>IF(results!$W52&lt;&gt;"c","",IF(OR(U52=X52,V52=X52,W52=X52),X52+0.0003,X52))</f>
        <v/>
      </c>
      <c r="L52" s="34" t="str">
        <f>IF(results!$W52&lt;&gt;"c","",IF(OR(U52=Y52,V52=Y52,W52=Y52,X52=Y52),Y52+0.0004,Y52))</f>
        <v/>
      </c>
      <c r="M52" s="34" t="str">
        <f>IF(results!$W52&lt;&gt;"c","",IF(OR(U52=Z52,V52=Z52,W52=Z52,X52=Z52,Y52=Z52),Z52+0.0005,Z52))</f>
        <v/>
      </c>
      <c r="N52" s="34" t="str">
        <f>IF(results!$W52&lt;&gt;"c","",IF(OR(U52=AA52,V52=AA52,W52=AA52,X52=AA52,Y52=AA52,Z52=AA52),AA52+0.0006,AA52))</f>
        <v/>
      </c>
      <c r="O52" s="34" t="str">
        <f>IF(results!$W52&lt;&gt;"c","",IF(OR(U52=AB52,V52=AB52,W52=AB52,X52=AB52,Y52=AB52,Z52=AB52,AA52=AB52),AB52+0.0007,AB52))</f>
        <v/>
      </c>
      <c r="P52" s="34" t="str">
        <f>IF(results!$W52&lt;&gt;"c","",AC52*2)</f>
        <v/>
      </c>
      <c r="Q52" s="4">
        <f t="shared" si="3"/>
        <v>0</v>
      </c>
      <c r="R52" s="4">
        <f t="shared" si="4"/>
        <v>5.1999999999999993E-6</v>
      </c>
      <c r="S52" s="4" t="str">
        <f>IF(results!$W52&lt;&gt;"c","",results!C52)</f>
        <v/>
      </c>
      <c r="T52" s="4">
        <f>IF(results!W52="A",1,IF(results!W52="B",2,IF(results!W52="C",3,99)))</f>
        <v>1</v>
      </c>
      <c r="U52" s="33">
        <f>results!D52+results!E52</f>
        <v>60</v>
      </c>
      <c r="V52" s="33">
        <f>results!F52+results!G52</f>
        <v>0</v>
      </c>
      <c r="W52" s="33">
        <f>results!H52+results!I52</f>
        <v>48</v>
      </c>
      <c r="X52" s="33">
        <f>results!J52+results!K52</f>
        <v>0</v>
      </c>
      <c r="Y52" s="33">
        <f>results!L52+results!M52</f>
        <v>43</v>
      </c>
      <c r="Z52" s="33">
        <f>results!N52+results!O52</f>
        <v>49</v>
      </c>
      <c r="AA52" s="33">
        <f>results!P52+results!Q52</f>
        <v>0</v>
      </c>
      <c r="AB52" s="33">
        <f>results!R52+results!S52</f>
        <v>0</v>
      </c>
      <c r="AC52" s="33">
        <f>results!T52+results!U52</f>
        <v>33</v>
      </c>
      <c r="AD52" s="10" t="e">
        <f t="shared" si="5"/>
        <v>#NUM!</v>
      </c>
    </row>
    <row r="53" spans="1:30" x14ac:dyDescent="0.35">
      <c r="A53" s="18">
        <v>47</v>
      </c>
      <c r="B53" s="20">
        <f t="shared" si="0"/>
        <v>84</v>
      </c>
      <c r="C53" s="20">
        <f t="shared" si="1"/>
        <v>19</v>
      </c>
      <c r="D53" s="14">
        <f t="shared" si="6"/>
        <v>19</v>
      </c>
      <c r="E53" s="14">
        <f t="shared" si="6"/>
        <v>19</v>
      </c>
      <c r="F53" s="2" t="str">
        <f>IF(results!W53&lt;&gt;"c","",results!B53)</f>
        <v>LENCEK MARKO</v>
      </c>
      <c r="G53" s="2">
        <f>IF(results!$W53&lt;&gt;"c","",results!V53)</f>
        <v>1</v>
      </c>
      <c r="H53" s="34">
        <f>IF(results!$W53&lt;&gt;"c","",U53)</f>
        <v>0</v>
      </c>
      <c r="I53" s="34">
        <f>IF(results!$W53&lt;&gt;"c","",IF(V53=U53,V53+0.0001,V53))</f>
        <v>1E-4</v>
      </c>
      <c r="J53" s="34">
        <f>IF(results!$W53&lt;&gt;"c","",IF(OR(U53=W53,V53=W53),W53+0.0002,W53))</f>
        <v>2.0000000000000001E-4</v>
      </c>
      <c r="K53" s="34">
        <f>IF(results!$W53&lt;&gt;"c","",IF(OR(U53=X53,V53=X53,W53=X53),X53+0.0003,X53))</f>
        <v>2.9999999999999997E-4</v>
      </c>
      <c r="L53" s="34">
        <f>IF(results!$W53&lt;&gt;"c","",IF(OR(U53=Y53,V53=Y53,W53=Y53,X53=Y53),Y53+0.0004,Y53))</f>
        <v>4.0000000000000002E-4</v>
      </c>
      <c r="M53" s="34">
        <f>IF(results!$W53&lt;&gt;"c","",IF(OR(U53=Z53,V53=Z53,W53=Z53,X53=Z53,Y53=Z53),Z53+0.0005,Z53))</f>
        <v>63</v>
      </c>
      <c r="N53" s="34">
        <f>IF(results!$W53&lt;&gt;"c","",IF(OR(U53=AA53,V53=AA53,W53=AA53,X53=AA53,Y53=AA53,Z53=AA53),AA53+0.0006,AA53))</f>
        <v>5.9999999999999995E-4</v>
      </c>
      <c r="O53" s="34">
        <f>IF(results!$W53&lt;&gt;"c","",IF(OR(U53=AB53,V53=AB53,W53=AB53,X53=AB53,Y53=AB53,Z53=AB53,AA53=AB53),AB53+0.0007,AB53))</f>
        <v>6.9999999999999999E-4</v>
      </c>
      <c r="P53" s="34">
        <f>IF(results!$W53&lt;&gt;"c","",AC53*2)</f>
        <v>0</v>
      </c>
      <c r="Q53" s="4">
        <f t="shared" si="3"/>
        <v>63.0017</v>
      </c>
      <c r="R53" s="4">
        <f t="shared" si="4"/>
        <v>63.001705299999998</v>
      </c>
      <c r="S53" s="4">
        <f>IF(results!$W53&lt;&gt;"c","",results!C53)</f>
        <v>51.1</v>
      </c>
      <c r="T53" s="4">
        <f>IF(results!W53="A",1,IF(results!W53="B",2,IF(results!W53="C",3,99)))</f>
        <v>3</v>
      </c>
      <c r="U53" s="33">
        <f>results!D53+results!E53</f>
        <v>0</v>
      </c>
      <c r="V53" s="33">
        <f>results!F53+results!G53</f>
        <v>0</v>
      </c>
      <c r="W53" s="33">
        <f>results!H53+results!I53</f>
        <v>0</v>
      </c>
      <c r="X53" s="33">
        <f>results!J53+results!K53</f>
        <v>0</v>
      </c>
      <c r="Y53" s="33">
        <f>results!L53+results!M53</f>
        <v>0</v>
      </c>
      <c r="Z53" s="33">
        <f>results!N53+results!O53</f>
        <v>63</v>
      </c>
      <c r="AA53" s="33">
        <f>results!P53+results!Q53</f>
        <v>0</v>
      </c>
      <c r="AB53" s="33">
        <f>results!R53+results!S53</f>
        <v>0</v>
      </c>
      <c r="AC53" s="33">
        <f>results!T53+results!U53</f>
        <v>0</v>
      </c>
      <c r="AD53" s="10">
        <f t="shared" si="5"/>
        <v>5.9999999999999995E-4</v>
      </c>
    </row>
    <row r="54" spans="1:30" x14ac:dyDescent="0.35">
      <c r="A54" s="18">
        <v>48</v>
      </c>
      <c r="B54" s="20">
        <f t="shared" si="0"/>
        <v>1</v>
      </c>
      <c r="C54" s="20">
        <f t="shared" si="1"/>
        <v>118</v>
      </c>
      <c r="D54" s="14">
        <f t="shared" si="6"/>
        <v>30</v>
      </c>
      <c r="E54" s="14">
        <f t="shared" si="6"/>
        <v>30</v>
      </c>
      <c r="F54" s="2" t="str">
        <f>IF(results!W54&lt;&gt;"c","",results!B54)</f>
        <v/>
      </c>
      <c r="G54" s="2" t="str">
        <f>IF(results!$W54&lt;&gt;"c","",results!V54)</f>
        <v/>
      </c>
      <c r="H54" s="34" t="str">
        <f>IF(results!$W54&lt;&gt;"c","",U54)</f>
        <v/>
      </c>
      <c r="I54" s="34" t="str">
        <f>IF(results!$W54&lt;&gt;"c","",IF(V54=U54,V54+0.0001,V54))</f>
        <v/>
      </c>
      <c r="J54" s="34" t="str">
        <f>IF(results!$W54&lt;&gt;"c","",IF(OR(U54=W54,V54=W54),W54+0.0002,W54))</f>
        <v/>
      </c>
      <c r="K54" s="34" t="str">
        <f>IF(results!$W54&lt;&gt;"c","",IF(OR(U54=X54,V54=X54,W54=X54),X54+0.0003,X54))</f>
        <v/>
      </c>
      <c r="L54" s="34" t="str">
        <f>IF(results!$W54&lt;&gt;"c","",IF(OR(U54=Y54,V54=Y54,W54=Y54,X54=Y54),Y54+0.0004,Y54))</f>
        <v/>
      </c>
      <c r="M54" s="34" t="str">
        <f>IF(results!$W54&lt;&gt;"c","",IF(OR(U54=Z54,V54=Z54,W54=Z54,X54=Z54,Y54=Z54),Z54+0.0005,Z54))</f>
        <v/>
      </c>
      <c r="N54" s="34" t="str">
        <f>IF(results!$W54&lt;&gt;"c","",IF(OR(U54=AA54,V54=AA54,W54=AA54,X54=AA54,Y54=AA54,Z54=AA54),AA54+0.0006,AA54))</f>
        <v/>
      </c>
      <c r="O54" s="34" t="str">
        <f>IF(results!$W54&lt;&gt;"c","",IF(OR(U54=AB54,V54=AB54,W54=AB54,X54=AB54,Y54=AB54,Z54=AB54,AA54=AB54),AB54+0.0007,AB54))</f>
        <v/>
      </c>
      <c r="P54" s="34" t="str">
        <f>IF(results!$W54&lt;&gt;"c","",AC54*2)</f>
        <v/>
      </c>
      <c r="Q54" s="4">
        <f t="shared" si="3"/>
        <v>0</v>
      </c>
      <c r="R54" s="4">
        <f t="shared" si="4"/>
        <v>5.4E-6</v>
      </c>
      <c r="S54" s="4" t="str">
        <f>IF(results!$W54&lt;&gt;"c","",results!C54)</f>
        <v/>
      </c>
      <c r="T54" s="4">
        <f>IF(results!W54="A",1,IF(results!W54="B",2,IF(results!W54="C",3,99)))</f>
        <v>1</v>
      </c>
      <c r="U54" s="33">
        <f>results!D54+results!E54</f>
        <v>62</v>
      </c>
      <c r="V54" s="33">
        <f>results!F54+results!G54</f>
        <v>0</v>
      </c>
      <c r="W54" s="33">
        <f>results!H54+results!I54</f>
        <v>0</v>
      </c>
      <c r="X54" s="33">
        <f>results!J54+results!K54</f>
        <v>0</v>
      </c>
      <c r="Y54" s="33">
        <f>results!L54+results!M54</f>
        <v>0</v>
      </c>
      <c r="Z54" s="33">
        <f>results!N54+results!O54</f>
        <v>0</v>
      </c>
      <c r="AA54" s="33">
        <f>results!P54+results!Q54</f>
        <v>0</v>
      </c>
      <c r="AB54" s="33">
        <f>results!R54+results!S54</f>
        <v>0</v>
      </c>
      <c r="AC54" s="33">
        <f>results!T54+results!U54</f>
        <v>0</v>
      </c>
      <c r="AD54" s="10" t="e">
        <f t="shared" si="5"/>
        <v>#NUM!</v>
      </c>
    </row>
    <row r="55" spans="1:30" x14ac:dyDescent="0.35">
      <c r="A55" s="18">
        <v>49</v>
      </c>
      <c r="B55" s="20">
        <f t="shared" si="0"/>
        <v>29</v>
      </c>
      <c r="C55" s="20">
        <f t="shared" si="1"/>
        <v>117</v>
      </c>
      <c r="D55" s="14">
        <f t="shared" si="6"/>
        <v>30</v>
      </c>
      <c r="E55" s="14">
        <f t="shared" si="6"/>
        <v>30</v>
      </c>
      <c r="F55" s="2" t="str">
        <f>IF(results!W55&lt;&gt;"c","",results!B55)</f>
        <v/>
      </c>
      <c r="G55" s="2" t="str">
        <f>IF(results!$W55&lt;&gt;"c","",results!V55)</f>
        <v/>
      </c>
      <c r="H55" s="34" t="str">
        <f>IF(results!$W55&lt;&gt;"c","",U55)</f>
        <v/>
      </c>
      <c r="I55" s="34" t="str">
        <f>IF(results!$W55&lt;&gt;"c","",IF(V55=U55,V55+0.0001,V55))</f>
        <v/>
      </c>
      <c r="J55" s="34" t="str">
        <f>IF(results!$W55&lt;&gt;"c","",IF(OR(U55=W55,V55=W55),W55+0.0002,W55))</f>
        <v/>
      </c>
      <c r="K55" s="34" t="str">
        <f>IF(results!$W55&lt;&gt;"c","",IF(OR(U55=X55,V55=X55,W55=X55),X55+0.0003,X55))</f>
        <v/>
      </c>
      <c r="L55" s="34" t="str">
        <f>IF(results!$W55&lt;&gt;"c","",IF(OR(U55=Y55,V55=Y55,W55=Y55,X55=Y55),Y55+0.0004,Y55))</f>
        <v/>
      </c>
      <c r="M55" s="34" t="str">
        <f>IF(results!$W55&lt;&gt;"c","",IF(OR(U55=Z55,V55=Z55,W55=Z55,X55=Z55,Y55=Z55),Z55+0.0005,Z55))</f>
        <v/>
      </c>
      <c r="N55" s="34" t="str">
        <f>IF(results!$W55&lt;&gt;"c","",IF(OR(U55=AA55,V55=AA55,W55=AA55,X55=AA55,Y55=AA55,Z55=AA55),AA55+0.0006,AA55))</f>
        <v/>
      </c>
      <c r="O55" s="34" t="str">
        <f>IF(results!$W55&lt;&gt;"c","",IF(OR(U55=AB55,V55=AB55,W55=AB55,X55=AB55,Y55=AB55,Z55=AB55,AA55=AB55),AB55+0.0007,AB55))</f>
        <v/>
      </c>
      <c r="P55" s="34" t="str">
        <f>IF(results!$W55&lt;&gt;"c","",AC55*2)</f>
        <v/>
      </c>
      <c r="Q55" s="4">
        <f t="shared" si="3"/>
        <v>0</v>
      </c>
      <c r="R55" s="4">
        <f t="shared" si="4"/>
        <v>5.4999999999999999E-6</v>
      </c>
      <c r="S55" s="4" t="str">
        <f>IF(results!$W55&lt;&gt;"c","",results!C55)</f>
        <v/>
      </c>
      <c r="T55" s="4">
        <f>IF(results!W55="A",1,IF(results!W55="B",2,IF(results!W55="C",3,99)))</f>
        <v>2</v>
      </c>
      <c r="U55" s="33">
        <f>results!D55+results!E55</f>
        <v>0</v>
      </c>
      <c r="V55" s="33">
        <f>results!F55+results!G55</f>
        <v>0</v>
      </c>
      <c r="W55" s="33">
        <f>results!H55+results!I55</f>
        <v>0</v>
      </c>
      <c r="X55" s="33">
        <f>results!J55+results!K55</f>
        <v>59</v>
      </c>
      <c r="Y55" s="33">
        <f>results!L55+results!M55</f>
        <v>0</v>
      </c>
      <c r="Z55" s="33">
        <f>results!N55+results!O55</f>
        <v>0</v>
      </c>
      <c r="AA55" s="33">
        <f>results!P55+results!Q55</f>
        <v>0</v>
      </c>
      <c r="AB55" s="33">
        <f>results!R55+results!S55</f>
        <v>0</v>
      </c>
      <c r="AC55" s="33">
        <f>results!T55+results!U55</f>
        <v>0</v>
      </c>
      <c r="AD55" s="10" t="e">
        <f t="shared" si="5"/>
        <v>#NUM!</v>
      </c>
    </row>
    <row r="56" spans="1:30" x14ac:dyDescent="0.35">
      <c r="A56" s="18">
        <v>50</v>
      </c>
      <c r="B56" s="20">
        <f t="shared" si="0"/>
        <v>29</v>
      </c>
      <c r="C56" s="20">
        <f t="shared" si="1"/>
        <v>116</v>
      </c>
      <c r="D56" s="14">
        <f t="shared" si="6"/>
        <v>30</v>
      </c>
      <c r="E56" s="14">
        <f t="shared" si="6"/>
        <v>30</v>
      </c>
      <c r="F56" s="2" t="str">
        <f>IF(results!W56&lt;&gt;"c","",results!B56)</f>
        <v/>
      </c>
      <c r="G56" s="2" t="str">
        <f>IF(results!$W56&lt;&gt;"c","",results!V56)</f>
        <v/>
      </c>
      <c r="H56" s="34" t="str">
        <f>IF(results!$W56&lt;&gt;"c","",U56)</f>
        <v/>
      </c>
      <c r="I56" s="34" t="str">
        <f>IF(results!$W56&lt;&gt;"c","",IF(V56=U56,V56+0.0001,V56))</f>
        <v/>
      </c>
      <c r="J56" s="34" t="str">
        <f>IF(results!$W56&lt;&gt;"c","",IF(OR(U56=W56,V56=W56),W56+0.0002,W56))</f>
        <v/>
      </c>
      <c r="K56" s="34" t="str">
        <f>IF(results!$W56&lt;&gt;"c","",IF(OR(U56=X56,V56=X56,W56=X56),X56+0.0003,X56))</f>
        <v/>
      </c>
      <c r="L56" s="34" t="str">
        <f>IF(results!$W56&lt;&gt;"c","",IF(OR(U56=Y56,V56=Y56,W56=Y56,X56=Y56),Y56+0.0004,Y56))</f>
        <v/>
      </c>
      <c r="M56" s="34" t="str">
        <f>IF(results!$W56&lt;&gt;"c","",IF(OR(U56=Z56,V56=Z56,W56=Z56,X56=Z56,Y56=Z56),Z56+0.0005,Z56))</f>
        <v/>
      </c>
      <c r="N56" s="34" t="str">
        <f>IF(results!$W56&lt;&gt;"c","",IF(OR(U56=AA56,V56=AA56,W56=AA56,X56=AA56,Y56=AA56,Z56=AA56),AA56+0.0006,AA56))</f>
        <v/>
      </c>
      <c r="O56" s="34" t="str">
        <f>IF(results!$W56&lt;&gt;"c","",IF(OR(U56=AB56,V56=AB56,W56=AB56,X56=AB56,Y56=AB56,Z56=AB56,AA56=AB56),AB56+0.0007,AB56))</f>
        <v/>
      </c>
      <c r="P56" s="34" t="str">
        <f>IF(results!$W56&lt;&gt;"c","",AC56*2)</f>
        <v/>
      </c>
      <c r="Q56" s="4">
        <f t="shared" si="3"/>
        <v>0</v>
      </c>
      <c r="R56" s="4">
        <f t="shared" si="4"/>
        <v>5.5999999999999997E-6</v>
      </c>
      <c r="S56" s="4" t="str">
        <f>IF(results!$W56&lt;&gt;"c","",results!C56)</f>
        <v/>
      </c>
      <c r="T56" s="4">
        <f>IF(results!W56="A",1,IF(results!W56="B",2,IF(results!W56="C",3,99)))</f>
        <v>2</v>
      </c>
      <c r="U56" s="33">
        <f>results!D56+results!E56</f>
        <v>45</v>
      </c>
      <c r="V56" s="33">
        <f>results!F56+results!G56</f>
        <v>0</v>
      </c>
      <c r="W56" s="33">
        <f>results!H56+results!I56</f>
        <v>49</v>
      </c>
      <c r="X56" s="33">
        <f>results!J56+results!K56</f>
        <v>0</v>
      </c>
      <c r="Y56" s="33">
        <f>results!L56+results!M56</f>
        <v>0</v>
      </c>
      <c r="Z56" s="33">
        <f>results!N56+results!O56</f>
        <v>0</v>
      </c>
      <c r="AA56" s="33">
        <f>results!P56+results!Q56</f>
        <v>0</v>
      </c>
      <c r="AB56" s="33">
        <f>results!R56+results!S56</f>
        <v>0</v>
      </c>
      <c r="AC56" s="33">
        <f>results!T56+results!U56</f>
        <v>0</v>
      </c>
      <c r="AD56" s="10" t="e">
        <f t="shared" si="5"/>
        <v>#NUM!</v>
      </c>
    </row>
    <row r="57" spans="1:30" x14ac:dyDescent="0.35">
      <c r="A57" s="18">
        <v>51</v>
      </c>
      <c r="B57" s="20">
        <f t="shared" si="0"/>
        <v>29</v>
      </c>
      <c r="C57" s="20">
        <f t="shared" si="1"/>
        <v>115</v>
      </c>
      <c r="D57" s="14">
        <f t="shared" si="6"/>
        <v>30</v>
      </c>
      <c r="E57" s="14">
        <f t="shared" si="6"/>
        <v>30</v>
      </c>
      <c r="F57" s="2" t="str">
        <f>IF(results!W57&lt;&gt;"c","",results!B57)</f>
        <v/>
      </c>
      <c r="G57" s="2" t="str">
        <f>IF(results!$W57&lt;&gt;"c","",results!V57)</f>
        <v/>
      </c>
      <c r="H57" s="34" t="str">
        <f>IF(results!$W57&lt;&gt;"c","",U57)</f>
        <v/>
      </c>
      <c r="I57" s="34" t="str">
        <f>IF(results!$W57&lt;&gt;"c","",IF(V57=U57,V57+0.0001,V57))</f>
        <v/>
      </c>
      <c r="J57" s="34" t="str">
        <f>IF(results!$W57&lt;&gt;"c","",IF(OR(U57=W57,V57=W57),W57+0.0002,W57))</f>
        <v/>
      </c>
      <c r="K57" s="34" t="str">
        <f>IF(results!$W57&lt;&gt;"c","",IF(OR(U57=X57,V57=X57,W57=X57),X57+0.0003,X57))</f>
        <v/>
      </c>
      <c r="L57" s="34" t="str">
        <f>IF(results!$W57&lt;&gt;"c","",IF(OR(U57=Y57,V57=Y57,W57=Y57,X57=Y57),Y57+0.0004,Y57))</f>
        <v/>
      </c>
      <c r="M57" s="34" t="str">
        <f>IF(results!$W57&lt;&gt;"c","",IF(OR(U57=Z57,V57=Z57,W57=Z57,X57=Z57,Y57=Z57),Z57+0.0005,Z57))</f>
        <v/>
      </c>
      <c r="N57" s="34" t="str">
        <f>IF(results!$W57&lt;&gt;"c","",IF(OR(U57=AA57,V57=AA57,W57=AA57,X57=AA57,Y57=AA57,Z57=AA57),AA57+0.0006,AA57))</f>
        <v/>
      </c>
      <c r="O57" s="34" t="str">
        <f>IF(results!$W57&lt;&gt;"c","",IF(OR(U57=AB57,V57=AB57,W57=AB57,X57=AB57,Y57=AB57,Z57=AB57,AA57=AB57),AB57+0.0007,AB57))</f>
        <v/>
      </c>
      <c r="P57" s="34" t="str">
        <f>IF(results!$W57&lt;&gt;"c","",AC57*2)</f>
        <v/>
      </c>
      <c r="Q57" s="4">
        <f t="shared" si="3"/>
        <v>0</v>
      </c>
      <c r="R57" s="4">
        <f t="shared" si="4"/>
        <v>5.6999999999999996E-6</v>
      </c>
      <c r="S57" s="4" t="str">
        <f>IF(results!$W57&lt;&gt;"c","",results!C57)</f>
        <v/>
      </c>
      <c r="T57" s="4">
        <f>IF(results!W57="A",1,IF(results!W57="B",2,IF(results!W57="C",3,99)))</f>
        <v>2</v>
      </c>
      <c r="U57" s="33">
        <f>results!D57+results!E57</f>
        <v>40</v>
      </c>
      <c r="V57" s="33">
        <f>results!F57+results!G57</f>
        <v>0</v>
      </c>
      <c r="W57" s="33">
        <f>results!H57+results!I57</f>
        <v>0</v>
      </c>
      <c r="X57" s="33">
        <f>results!J57+results!K57</f>
        <v>0</v>
      </c>
      <c r="Y57" s="33">
        <f>results!L57+results!M57</f>
        <v>0</v>
      </c>
      <c r="Z57" s="33">
        <f>results!N57+results!O57</f>
        <v>0</v>
      </c>
      <c r="AA57" s="33">
        <f>results!P57+results!Q57</f>
        <v>0</v>
      </c>
      <c r="AB57" s="33">
        <f>results!R57+results!S57</f>
        <v>0</v>
      </c>
      <c r="AC57" s="33">
        <f>results!T57+results!U57</f>
        <v>0</v>
      </c>
      <c r="AD57" s="10" t="e">
        <f t="shared" si="5"/>
        <v>#NUM!</v>
      </c>
    </row>
    <row r="58" spans="1:30" x14ac:dyDescent="0.35">
      <c r="A58" s="18">
        <v>52</v>
      </c>
      <c r="B58" s="20">
        <f t="shared" si="0"/>
        <v>29</v>
      </c>
      <c r="C58" s="20">
        <f t="shared" si="1"/>
        <v>114</v>
      </c>
      <c r="D58" s="14">
        <f t="shared" si="6"/>
        <v>30</v>
      </c>
      <c r="E58" s="14">
        <f t="shared" si="6"/>
        <v>30</v>
      </c>
      <c r="F58" s="2" t="str">
        <f>IF(results!W58&lt;&gt;"c","",results!B58)</f>
        <v/>
      </c>
      <c r="G58" s="2" t="str">
        <f>IF(results!$W58&lt;&gt;"c","",results!V58)</f>
        <v/>
      </c>
      <c r="H58" s="34" t="str">
        <f>IF(results!$W58&lt;&gt;"c","",U58)</f>
        <v/>
      </c>
      <c r="I58" s="34" t="str">
        <f>IF(results!$W58&lt;&gt;"c","",IF(V58=U58,V58+0.0001,V58))</f>
        <v/>
      </c>
      <c r="J58" s="34" t="str">
        <f>IF(results!$W58&lt;&gt;"c","",IF(OR(U58=W58,V58=W58),W58+0.0002,W58))</f>
        <v/>
      </c>
      <c r="K58" s="34" t="str">
        <f>IF(results!$W58&lt;&gt;"c","",IF(OR(U58=X58,V58=X58,W58=X58),X58+0.0003,X58))</f>
        <v/>
      </c>
      <c r="L58" s="34" t="str">
        <f>IF(results!$W58&lt;&gt;"c","",IF(OR(U58=Y58,V58=Y58,W58=Y58,X58=Y58),Y58+0.0004,Y58))</f>
        <v/>
      </c>
      <c r="M58" s="34" t="str">
        <f>IF(results!$W58&lt;&gt;"c","",IF(OR(U58=Z58,V58=Z58,W58=Z58,X58=Z58,Y58=Z58),Z58+0.0005,Z58))</f>
        <v/>
      </c>
      <c r="N58" s="34" t="str">
        <f>IF(results!$W58&lt;&gt;"c","",IF(OR(U58=AA58,V58=AA58,W58=AA58,X58=AA58,Y58=AA58,Z58=AA58),AA58+0.0006,AA58))</f>
        <v/>
      </c>
      <c r="O58" s="34" t="str">
        <f>IF(results!$W58&lt;&gt;"c","",IF(OR(U58=AB58,V58=AB58,W58=AB58,X58=AB58,Y58=AB58,Z58=AB58,AA58=AB58),AB58+0.0007,AB58))</f>
        <v/>
      </c>
      <c r="P58" s="34" t="str">
        <f>IF(results!$W58&lt;&gt;"c","",AC58*2)</f>
        <v/>
      </c>
      <c r="Q58" s="4">
        <f t="shared" si="3"/>
        <v>0</v>
      </c>
      <c r="R58" s="4">
        <f t="shared" si="4"/>
        <v>5.7999999999999995E-6</v>
      </c>
      <c r="S58" s="4" t="str">
        <f>IF(results!$W58&lt;&gt;"c","",results!C58)</f>
        <v/>
      </c>
      <c r="T58" s="4">
        <f>IF(results!W58="A",1,IF(results!W58="B",2,IF(results!W58="C",3,99)))</f>
        <v>2</v>
      </c>
      <c r="U58" s="33">
        <f>results!D58+results!E58</f>
        <v>0</v>
      </c>
      <c r="V58" s="33">
        <f>results!F58+results!G58</f>
        <v>0</v>
      </c>
      <c r="W58" s="33">
        <f>results!H58+results!I58</f>
        <v>0</v>
      </c>
      <c r="X58" s="33">
        <f>results!J58+results!K58</f>
        <v>0</v>
      </c>
      <c r="Y58" s="33">
        <f>results!L58+results!M58</f>
        <v>35</v>
      </c>
      <c r="Z58" s="33">
        <f>results!N58+results!O58</f>
        <v>0</v>
      </c>
      <c r="AA58" s="33">
        <f>results!P58+results!Q58</f>
        <v>0</v>
      </c>
      <c r="AB58" s="33">
        <f>results!R58+results!S58</f>
        <v>0</v>
      </c>
      <c r="AC58" s="33">
        <f>results!T58+results!U58</f>
        <v>0</v>
      </c>
      <c r="AD58" s="10" t="e">
        <f t="shared" si="5"/>
        <v>#NUM!</v>
      </c>
    </row>
    <row r="59" spans="1:30" x14ac:dyDescent="0.35">
      <c r="A59" s="18">
        <v>53</v>
      </c>
      <c r="B59" s="20">
        <f t="shared" si="0"/>
        <v>84</v>
      </c>
      <c r="C59" s="20">
        <f t="shared" si="1"/>
        <v>11</v>
      </c>
      <c r="D59" s="14">
        <f t="shared" si="6"/>
        <v>11</v>
      </c>
      <c r="E59" s="14">
        <f t="shared" si="6"/>
        <v>11</v>
      </c>
      <c r="F59" s="2" t="str">
        <f>IF(results!W59&lt;&gt;"c","",results!B59)</f>
        <v>MEZNAR POLONA</v>
      </c>
      <c r="G59" s="2">
        <f>IF(results!$W59&lt;&gt;"c","",results!V59)</f>
        <v>3</v>
      </c>
      <c r="H59" s="34">
        <f>IF(results!$W59&lt;&gt;"c","",U59)</f>
        <v>39</v>
      </c>
      <c r="I59" s="34">
        <f>IF(results!$W59&lt;&gt;"c","",IF(V59=U59,V59+0.0001,V59))</f>
        <v>0</v>
      </c>
      <c r="J59" s="34">
        <f>IF(results!$W59&lt;&gt;"c","",IF(OR(U59=W59,V59=W59),W59+0.0002,W59))</f>
        <v>38</v>
      </c>
      <c r="K59" s="34">
        <f>IF(results!$W59&lt;&gt;"c","",IF(OR(U59=X59,V59=X59,W59=X59),X59+0.0003,X59))</f>
        <v>53</v>
      </c>
      <c r="L59" s="34">
        <f>IF(results!$W59&lt;&gt;"c","",IF(OR(U59=Y59,V59=Y59,W59=Y59,X59=Y59),Y59+0.0004,Y59))</f>
        <v>4.0000000000000002E-4</v>
      </c>
      <c r="M59" s="34">
        <f>IF(results!$W59&lt;&gt;"c","",IF(OR(U59=Z59,V59=Z59,W59=Z59,X59=Z59,Y59=Z59),Z59+0.0005,Z59))</f>
        <v>5.0000000000000001E-4</v>
      </c>
      <c r="N59" s="34">
        <f>IF(results!$W59&lt;&gt;"c","",IF(OR(U59=AA59,V59=AA59,W59=AA59,X59=AA59,Y59=AA59,Z59=AA59),AA59+0.0006,AA59))</f>
        <v>5.9999999999999995E-4</v>
      </c>
      <c r="O59" s="34">
        <f>IF(results!$W59&lt;&gt;"c","",IF(OR(U59=AB59,V59=AB59,W59=AB59,X59=AB59,Y59=AB59,Z59=AB59,AA59=AB59),AB59+0.0007,AB59))</f>
        <v>6.9999999999999999E-4</v>
      </c>
      <c r="P59" s="34">
        <f>IF(results!$W59&lt;&gt;"c","",AC59*2)</f>
        <v>0</v>
      </c>
      <c r="Q59" s="4">
        <f t="shared" si="3"/>
        <v>130.00069999999999</v>
      </c>
      <c r="R59" s="4">
        <f t="shared" si="4"/>
        <v>130.00070589999999</v>
      </c>
      <c r="S59" s="4">
        <f>IF(results!$W59&lt;&gt;"c","",results!C59)</f>
        <v>32.4</v>
      </c>
      <c r="T59" s="4">
        <f>IF(results!W59="A",1,IF(results!W59="B",2,IF(results!W59="C",3,99)))</f>
        <v>3</v>
      </c>
      <c r="U59" s="33">
        <f>results!D59+results!E59</f>
        <v>39</v>
      </c>
      <c r="V59" s="33">
        <f>results!F59+results!G59</f>
        <v>0</v>
      </c>
      <c r="W59" s="33">
        <f>results!H59+results!I59</f>
        <v>38</v>
      </c>
      <c r="X59" s="33">
        <f>results!J59+results!K59</f>
        <v>53</v>
      </c>
      <c r="Y59" s="33">
        <f>results!L59+results!M59</f>
        <v>0</v>
      </c>
      <c r="Z59" s="33">
        <f>results!N59+results!O59</f>
        <v>0</v>
      </c>
      <c r="AA59" s="33">
        <f>results!P59+results!Q59</f>
        <v>0</v>
      </c>
      <c r="AB59" s="33">
        <f>results!R59+results!S59</f>
        <v>0</v>
      </c>
      <c r="AC59" s="33">
        <f>results!T59+results!U59</f>
        <v>0</v>
      </c>
      <c r="AD59" s="10">
        <f t="shared" si="5"/>
        <v>38</v>
      </c>
    </row>
    <row r="60" spans="1:30" x14ac:dyDescent="0.35">
      <c r="A60" s="18">
        <v>54</v>
      </c>
      <c r="B60" s="20">
        <f t="shared" si="0"/>
        <v>29</v>
      </c>
      <c r="C60" s="20">
        <f t="shared" si="1"/>
        <v>113</v>
      </c>
      <c r="D60" s="14">
        <f t="shared" si="6"/>
        <v>30</v>
      </c>
      <c r="E60" s="14">
        <f t="shared" si="6"/>
        <v>30</v>
      </c>
      <c r="F60" s="2" t="str">
        <f>IF(results!W60&lt;&gt;"c","",results!B60)</f>
        <v/>
      </c>
      <c r="G60" s="2" t="str">
        <f>IF(results!$W60&lt;&gt;"c","",results!V60)</f>
        <v/>
      </c>
      <c r="H60" s="34" t="str">
        <f>IF(results!$W60&lt;&gt;"c","",U60)</f>
        <v/>
      </c>
      <c r="I60" s="34" t="str">
        <f>IF(results!$W60&lt;&gt;"c","",IF(V60=U60,V60+0.0001,V60))</f>
        <v/>
      </c>
      <c r="J60" s="34" t="str">
        <f>IF(results!$W60&lt;&gt;"c","",IF(OR(U60=W60,V60=W60),W60+0.0002,W60))</f>
        <v/>
      </c>
      <c r="K60" s="34" t="str">
        <f>IF(results!$W60&lt;&gt;"c","",IF(OR(U60=X60,V60=X60,W60=X60),X60+0.0003,X60))</f>
        <v/>
      </c>
      <c r="L60" s="34" t="str">
        <f>IF(results!$W60&lt;&gt;"c","",IF(OR(U60=Y60,V60=Y60,W60=Y60,X60=Y60),Y60+0.0004,Y60))</f>
        <v/>
      </c>
      <c r="M60" s="34" t="str">
        <f>IF(results!$W60&lt;&gt;"c","",IF(OR(U60=Z60,V60=Z60,W60=Z60,X60=Z60,Y60=Z60),Z60+0.0005,Z60))</f>
        <v/>
      </c>
      <c r="N60" s="34" t="str">
        <f>IF(results!$W60&lt;&gt;"c","",IF(OR(U60=AA60,V60=AA60,W60=AA60,X60=AA60,Y60=AA60,Z60=AA60),AA60+0.0006,AA60))</f>
        <v/>
      </c>
      <c r="O60" s="34" t="str">
        <f>IF(results!$W60&lt;&gt;"c","",IF(OR(U60=AB60,V60=AB60,W60=AB60,X60=AB60,Y60=AB60,Z60=AB60,AA60=AB60),AB60+0.0007,AB60))</f>
        <v/>
      </c>
      <c r="P60" s="34" t="str">
        <f>IF(results!$W60&lt;&gt;"c","",AC60*2)</f>
        <v/>
      </c>
      <c r="Q60" s="4">
        <f t="shared" si="3"/>
        <v>0</v>
      </c>
      <c r="R60" s="4">
        <f t="shared" si="4"/>
        <v>6.0000000000000002E-6</v>
      </c>
      <c r="S60" s="4" t="str">
        <f>IF(results!$W60&lt;&gt;"c","",results!C60)</f>
        <v/>
      </c>
      <c r="T60" s="4">
        <f>IF(results!W60="A",1,IF(results!W60="B",2,IF(results!W60="C",3,99)))</f>
        <v>2</v>
      </c>
      <c r="U60" s="33">
        <f>results!D60+results!E60</f>
        <v>40</v>
      </c>
      <c r="V60" s="33">
        <f>results!F60+results!G60</f>
        <v>0</v>
      </c>
      <c r="W60" s="33">
        <f>results!H60+results!I60</f>
        <v>58</v>
      </c>
      <c r="X60" s="33">
        <f>results!J60+results!K60</f>
        <v>44</v>
      </c>
      <c r="Y60" s="33">
        <f>results!L60+results!M60</f>
        <v>0</v>
      </c>
      <c r="Z60" s="33">
        <f>results!N60+results!O60</f>
        <v>0</v>
      </c>
      <c r="AA60" s="33">
        <f>results!P60+results!Q60</f>
        <v>0</v>
      </c>
      <c r="AB60" s="33">
        <f>results!R60+results!S60</f>
        <v>0</v>
      </c>
      <c r="AC60" s="33">
        <f>results!T60+results!U60</f>
        <v>0</v>
      </c>
      <c r="AD60" s="10" t="e">
        <f t="shared" si="5"/>
        <v>#NUM!</v>
      </c>
    </row>
    <row r="61" spans="1:30" x14ac:dyDescent="0.35">
      <c r="A61" s="18">
        <v>55</v>
      </c>
      <c r="B61" s="20">
        <f t="shared" si="0"/>
        <v>1</v>
      </c>
      <c r="C61" s="20">
        <f t="shared" si="1"/>
        <v>112</v>
      </c>
      <c r="D61" s="14">
        <f t="shared" si="6"/>
        <v>30</v>
      </c>
      <c r="E61" s="14">
        <f t="shared" si="6"/>
        <v>30</v>
      </c>
      <c r="F61" s="2" t="str">
        <f>IF(results!W61&lt;&gt;"c","",results!B61)</f>
        <v/>
      </c>
      <c r="G61" s="2" t="str">
        <f>IF(results!$W61&lt;&gt;"c","",results!V61)</f>
        <v/>
      </c>
      <c r="H61" s="34" t="str">
        <f>IF(results!$W61&lt;&gt;"c","",U61)</f>
        <v/>
      </c>
      <c r="I61" s="34" t="str">
        <f>IF(results!$W61&lt;&gt;"c","",IF(V61=U61,V61+0.0001,V61))</f>
        <v/>
      </c>
      <c r="J61" s="34" t="str">
        <f>IF(results!$W61&lt;&gt;"c","",IF(OR(U61=W61,V61=W61),W61+0.0002,W61))</f>
        <v/>
      </c>
      <c r="K61" s="34" t="str">
        <f>IF(results!$W61&lt;&gt;"c","",IF(OR(U61=X61,V61=X61,W61=X61),X61+0.0003,X61))</f>
        <v/>
      </c>
      <c r="L61" s="34" t="str">
        <f>IF(results!$W61&lt;&gt;"c","",IF(OR(U61=Y61,V61=Y61,W61=Y61,X61=Y61),Y61+0.0004,Y61))</f>
        <v/>
      </c>
      <c r="M61" s="34" t="str">
        <f>IF(results!$W61&lt;&gt;"c","",IF(OR(U61=Z61,V61=Z61,W61=Z61,X61=Z61,Y61=Z61),Z61+0.0005,Z61))</f>
        <v/>
      </c>
      <c r="N61" s="34" t="str">
        <f>IF(results!$W61&lt;&gt;"c","",IF(OR(U61=AA61,V61=AA61,W61=AA61,X61=AA61,Y61=AA61,Z61=AA61),AA61+0.0006,AA61))</f>
        <v/>
      </c>
      <c r="O61" s="34" t="str">
        <f>IF(results!$W61&lt;&gt;"c","",IF(OR(U61=AB61,V61=AB61,W61=AB61,X61=AB61,Y61=AB61,Z61=AB61,AA61=AB61),AB61+0.0007,AB61))</f>
        <v/>
      </c>
      <c r="P61" s="34" t="str">
        <f>IF(results!$W61&lt;&gt;"c","",AC61*2)</f>
        <v/>
      </c>
      <c r="Q61" s="4">
        <f t="shared" si="3"/>
        <v>0</v>
      </c>
      <c r="R61" s="4">
        <f t="shared" si="4"/>
        <v>6.1E-6</v>
      </c>
      <c r="S61" s="4" t="str">
        <f>IF(results!$W61&lt;&gt;"c","",results!C61)</f>
        <v/>
      </c>
      <c r="T61" s="4">
        <f>IF(results!W61="A",1,IF(results!W61="B",2,IF(results!W61="C",3,99)))</f>
        <v>1</v>
      </c>
      <c r="U61" s="33">
        <f>results!D61+results!E61</f>
        <v>0</v>
      </c>
      <c r="V61" s="33">
        <f>results!F61+results!G61</f>
        <v>0</v>
      </c>
      <c r="W61" s="33">
        <f>results!H61+results!I61</f>
        <v>0</v>
      </c>
      <c r="X61" s="33">
        <f>results!J61+results!K61</f>
        <v>43</v>
      </c>
      <c r="Y61" s="33">
        <f>results!L61+results!M61</f>
        <v>0</v>
      </c>
      <c r="Z61" s="33">
        <f>results!N61+results!O61</f>
        <v>0</v>
      </c>
      <c r="AA61" s="33">
        <f>results!P61+results!Q61</f>
        <v>0</v>
      </c>
      <c r="AB61" s="33">
        <f>results!R61+results!S61</f>
        <v>0</v>
      </c>
      <c r="AC61" s="33">
        <f>results!T61+results!U61</f>
        <v>0</v>
      </c>
      <c r="AD61" s="10" t="e">
        <f t="shared" si="5"/>
        <v>#NUM!</v>
      </c>
    </row>
    <row r="62" spans="1:30" x14ac:dyDescent="0.35">
      <c r="A62" s="18">
        <v>56</v>
      </c>
      <c r="B62" s="20">
        <f t="shared" si="0"/>
        <v>84</v>
      </c>
      <c r="C62" s="20">
        <f t="shared" si="1"/>
        <v>18</v>
      </c>
      <c r="D62" s="14">
        <f t="shared" si="6"/>
        <v>18</v>
      </c>
      <c r="E62" s="14">
        <f t="shared" si="6"/>
        <v>18</v>
      </c>
      <c r="F62" s="2" t="str">
        <f>IF(results!W62&lt;&gt;"c","",results!B62)</f>
        <v>MUSTER IRENA ANDREJA</v>
      </c>
      <c r="G62" s="2">
        <f>IF(results!$W62&lt;&gt;"c","",results!V62)</f>
        <v>2</v>
      </c>
      <c r="H62" s="34">
        <f>IF(results!$W62&lt;&gt;"c","",U62)</f>
        <v>0</v>
      </c>
      <c r="I62" s="34">
        <f>IF(results!$W62&lt;&gt;"c","",IF(V62=U62,V62+0.0001,V62))</f>
        <v>37</v>
      </c>
      <c r="J62" s="34">
        <f>IF(results!$W62&lt;&gt;"c","",IF(OR(U62=W62,V62=W62),W62+0.0002,W62))</f>
        <v>2.0000000000000001E-4</v>
      </c>
      <c r="K62" s="34">
        <f>IF(results!$W62&lt;&gt;"c","",IF(OR(U62=X62,V62=X62,W62=X62),X62+0.0003,X62))</f>
        <v>29</v>
      </c>
      <c r="L62" s="34">
        <f>IF(results!$W62&lt;&gt;"c","",IF(OR(U62=Y62,V62=Y62,W62=Y62,X62=Y62),Y62+0.0004,Y62))</f>
        <v>4.0000000000000002E-4</v>
      </c>
      <c r="M62" s="34">
        <f>IF(results!$W62&lt;&gt;"c","",IF(OR(U62=Z62,V62=Z62,W62=Z62,X62=Z62,Y62=Z62),Z62+0.0005,Z62))</f>
        <v>5.0000000000000001E-4</v>
      </c>
      <c r="N62" s="34">
        <f>IF(results!$W62&lt;&gt;"c","",IF(OR(U62=AA62,V62=AA62,W62=AA62,X62=AA62,Y62=AA62,Z62=AA62),AA62+0.0006,AA62))</f>
        <v>5.9999999999999995E-4</v>
      </c>
      <c r="O62" s="34">
        <f>IF(results!$W62&lt;&gt;"c","",IF(OR(U62=AB62,V62=AB62,W62=AB62,X62=AB62,Y62=AB62,Z62=AB62,AA62=AB62),AB62+0.0007,AB62))</f>
        <v>6.9999999999999999E-4</v>
      </c>
      <c r="P62" s="34">
        <f>IF(results!$W62&lt;&gt;"c","",AC62*2)</f>
        <v>0</v>
      </c>
      <c r="Q62" s="4">
        <f t="shared" si="3"/>
        <v>66.001300000000001</v>
      </c>
      <c r="R62" s="4">
        <f t="shared" si="4"/>
        <v>66.001306200000002</v>
      </c>
      <c r="S62" s="4">
        <f>IF(results!$W62&lt;&gt;"c","",results!C62)</f>
        <v>37.9</v>
      </c>
      <c r="T62" s="4">
        <f>IF(results!W62="A",1,IF(results!W62="B",2,IF(results!W62="C",3,99)))</f>
        <v>3</v>
      </c>
      <c r="U62" s="33">
        <f>results!D62+results!E62</f>
        <v>0</v>
      </c>
      <c r="V62" s="33">
        <f>results!F62+results!G62</f>
        <v>37</v>
      </c>
      <c r="W62" s="33">
        <f>results!H62+results!I62</f>
        <v>0</v>
      </c>
      <c r="X62" s="33">
        <f>results!J62+results!K62</f>
        <v>29</v>
      </c>
      <c r="Y62" s="33">
        <f>results!L62+results!M62</f>
        <v>0</v>
      </c>
      <c r="Z62" s="33">
        <f>results!N62+results!O62</f>
        <v>0</v>
      </c>
      <c r="AA62" s="33">
        <f>results!P62+results!Q62</f>
        <v>0</v>
      </c>
      <c r="AB62" s="33">
        <f>results!R62+results!S62</f>
        <v>0</v>
      </c>
      <c r="AC62" s="33">
        <f>results!T62+results!U62</f>
        <v>0</v>
      </c>
      <c r="AD62" s="10">
        <f t="shared" si="5"/>
        <v>6.9999999999999999E-4</v>
      </c>
    </row>
    <row r="63" spans="1:30" x14ac:dyDescent="0.35">
      <c r="A63" s="18">
        <v>57</v>
      </c>
      <c r="B63" s="20">
        <f t="shared" si="0"/>
        <v>1</v>
      </c>
      <c r="C63" s="20">
        <f t="shared" si="1"/>
        <v>111</v>
      </c>
      <c r="D63" s="14">
        <f t="shared" si="6"/>
        <v>30</v>
      </c>
      <c r="E63" s="14">
        <f t="shared" si="6"/>
        <v>30</v>
      </c>
      <c r="F63" s="2" t="str">
        <f>IF(results!W63&lt;&gt;"c","",results!B63)</f>
        <v/>
      </c>
      <c r="G63" s="2" t="str">
        <f>IF(results!$W63&lt;&gt;"c","",results!V63)</f>
        <v/>
      </c>
      <c r="H63" s="34" t="str">
        <f>IF(results!$W63&lt;&gt;"c","",U63)</f>
        <v/>
      </c>
      <c r="I63" s="34" t="str">
        <f>IF(results!$W63&lt;&gt;"c","",IF(V63=U63,V63+0.0001,V63))</f>
        <v/>
      </c>
      <c r="J63" s="34" t="str">
        <f>IF(results!$W63&lt;&gt;"c","",IF(OR(U63=W63,V63=W63),W63+0.0002,W63))</f>
        <v/>
      </c>
      <c r="K63" s="34" t="str">
        <f>IF(results!$W63&lt;&gt;"c","",IF(OR(U63=X63,V63=X63,W63=X63),X63+0.0003,X63))</f>
        <v/>
      </c>
      <c r="L63" s="34" t="str">
        <f>IF(results!$W63&lt;&gt;"c","",IF(OR(U63=Y63,V63=Y63,W63=Y63,X63=Y63),Y63+0.0004,Y63))</f>
        <v/>
      </c>
      <c r="M63" s="34" t="str">
        <f>IF(results!$W63&lt;&gt;"c","",IF(OR(U63=Z63,V63=Z63,W63=Z63,X63=Z63,Y63=Z63),Z63+0.0005,Z63))</f>
        <v/>
      </c>
      <c r="N63" s="34" t="str">
        <f>IF(results!$W63&lt;&gt;"c","",IF(OR(U63=AA63,V63=AA63,W63=AA63,X63=AA63,Y63=AA63,Z63=AA63),AA63+0.0006,AA63))</f>
        <v/>
      </c>
      <c r="O63" s="34" t="str">
        <f>IF(results!$W63&lt;&gt;"c","",IF(OR(U63=AB63,V63=AB63,W63=AB63,X63=AB63,Y63=AB63,Z63=AB63,AA63=AB63),AB63+0.0007,AB63))</f>
        <v/>
      </c>
      <c r="P63" s="34" t="str">
        <f>IF(results!$W63&lt;&gt;"c","",AC63*2)</f>
        <v/>
      </c>
      <c r="Q63" s="4">
        <f t="shared" si="3"/>
        <v>0</v>
      </c>
      <c r="R63" s="4">
        <f t="shared" si="4"/>
        <v>6.2999999999999998E-6</v>
      </c>
      <c r="S63" s="4" t="str">
        <f>IF(results!$W63&lt;&gt;"c","",results!C63)</f>
        <v/>
      </c>
      <c r="T63" s="4">
        <f>IF(results!W63="A",1,IF(results!W63="B",2,IF(results!W63="C",3,99)))</f>
        <v>1</v>
      </c>
      <c r="U63" s="33">
        <f>results!D63+results!E63</f>
        <v>0</v>
      </c>
      <c r="V63" s="33">
        <f>results!F63+results!G63</f>
        <v>0</v>
      </c>
      <c r="W63" s="33">
        <f>results!H63+results!I63</f>
        <v>0</v>
      </c>
      <c r="X63" s="33">
        <f>results!J63+results!K63</f>
        <v>0</v>
      </c>
      <c r="Y63" s="33">
        <f>results!L63+results!M63</f>
        <v>0</v>
      </c>
      <c r="Z63" s="33">
        <f>results!N63+results!O63</f>
        <v>0</v>
      </c>
      <c r="AA63" s="33">
        <f>results!P63+results!Q63</f>
        <v>0</v>
      </c>
      <c r="AB63" s="33">
        <f>results!R63+results!S63</f>
        <v>0</v>
      </c>
      <c r="AC63" s="33">
        <f>results!T63+results!U63</f>
        <v>0</v>
      </c>
      <c r="AD63" s="10" t="e">
        <f t="shared" si="5"/>
        <v>#NUM!</v>
      </c>
    </row>
    <row r="64" spans="1:30" x14ac:dyDescent="0.35">
      <c r="A64" s="18">
        <v>58</v>
      </c>
      <c r="B64" s="20">
        <f t="shared" si="0"/>
        <v>29</v>
      </c>
      <c r="C64" s="20">
        <f t="shared" si="1"/>
        <v>110</v>
      </c>
      <c r="D64" s="14">
        <f t="shared" si="6"/>
        <v>30</v>
      </c>
      <c r="E64" s="14">
        <f t="shared" si="6"/>
        <v>30</v>
      </c>
      <c r="F64" s="2" t="str">
        <f>IF(results!W64&lt;&gt;"c","",results!B64)</f>
        <v/>
      </c>
      <c r="G64" s="2" t="str">
        <f>IF(results!$W64&lt;&gt;"c","",results!V64)</f>
        <v/>
      </c>
      <c r="H64" s="34" t="str">
        <f>IF(results!$W64&lt;&gt;"c","",U64)</f>
        <v/>
      </c>
      <c r="I64" s="34" t="str">
        <f>IF(results!$W64&lt;&gt;"c","",IF(V64=U64,V64+0.0001,V64))</f>
        <v/>
      </c>
      <c r="J64" s="34" t="str">
        <f>IF(results!$W64&lt;&gt;"c","",IF(OR(U64=W64,V64=W64),W64+0.0002,W64))</f>
        <v/>
      </c>
      <c r="K64" s="34" t="str">
        <f>IF(results!$W64&lt;&gt;"c","",IF(OR(U64=X64,V64=X64,W64=X64),X64+0.0003,X64))</f>
        <v/>
      </c>
      <c r="L64" s="34" t="str">
        <f>IF(results!$W64&lt;&gt;"c","",IF(OR(U64=Y64,V64=Y64,W64=Y64,X64=Y64),Y64+0.0004,Y64))</f>
        <v/>
      </c>
      <c r="M64" s="34" t="str">
        <f>IF(results!$W64&lt;&gt;"c","",IF(OR(U64=Z64,V64=Z64,W64=Z64,X64=Z64,Y64=Z64),Z64+0.0005,Z64))</f>
        <v/>
      </c>
      <c r="N64" s="34" t="str">
        <f>IF(results!$W64&lt;&gt;"c","",IF(OR(U64=AA64,V64=AA64,W64=AA64,X64=AA64,Y64=AA64,Z64=AA64),AA64+0.0006,AA64))</f>
        <v/>
      </c>
      <c r="O64" s="34" t="str">
        <f>IF(results!$W64&lt;&gt;"c","",IF(OR(U64=AB64,V64=AB64,W64=AB64,X64=AB64,Y64=AB64,Z64=AB64,AA64=AB64),AB64+0.0007,AB64))</f>
        <v/>
      </c>
      <c r="P64" s="34" t="str">
        <f>IF(results!$W64&lt;&gt;"c","",AC64*2)</f>
        <v/>
      </c>
      <c r="Q64" s="4">
        <f t="shared" si="3"/>
        <v>0</v>
      </c>
      <c r="R64" s="4">
        <f t="shared" si="4"/>
        <v>6.3999999999999997E-6</v>
      </c>
      <c r="S64" s="4" t="str">
        <f>IF(results!$W64&lt;&gt;"c","",results!C64)</f>
        <v/>
      </c>
      <c r="T64" s="4">
        <f>IF(results!W64="A",1,IF(results!W64="B",2,IF(results!W64="C",3,99)))</f>
        <v>2</v>
      </c>
      <c r="U64" s="33">
        <f>results!D64+results!E64</f>
        <v>37</v>
      </c>
      <c r="V64" s="33">
        <f>results!F64+results!G64</f>
        <v>0</v>
      </c>
      <c r="W64" s="33">
        <f>results!H64+results!I64</f>
        <v>0</v>
      </c>
      <c r="X64" s="33">
        <f>results!J64+results!K64</f>
        <v>48</v>
      </c>
      <c r="Y64" s="33">
        <f>results!L64+results!M64</f>
        <v>37</v>
      </c>
      <c r="Z64" s="33">
        <f>results!N64+results!O64</f>
        <v>49</v>
      </c>
      <c r="AA64" s="33">
        <f>results!P64+results!Q64</f>
        <v>40</v>
      </c>
      <c r="AB64" s="33">
        <f>results!R64+results!S64</f>
        <v>51</v>
      </c>
      <c r="AC64" s="33">
        <f>results!T64+results!U64</f>
        <v>42</v>
      </c>
      <c r="AD64" s="10" t="e">
        <f t="shared" si="5"/>
        <v>#NUM!</v>
      </c>
    </row>
    <row r="65" spans="1:30" x14ac:dyDescent="0.35">
      <c r="A65" s="18">
        <v>59</v>
      </c>
      <c r="B65" s="20">
        <f t="shared" si="0"/>
        <v>84</v>
      </c>
      <c r="C65" s="20">
        <f t="shared" si="1"/>
        <v>7</v>
      </c>
      <c r="D65" s="14">
        <f t="shared" si="6"/>
        <v>7</v>
      </c>
      <c r="E65" s="14">
        <f t="shared" si="6"/>
        <v>7</v>
      </c>
      <c r="F65" s="2" t="str">
        <f>IF(results!W65&lt;&gt;"c","",results!B65)</f>
        <v>PACIOLLA GIANFRANCO</v>
      </c>
      <c r="G65" s="2">
        <f>IF(results!$W65&lt;&gt;"c","",results!V65)</f>
        <v>5</v>
      </c>
      <c r="H65" s="34">
        <f>IF(results!$W65&lt;&gt;"c","",U65)</f>
        <v>0</v>
      </c>
      <c r="I65" s="34">
        <f>IF(results!$W65&lt;&gt;"c","",IF(V65=U65,V65+0.0001,V65))</f>
        <v>26</v>
      </c>
      <c r="J65" s="34">
        <f>IF(results!$W65&lt;&gt;"c","",IF(OR(U65=W65,V65=W65),W65+0.0002,W65))</f>
        <v>35</v>
      </c>
      <c r="K65" s="34">
        <f>IF(results!$W65&lt;&gt;"c","",IF(OR(U65=X65,V65=X65,W65=X65),X65+0.0003,X65))</f>
        <v>2.9999999999999997E-4</v>
      </c>
      <c r="L65" s="34">
        <f>IF(results!$W65&lt;&gt;"c","",IF(OR(U65=Y65,V65=Y65,W65=Y65,X65=Y65),Y65+0.0004,Y65))</f>
        <v>33</v>
      </c>
      <c r="M65" s="34">
        <f>IF(results!$W65&lt;&gt;"c","",IF(OR(U65=Z65,V65=Z65,W65=Z65,X65=Z65,Y65=Z65),Z65+0.0005,Z65))</f>
        <v>37</v>
      </c>
      <c r="N65" s="34">
        <f>IF(results!$W65&lt;&gt;"c","",IF(OR(U65=AA65,V65=AA65,W65=AA65,X65=AA65,Y65=AA65,Z65=AA65),AA65+0.0006,AA65))</f>
        <v>5.9999999999999995E-4</v>
      </c>
      <c r="O65" s="34">
        <f>IF(results!$W65&lt;&gt;"c","",IF(OR(U65=AB65,V65=AB65,W65=AB65,X65=AB65,Y65=AB65,Z65=AB65,AA65=AB65),AB65+0.0007,AB65))</f>
        <v>6.9999999999999999E-4</v>
      </c>
      <c r="P65" s="34">
        <f>IF(results!$W65&lt;&gt;"c","",AC65*2)</f>
        <v>44</v>
      </c>
      <c r="Q65" s="4">
        <f t="shared" si="3"/>
        <v>149</v>
      </c>
      <c r="R65" s="4">
        <f t="shared" si="4"/>
        <v>149.00000650000001</v>
      </c>
      <c r="S65" s="4">
        <f>IF(results!$W65&lt;&gt;"c","",results!C65)</f>
        <v>41.6</v>
      </c>
      <c r="T65" s="4">
        <f>IF(results!W65="A",1,IF(results!W65="B",2,IF(results!W65="C",3,99)))</f>
        <v>3</v>
      </c>
      <c r="U65" s="33">
        <f>results!D65+results!E65</f>
        <v>0</v>
      </c>
      <c r="V65" s="33">
        <f>results!F65+results!G65</f>
        <v>26</v>
      </c>
      <c r="W65" s="33">
        <f>results!H65+results!I65</f>
        <v>35</v>
      </c>
      <c r="X65" s="33">
        <f>results!J65+results!K65</f>
        <v>0</v>
      </c>
      <c r="Y65" s="33">
        <f>results!L65+results!M65</f>
        <v>33</v>
      </c>
      <c r="Z65" s="33">
        <f>results!N65+results!O65</f>
        <v>37</v>
      </c>
      <c r="AA65" s="33">
        <f>results!P65+results!Q65</f>
        <v>0</v>
      </c>
      <c r="AB65" s="33">
        <f>results!R65+results!S65</f>
        <v>0</v>
      </c>
      <c r="AC65" s="33">
        <f>results!T65+results!U65</f>
        <v>22</v>
      </c>
      <c r="AD65" s="10">
        <f t="shared" si="5"/>
        <v>35</v>
      </c>
    </row>
    <row r="66" spans="1:30" x14ac:dyDescent="0.35">
      <c r="A66" s="18">
        <v>60</v>
      </c>
      <c r="B66" s="20">
        <f t="shared" si="0"/>
        <v>29</v>
      </c>
      <c r="C66" s="20">
        <f t="shared" si="1"/>
        <v>109</v>
      </c>
      <c r="D66" s="14">
        <f t="shared" si="6"/>
        <v>30</v>
      </c>
      <c r="E66" s="14">
        <f t="shared" si="6"/>
        <v>30</v>
      </c>
      <c r="F66" s="2" t="str">
        <f>IF(results!W66&lt;&gt;"c","",results!B66)</f>
        <v/>
      </c>
      <c r="G66" s="2" t="str">
        <f>IF(results!$W66&lt;&gt;"c","",results!V66)</f>
        <v/>
      </c>
      <c r="H66" s="34" t="str">
        <f>IF(results!$W66&lt;&gt;"c","",U66)</f>
        <v/>
      </c>
      <c r="I66" s="34" t="str">
        <f>IF(results!$W66&lt;&gt;"c","",IF(V66=U66,V66+0.0001,V66))</f>
        <v/>
      </c>
      <c r="J66" s="34" t="str">
        <f>IF(results!$W66&lt;&gt;"c","",IF(OR(U66=W66,V66=W66),W66+0.0002,W66))</f>
        <v/>
      </c>
      <c r="K66" s="34" t="str">
        <f>IF(results!$W66&lt;&gt;"c","",IF(OR(U66=X66,V66=X66,W66=X66),X66+0.0003,X66))</f>
        <v/>
      </c>
      <c r="L66" s="34" t="str">
        <f>IF(results!$W66&lt;&gt;"c","",IF(OR(U66=Y66,V66=Y66,W66=Y66,X66=Y66),Y66+0.0004,Y66))</f>
        <v/>
      </c>
      <c r="M66" s="34" t="str">
        <f>IF(results!$W66&lt;&gt;"c","",IF(OR(U66=Z66,V66=Z66,W66=Z66,X66=Z66,Y66=Z66),Z66+0.0005,Z66))</f>
        <v/>
      </c>
      <c r="N66" s="34" t="str">
        <f>IF(results!$W66&lt;&gt;"c","",IF(OR(U66=AA66,V66=AA66,W66=AA66,X66=AA66,Y66=AA66,Z66=AA66),AA66+0.0006,AA66))</f>
        <v/>
      </c>
      <c r="O66" s="34" t="str">
        <f>IF(results!$W66&lt;&gt;"c","",IF(OR(U66=AB66,V66=AB66,W66=AB66,X66=AB66,Y66=AB66,Z66=AB66,AA66=AB66),AB66+0.0007,AB66))</f>
        <v/>
      </c>
      <c r="P66" s="34" t="str">
        <f>IF(results!$W66&lt;&gt;"c","",AC66*2)</f>
        <v/>
      </c>
      <c r="Q66" s="4">
        <f t="shared" si="3"/>
        <v>0</v>
      </c>
      <c r="R66" s="4">
        <f t="shared" si="4"/>
        <v>6.5999999999999995E-6</v>
      </c>
      <c r="S66" s="4" t="str">
        <f>IF(results!$W66&lt;&gt;"c","",results!C66)</f>
        <v/>
      </c>
      <c r="T66" s="4">
        <f>IF(results!W66="A",1,IF(results!W66="B",2,IF(results!W66="C",3,99)))</f>
        <v>2</v>
      </c>
      <c r="U66" s="33">
        <f>results!D66+results!E66</f>
        <v>0</v>
      </c>
      <c r="V66" s="33">
        <f>results!F66+results!G66</f>
        <v>52</v>
      </c>
      <c r="W66" s="33">
        <f>results!H66+results!I66</f>
        <v>0</v>
      </c>
      <c r="X66" s="33">
        <f>results!J66+results!K66</f>
        <v>0</v>
      </c>
      <c r="Y66" s="33">
        <f>results!L66+results!M66</f>
        <v>0</v>
      </c>
      <c r="Z66" s="33">
        <f>results!N66+results!O66</f>
        <v>0</v>
      </c>
      <c r="AA66" s="33">
        <f>results!P66+results!Q66</f>
        <v>0</v>
      </c>
      <c r="AB66" s="33">
        <f>results!R66+results!S66</f>
        <v>0</v>
      </c>
      <c r="AC66" s="33">
        <f>results!T66+results!U66</f>
        <v>0</v>
      </c>
      <c r="AD66" s="10" t="e">
        <f t="shared" si="5"/>
        <v>#NUM!</v>
      </c>
    </row>
    <row r="67" spans="1:30" x14ac:dyDescent="0.35">
      <c r="A67" s="18">
        <v>61</v>
      </c>
      <c r="B67" s="20">
        <f t="shared" si="0"/>
        <v>1</v>
      </c>
      <c r="C67" s="20">
        <f t="shared" si="1"/>
        <v>108</v>
      </c>
      <c r="D67" s="14">
        <f t="shared" si="6"/>
        <v>30</v>
      </c>
      <c r="E67" s="14">
        <f t="shared" si="6"/>
        <v>30</v>
      </c>
      <c r="F67" s="2" t="str">
        <f>IF(results!W67&lt;&gt;"c","",results!B67)</f>
        <v/>
      </c>
      <c r="G67" s="2" t="str">
        <f>IF(results!$W67&lt;&gt;"c","",results!V67)</f>
        <v/>
      </c>
      <c r="H67" s="34" t="str">
        <f>IF(results!$W67&lt;&gt;"c","",U67)</f>
        <v/>
      </c>
      <c r="I67" s="34" t="str">
        <f>IF(results!$W67&lt;&gt;"c","",IF(V67=U67,V67+0.0001,V67))</f>
        <v/>
      </c>
      <c r="J67" s="34" t="str">
        <f>IF(results!$W67&lt;&gt;"c","",IF(OR(U67=W67,V67=W67),W67+0.0002,W67))</f>
        <v/>
      </c>
      <c r="K67" s="34" t="str">
        <f>IF(results!$W67&lt;&gt;"c","",IF(OR(U67=X67,V67=X67,W67=X67),X67+0.0003,X67))</f>
        <v/>
      </c>
      <c r="L67" s="34" t="str">
        <f>IF(results!$W67&lt;&gt;"c","",IF(OR(U67=Y67,V67=Y67,W67=Y67,X67=Y67),Y67+0.0004,Y67))</f>
        <v/>
      </c>
      <c r="M67" s="34" t="str">
        <f>IF(results!$W67&lt;&gt;"c","",IF(OR(U67=Z67,V67=Z67,W67=Z67,X67=Z67,Y67=Z67),Z67+0.0005,Z67))</f>
        <v/>
      </c>
      <c r="N67" s="34" t="str">
        <f>IF(results!$W67&lt;&gt;"c","",IF(OR(U67=AA67,V67=AA67,W67=AA67,X67=AA67,Y67=AA67,Z67=AA67),AA67+0.0006,AA67))</f>
        <v/>
      </c>
      <c r="O67" s="34" t="str">
        <f>IF(results!$W67&lt;&gt;"c","",IF(OR(U67=AB67,V67=AB67,W67=AB67,X67=AB67,Y67=AB67,Z67=AB67,AA67=AB67),AB67+0.0007,AB67))</f>
        <v/>
      </c>
      <c r="P67" s="34" t="str">
        <f>IF(results!$W67&lt;&gt;"c","",AC67*2)</f>
        <v/>
      </c>
      <c r="Q67" s="4">
        <f t="shared" si="3"/>
        <v>0</v>
      </c>
      <c r="R67" s="4">
        <f t="shared" si="4"/>
        <v>6.6999999999999994E-6</v>
      </c>
      <c r="S67" s="4" t="str">
        <f>IF(results!$W67&lt;&gt;"c","",results!C67)</f>
        <v/>
      </c>
      <c r="T67" s="4">
        <f>IF(results!W67="A",1,IF(results!W67="B",2,IF(results!W67="C",3,99)))</f>
        <v>1</v>
      </c>
      <c r="U67" s="33">
        <f>results!D67+results!E67</f>
        <v>0</v>
      </c>
      <c r="V67" s="33">
        <f>results!F67+results!G67</f>
        <v>0</v>
      </c>
      <c r="W67" s="33">
        <f>results!H67+results!I67</f>
        <v>34</v>
      </c>
      <c r="X67" s="33">
        <f>results!J67+results!K67</f>
        <v>0</v>
      </c>
      <c r="Y67" s="33">
        <f>results!L67+results!M67</f>
        <v>0</v>
      </c>
      <c r="Z67" s="33">
        <f>results!N67+results!O67</f>
        <v>0</v>
      </c>
      <c r="AA67" s="33">
        <f>results!P67+results!Q67</f>
        <v>0</v>
      </c>
      <c r="AB67" s="33">
        <f>results!R67+results!S67</f>
        <v>0</v>
      </c>
      <c r="AC67" s="33">
        <f>results!T67+results!U67</f>
        <v>0</v>
      </c>
      <c r="AD67" s="10" t="e">
        <f t="shared" si="5"/>
        <v>#NUM!</v>
      </c>
    </row>
    <row r="68" spans="1:30" x14ac:dyDescent="0.35">
      <c r="A68" s="18">
        <v>62</v>
      </c>
      <c r="B68" s="20">
        <f t="shared" si="0"/>
        <v>1</v>
      </c>
      <c r="C68" s="20">
        <f t="shared" si="1"/>
        <v>107</v>
      </c>
      <c r="D68" s="14">
        <f t="shared" si="6"/>
        <v>30</v>
      </c>
      <c r="E68" s="14">
        <f t="shared" si="6"/>
        <v>30</v>
      </c>
      <c r="F68" s="2" t="str">
        <f>IF(results!W68&lt;&gt;"c","",results!B68)</f>
        <v/>
      </c>
      <c r="G68" s="2" t="str">
        <f>IF(results!$W68&lt;&gt;"c","",results!V68)</f>
        <v/>
      </c>
      <c r="H68" s="34" t="str">
        <f>IF(results!$W68&lt;&gt;"c","",U68)</f>
        <v/>
      </c>
      <c r="I68" s="34" t="str">
        <f>IF(results!$W68&lt;&gt;"c","",IF(V68=U68,V68+0.0001,V68))</f>
        <v/>
      </c>
      <c r="J68" s="34" t="str">
        <f>IF(results!$W68&lt;&gt;"c","",IF(OR(U68=W68,V68=W68),W68+0.0002,W68))</f>
        <v/>
      </c>
      <c r="K68" s="34" t="str">
        <f>IF(results!$W68&lt;&gt;"c","",IF(OR(U68=X68,V68=X68,W68=X68),X68+0.0003,X68))</f>
        <v/>
      </c>
      <c r="L68" s="34" t="str">
        <f>IF(results!$W68&lt;&gt;"c","",IF(OR(U68=Y68,V68=Y68,W68=Y68,X68=Y68),Y68+0.0004,Y68))</f>
        <v/>
      </c>
      <c r="M68" s="34" t="str">
        <f>IF(results!$W68&lt;&gt;"c","",IF(OR(U68=Z68,V68=Z68,W68=Z68,X68=Z68,Y68=Z68),Z68+0.0005,Z68))</f>
        <v/>
      </c>
      <c r="N68" s="34" t="str">
        <f>IF(results!$W68&lt;&gt;"c","",IF(OR(U68=AA68,V68=AA68,W68=AA68,X68=AA68,Y68=AA68,Z68=AA68),AA68+0.0006,AA68))</f>
        <v/>
      </c>
      <c r="O68" s="34" t="str">
        <f>IF(results!$W68&lt;&gt;"c","",IF(OR(U68=AB68,V68=AB68,W68=AB68,X68=AB68,Y68=AB68,Z68=AB68,AA68=AB68),AB68+0.0007,AB68))</f>
        <v/>
      </c>
      <c r="P68" s="34" t="str">
        <f>IF(results!$W68&lt;&gt;"c","",AC68*2)</f>
        <v/>
      </c>
      <c r="Q68" s="4">
        <f t="shared" si="3"/>
        <v>0</v>
      </c>
      <c r="R68" s="4">
        <f t="shared" si="4"/>
        <v>6.7999999999999993E-6</v>
      </c>
      <c r="S68" s="4" t="str">
        <f>IF(results!$W68&lt;&gt;"c","",results!C68)</f>
        <v/>
      </c>
      <c r="T68" s="4">
        <f>IF(results!W68="A",1,IF(results!W68="B",2,IF(results!W68="C",3,99)))</f>
        <v>1</v>
      </c>
      <c r="U68" s="33">
        <f>results!D68+results!E68</f>
        <v>0</v>
      </c>
      <c r="V68" s="33">
        <f>results!F68+results!G68</f>
        <v>0</v>
      </c>
      <c r="W68" s="33">
        <f>results!H68+results!I68</f>
        <v>53</v>
      </c>
      <c r="X68" s="33">
        <f>results!J68+results!K68</f>
        <v>0</v>
      </c>
      <c r="Y68" s="33">
        <f>results!L68+results!M68</f>
        <v>0</v>
      </c>
      <c r="Z68" s="33">
        <f>results!N68+results!O68</f>
        <v>0</v>
      </c>
      <c r="AA68" s="33">
        <f>results!P68+results!Q68</f>
        <v>0</v>
      </c>
      <c r="AB68" s="33">
        <f>results!R68+results!S68</f>
        <v>0</v>
      </c>
      <c r="AC68" s="33">
        <f>results!T68+results!U68</f>
        <v>0</v>
      </c>
      <c r="AD68" s="10" t="e">
        <f t="shared" si="5"/>
        <v>#NUM!</v>
      </c>
    </row>
    <row r="69" spans="1:30" ht="15" customHeight="1" x14ac:dyDescent="0.35">
      <c r="A69" s="18">
        <v>63</v>
      </c>
      <c r="B69" s="20">
        <f t="shared" si="0"/>
        <v>1</v>
      </c>
      <c r="C69" s="20">
        <f t="shared" si="1"/>
        <v>106</v>
      </c>
      <c r="D69" s="14">
        <f t="shared" si="6"/>
        <v>30</v>
      </c>
      <c r="E69" s="14">
        <f t="shared" si="6"/>
        <v>30</v>
      </c>
      <c r="F69" s="2" t="str">
        <f>IF(results!W69&lt;&gt;"c","",results!B69)</f>
        <v/>
      </c>
      <c r="G69" s="2" t="str">
        <f>IF(results!$W69&lt;&gt;"c","",results!V69)</f>
        <v/>
      </c>
      <c r="H69" s="34" t="str">
        <f>IF(results!$W69&lt;&gt;"c","",U69)</f>
        <v/>
      </c>
      <c r="I69" s="34" t="str">
        <f>IF(results!$W69&lt;&gt;"c","",IF(V69=U69,V69+0.0001,V69))</f>
        <v/>
      </c>
      <c r="J69" s="34" t="str">
        <f>IF(results!$W69&lt;&gt;"c","",IF(OR(U69=W69,V69=W69),W69+0.0002,W69))</f>
        <v/>
      </c>
      <c r="K69" s="34" t="str">
        <f>IF(results!$W69&lt;&gt;"c","",IF(OR(U69=X69,V69=X69,W69=X69),X69+0.0003,X69))</f>
        <v/>
      </c>
      <c r="L69" s="34" t="str">
        <f>IF(results!$W69&lt;&gt;"c","",IF(OR(U69=Y69,V69=Y69,W69=Y69,X69=Y69),Y69+0.0004,Y69))</f>
        <v/>
      </c>
      <c r="M69" s="34" t="str">
        <f>IF(results!$W69&lt;&gt;"c","",IF(OR(U69=Z69,V69=Z69,W69=Z69,X69=Z69,Y69=Z69),Z69+0.0005,Z69))</f>
        <v/>
      </c>
      <c r="N69" s="34" t="str">
        <f>IF(results!$W69&lt;&gt;"c","",IF(OR(U69=AA69,V69=AA69,W69=AA69,X69=AA69,Y69=AA69,Z69=AA69),AA69+0.0006,AA69))</f>
        <v/>
      </c>
      <c r="O69" s="34" t="str">
        <f>IF(results!$W69&lt;&gt;"c","",IF(OR(U69=AB69,V69=AB69,W69=AB69,X69=AB69,Y69=AB69,Z69=AB69,AA69=AB69),AB69+0.0007,AB69))</f>
        <v/>
      </c>
      <c r="P69" s="34" t="str">
        <f>IF(results!$W69&lt;&gt;"c","",AC69*2)</f>
        <v/>
      </c>
      <c r="Q69" s="4">
        <f t="shared" si="3"/>
        <v>0</v>
      </c>
      <c r="R69" s="4">
        <f t="shared" si="4"/>
        <v>6.9E-6</v>
      </c>
      <c r="S69" s="4" t="str">
        <f>IF(results!$W69&lt;&gt;"c","",results!C69)</f>
        <v/>
      </c>
      <c r="T69" s="4">
        <f>IF(results!W69="A",1,IF(results!W69="B",2,IF(results!W69="C",3,99)))</f>
        <v>1</v>
      </c>
      <c r="U69" s="33">
        <f>results!D69+results!E69</f>
        <v>0</v>
      </c>
      <c r="V69" s="33">
        <f>results!F69+results!G69</f>
        <v>0</v>
      </c>
      <c r="W69" s="33">
        <f>results!H69+results!I69</f>
        <v>53</v>
      </c>
      <c r="X69" s="33">
        <f>results!J69+results!K69</f>
        <v>0</v>
      </c>
      <c r="Y69" s="33">
        <f>results!L69+results!M69</f>
        <v>0</v>
      </c>
      <c r="Z69" s="33">
        <f>results!N69+results!O69</f>
        <v>0</v>
      </c>
      <c r="AA69" s="33">
        <f>results!P69+results!Q69</f>
        <v>0</v>
      </c>
      <c r="AB69" s="33">
        <f>results!R69+results!S69</f>
        <v>0</v>
      </c>
      <c r="AC69" s="33">
        <f>results!T69+results!U69</f>
        <v>0</v>
      </c>
      <c r="AD69" s="10" t="e">
        <f t="shared" si="5"/>
        <v>#NUM!</v>
      </c>
    </row>
    <row r="70" spans="1:30" x14ac:dyDescent="0.35">
      <c r="A70" s="18">
        <v>64</v>
      </c>
      <c r="B70" s="20">
        <f t="shared" si="0"/>
        <v>1</v>
      </c>
      <c r="C70" s="20">
        <f t="shared" si="1"/>
        <v>105</v>
      </c>
      <c r="D70" s="14">
        <f t="shared" si="6"/>
        <v>30</v>
      </c>
      <c r="E70" s="14">
        <f t="shared" si="6"/>
        <v>30</v>
      </c>
      <c r="F70" s="2" t="str">
        <f>IF(results!W70&lt;&gt;"c","",results!B70)</f>
        <v/>
      </c>
      <c r="G70" s="2" t="str">
        <f>IF(results!$W70&lt;&gt;"c","",results!V70)</f>
        <v/>
      </c>
      <c r="H70" s="34" t="str">
        <f>IF(results!$W70&lt;&gt;"c","",U70)</f>
        <v/>
      </c>
      <c r="I70" s="34" t="str">
        <f>IF(results!$W70&lt;&gt;"c","",IF(V70=U70,V70+0.0001,V70))</f>
        <v/>
      </c>
      <c r="J70" s="34" t="str">
        <f>IF(results!$W70&lt;&gt;"c","",IF(OR(U70=W70,V70=W70),W70+0.0002,W70))</f>
        <v/>
      </c>
      <c r="K70" s="34" t="str">
        <f>IF(results!$W70&lt;&gt;"c","",IF(OR(U70=X70,V70=X70,W70=X70),X70+0.0003,X70))</f>
        <v/>
      </c>
      <c r="L70" s="34" t="str">
        <f>IF(results!$W70&lt;&gt;"c","",IF(OR(U70=Y70,V70=Y70,W70=Y70,X70=Y70),Y70+0.0004,Y70))</f>
        <v/>
      </c>
      <c r="M70" s="34" t="str">
        <f>IF(results!$W70&lt;&gt;"c","",IF(OR(U70=Z70,V70=Z70,W70=Z70,X70=Z70,Y70=Z70),Z70+0.0005,Z70))</f>
        <v/>
      </c>
      <c r="N70" s="34" t="str">
        <f>IF(results!$W70&lt;&gt;"c","",IF(OR(U70=AA70,V70=AA70,W70=AA70,X70=AA70,Y70=AA70,Z70=AA70),AA70+0.0006,AA70))</f>
        <v/>
      </c>
      <c r="O70" s="34" t="str">
        <f>IF(results!$W70&lt;&gt;"c","",IF(OR(U70=AB70,V70=AB70,W70=AB70,X70=AB70,Y70=AB70,Z70=AB70,AA70=AB70),AB70+0.0007,AB70))</f>
        <v/>
      </c>
      <c r="P70" s="34" t="str">
        <f>IF(results!$W70&lt;&gt;"c","",AC70*2)</f>
        <v/>
      </c>
      <c r="Q70" s="4">
        <f t="shared" si="3"/>
        <v>0</v>
      </c>
      <c r="R70" s="4">
        <f t="shared" si="4"/>
        <v>6.9999999999999999E-6</v>
      </c>
      <c r="S70" s="4" t="str">
        <f>IF(results!$W70&lt;&gt;"c","",results!C70)</f>
        <v/>
      </c>
      <c r="T70" s="4">
        <f>IF(results!W70="A",1,IF(results!W70="B",2,IF(results!W70="C",3,99)))</f>
        <v>1</v>
      </c>
      <c r="U70" s="33">
        <f>results!D70+results!E70</f>
        <v>0</v>
      </c>
      <c r="V70" s="33">
        <f>results!F70+results!G70</f>
        <v>0</v>
      </c>
      <c r="W70" s="33">
        <f>results!H70+results!I70</f>
        <v>0</v>
      </c>
      <c r="X70" s="33">
        <f>results!J70+results!K70</f>
        <v>55</v>
      </c>
      <c r="Y70" s="33">
        <f>results!L70+results!M70</f>
        <v>0</v>
      </c>
      <c r="Z70" s="33">
        <f>results!N70+results!O70</f>
        <v>0</v>
      </c>
      <c r="AA70" s="33">
        <f>results!P70+results!Q70</f>
        <v>0</v>
      </c>
      <c r="AB70" s="33">
        <f>results!R70+results!S70</f>
        <v>0</v>
      </c>
      <c r="AC70" s="33">
        <f>results!T70+results!U70</f>
        <v>0</v>
      </c>
      <c r="AD70" s="10" t="e">
        <f t="shared" si="5"/>
        <v>#NUM!</v>
      </c>
    </row>
    <row r="71" spans="1:30" x14ac:dyDescent="0.35">
      <c r="A71" s="18">
        <v>65</v>
      </c>
      <c r="B71" s="20">
        <f t="shared" si="0"/>
        <v>29</v>
      </c>
      <c r="C71" s="20">
        <f t="shared" si="1"/>
        <v>104</v>
      </c>
      <c r="D71" s="14">
        <f t="shared" si="6"/>
        <v>30</v>
      </c>
      <c r="E71" s="14">
        <f t="shared" si="6"/>
        <v>30</v>
      </c>
      <c r="F71" s="2" t="str">
        <f>IF(results!W71&lt;&gt;"c","",results!B71)</f>
        <v/>
      </c>
      <c r="G71" s="2" t="str">
        <f>IF(results!$W71&lt;&gt;"c","",results!V71)</f>
        <v/>
      </c>
      <c r="H71" s="34" t="str">
        <f>IF(results!$W71&lt;&gt;"c","",U71)</f>
        <v/>
      </c>
      <c r="I71" s="34" t="str">
        <f>IF(results!$W71&lt;&gt;"c","",IF(V71=U71,V71+0.0001,V71))</f>
        <v/>
      </c>
      <c r="J71" s="34" t="str">
        <f>IF(results!$W71&lt;&gt;"c","",IF(OR(U71=W71,V71=W71),W71+0.0002,W71))</f>
        <v/>
      </c>
      <c r="K71" s="34" t="str">
        <f>IF(results!$W71&lt;&gt;"c","",IF(OR(U71=X71,V71=X71,W71=X71),X71+0.0003,X71))</f>
        <v/>
      </c>
      <c r="L71" s="34" t="str">
        <f>IF(results!$W71&lt;&gt;"c","",IF(OR(U71=Y71,V71=Y71,W71=Y71,X71=Y71),Y71+0.0004,Y71))</f>
        <v/>
      </c>
      <c r="M71" s="34" t="str">
        <f>IF(results!$W71&lt;&gt;"c","",IF(OR(U71=Z71,V71=Z71,W71=Z71,X71=Z71,Y71=Z71),Z71+0.0005,Z71))</f>
        <v/>
      </c>
      <c r="N71" s="34" t="str">
        <f>IF(results!$W71&lt;&gt;"c","",IF(OR(U71=AA71,V71=AA71,W71=AA71,X71=AA71,Y71=AA71,Z71=AA71),AA71+0.0006,AA71))</f>
        <v/>
      </c>
      <c r="O71" s="34" t="str">
        <f>IF(results!$W71&lt;&gt;"c","",IF(OR(U71=AB71,V71=AB71,W71=AB71,X71=AB71,Y71=AB71,Z71=AB71,AA71=AB71),AB71+0.0007,AB71))</f>
        <v/>
      </c>
      <c r="P71" s="34" t="str">
        <f>IF(results!$W71&lt;&gt;"c","",AC71*2)</f>
        <v/>
      </c>
      <c r="Q71" s="4">
        <f t="shared" si="3"/>
        <v>0</v>
      </c>
      <c r="R71" s="4">
        <f t="shared" si="4"/>
        <v>7.0999999999999998E-6</v>
      </c>
      <c r="S71" s="4" t="str">
        <f>IF(results!$W71&lt;&gt;"c","",results!C71)</f>
        <v/>
      </c>
      <c r="T71" s="4">
        <f>IF(results!W71="A",1,IF(results!W71="B",2,IF(results!W71="C",3,99)))</f>
        <v>2</v>
      </c>
      <c r="U71" s="33">
        <f>results!D71+results!E71</f>
        <v>41</v>
      </c>
      <c r="V71" s="33">
        <f>results!F71+results!G71</f>
        <v>35</v>
      </c>
      <c r="W71" s="33">
        <f>results!H71+results!I71</f>
        <v>45</v>
      </c>
      <c r="X71" s="33">
        <f>results!J71+results!K71</f>
        <v>0</v>
      </c>
      <c r="Y71" s="33">
        <f>results!L71+results!M71</f>
        <v>47</v>
      </c>
      <c r="Z71" s="33">
        <f>results!N71+results!O71</f>
        <v>46</v>
      </c>
      <c r="AA71" s="33">
        <f>results!P71+results!Q71</f>
        <v>0</v>
      </c>
      <c r="AB71" s="33">
        <f>results!R71+results!S71</f>
        <v>0</v>
      </c>
      <c r="AC71" s="33">
        <f>results!T71+results!U71</f>
        <v>42</v>
      </c>
      <c r="AD71" s="10" t="e">
        <f t="shared" si="5"/>
        <v>#NUM!</v>
      </c>
    </row>
    <row r="72" spans="1:30" x14ac:dyDescent="0.35">
      <c r="A72" s="18">
        <v>66</v>
      </c>
      <c r="B72" s="20">
        <f t="shared" ref="B72:B135" si="7">RANK($T72,$T$7:$T$160,1)</f>
        <v>29</v>
      </c>
      <c r="C72" s="20">
        <f t="shared" ref="C72:C135" si="8">RANK($R72,$R$7:$R$160)</f>
        <v>103</v>
      </c>
      <c r="D72" s="14">
        <f t="shared" ref="D72:E103" si="9">_xlfn.RANK.EQ($Q72,$Q$7:$Q$160,0)</f>
        <v>30</v>
      </c>
      <c r="E72" s="14">
        <f t="shared" si="9"/>
        <v>30</v>
      </c>
      <c r="F72" s="2" t="str">
        <f>IF(results!W72&lt;&gt;"c","",results!B72)</f>
        <v/>
      </c>
      <c r="G72" s="2" t="str">
        <f>IF(results!$W72&lt;&gt;"c","",results!V72)</f>
        <v/>
      </c>
      <c r="H72" s="34" t="str">
        <f>IF(results!$W72&lt;&gt;"c","",U72)</f>
        <v/>
      </c>
      <c r="I72" s="34" t="str">
        <f>IF(results!$W72&lt;&gt;"c","",IF(V72=U72,V72+0.0001,V72))</f>
        <v/>
      </c>
      <c r="J72" s="34" t="str">
        <f>IF(results!$W72&lt;&gt;"c","",IF(OR(U72=W72,V72=W72),W72+0.0002,W72))</f>
        <v/>
      </c>
      <c r="K72" s="34" t="str">
        <f>IF(results!$W72&lt;&gt;"c","",IF(OR(U72=X72,V72=X72,W72=X72),X72+0.0003,X72))</f>
        <v/>
      </c>
      <c r="L72" s="34" t="str">
        <f>IF(results!$W72&lt;&gt;"c","",IF(OR(U72=Y72,V72=Y72,W72=Y72,X72=Y72),Y72+0.0004,Y72))</f>
        <v/>
      </c>
      <c r="M72" s="34" t="str">
        <f>IF(results!$W72&lt;&gt;"c","",IF(OR(U72=Z72,V72=Z72,W72=Z72,X72=Z72,Y72=Z72),Z72+0.0005,Z72))</f>
        <v/>
      </c>
      <c r="N72" s="34" t="str">
        <f>IF(results!$W72&lt;&gt;"c","",IF(OR(U72=AA72,V72=AA72,W72=AA72,X72=AA72,Y72=AA72,Z72=AA72),AA72+0.0006,AA72))</f>
        <v/>
      </c>
      <c r="O72" s="34" t="str">
        <f>IF(results!$W72&lt;&gt;"c","",IF(OR(U72=AB72,V72=AB72,W72=AB72,X72=AB72,Y72=AB72,Z72=AB72,AA72=AB72),AB72+0.0007,AB72))</f>
        <v/>
      </c>
      <c r="P72" s="34" t="str">
        <f>IF(results!$W72&lt;&gt;"c","",AC72*2)</f>
        <v/>
      </c>
      <c r="Q72" s="4">
        <f t="shared" ref="Q72:Q135" si="10">IF(F72&lt;&gt;"",(MAX(H72:P72)+LARGE(H72:P72,2)+LARGE(H72:P72,3)+LARGE(H72:P72,4)),0)</f>
        <v>0</v>
      </c>
      <c r="R72" s="4">
        <f t="shared" ref="R72:R135" si="11">Q72+0.0000001*ROW()</f>
        <v>7.1999999999999997E-6</v>
      </c>
      <c r="S72" s="4" t="str">
        <f>IF(results!$W72&lt;&gt;"c","",results!C72)</f>
        <v/>
      </c>
      <c r="T72" s="4">
        <f>IF(results!W72="A",1,IF(results!W72="B",2,IF(results!W72="C",3,99)))</f>
        <v>2</v>
      </c>
      <c r="U72" s="33">
        <f>results!D72+results!E72</f>
        <v>41</v>
      </c>
      <c r="V72" s="33">
        <f>results!F72+results!G72</f>
        <v>0</v>
      </c>
      <c r="W72" s="33">
        <f>results!H72+results!I72</f>
        <v>0</v>
      </c>
      <c r="X72" s="33">
        <f>results!J72+results!K72</f>
        <v>0</v>
      </c>
      <c r="Y72" s="33">
        <f>results!L72+results!M72</f>
        <v>0</v>
      </c>
      <c r="Z72" s="33">
        <f>results!N72+results!O72</f>
        <v>0</v>
      </c>
      <c r="AA72" s="33">
        <f>results!P72+results!Q72</f>
        <v>0</v>
      </c>
      <c r="AB72" s="33">
        <f>results!R72+results!S72</f>
        <v>0</v>
      </c>
      <c r="AC72" s="33">
        <f>results!T72+results!U72</f>
        <v>0</v>
      </c>
      <c r="AD72" s="10" t="e">
        <f t="shared" ref="AD72:AD135" si="12">LARGE(H72:P72,3)</f>
        <v>#NUM!</v>
      </c>
    </row>
    <row r="73" spans="1:30" x14ac:dyDescent="0.35">
      <c r="A73" s="18">
        <v>67</v>
      </c>
      <c r="B73" s="20">
        <f t="shared" si="7"/>
        <v>29</v>
      </c>
      <c r="C73" s="20">
        <f t="shared" si="8"/>
        <v>102</v>
      </c>
      <c r="D73" s="14">
        <f t="shared" si="9"/>
        <v>30</v>
      </c>
      <c r="E73" s="14">
        <f t="shared" si="9"/>
        <v>30</v>
      </c>
      <c r="F73" s="2" t="str">
        <f>IF(results!W73&lt;&gt;"c","",results!B73)</f>
        <v/>
      </c>
      <c r="G73" s="2" t="str">
        <f>IF(results!$W73&lt;&gt;"c","",results!V73)</f>
        <v/>
      </c>
      <c r="H73" s="34" t="str">
        <f>IF(results!$W73&lt;&gt;"c","",U73)</f>
        <v/>
      </c>
      <c r="I73" s="34" t="str">
        <f>IF(results!$W73&lt;&gt;"c","",IF(V73=U73,V73+0.0001,V73))</f>
        <v/>
      </c>
      <c r="J73" s="34" t="str">
        <f>IF(results!$W73&lt;&gt;"c","",IF(OR(U73=W73,V73=W73),W73+0.0002,W73))</f>
        <v/>
      </c>
      <c r="K73" s="34" t="str">
        <f>IF(results!$W73&lt;&gt;"c","",IF(OR(U73=X73,V73=X73,W73=X73),X73+0.0003,X73))</f>
        <v/>
      </c>
      <c r="L73" s="34" t="str">
        <f>IF(results!$W73&lt;&gt;"c","",IF(OR(U73=Y73,V73=Y73,W73=Y73,X73=Y73),Y73+0.0004,Y73))</f>
        <v/>
      </c>
      <c r="M73" s="34" t="str">
        <f>IF(results!$W73&lt;&gt;"c","",IF(OR(U73=Z73,V73=Z73,W73=Z73,X73=Z73,Y73=Z73),Z73+0.0005,Z73))</f>
        <v/>
      </c>
      <c r="N73" s="34" t="str">
        <f>IF(results!$W73&lt;&gt;"c","",IF(OR(U73=AA73,V73=AA73,W73=AA73,X73=AA73,Y73=AA73,Z73=AA73),AA73+0.0006,AA73))</f>
        <v/>
      </c>
      <c r="O73" s="34" t="str">
        <f>IF(results!$W73&lt;&gt;"c","",IF(OR(U73=AB73,V73=AB73,W73=AB73,X73=AB73,Y73=AB73,Z73=AB73,AA73=AB73),AB73+0.0007,AB73))</f>
        <v/>
      </c>
      <c r="P73" s="34" t="str">
        <f>IF(results!$W73&lt;&gt;"c","",AC73*2)</f>
        <v/>
      </c>
      <c r="Q73" s="4">
        <f t="shared" si="10"/>
        <v>0</v>
      </c>
      <c r="R73" s="4">
        <f t="shared" si="11"/>
        <v>7.2999999999999996E-6</v>
      </c>
      <c r="S73" s="4" t="str">
        <f>IF(results!$W73&lt;&gt;"c","",results!C73)</f>
        <v/>
      </c>
      <c r="T73" s="4">
        <f>IF(results!W73="A",1,IF(results!W73="B",2,IF(results!W73="C",3,99)))</f>
        <v>2</v>
      </c>
      <c r="U73" s="33">
        <f>results!D73+results!E73</f>
        <v>49</v>
      </c>
      <c r="V73" s="33">
        <f>results!F73+results!G73</f>
        <v>0</v>
      </c>
      <c r="W73" s="33">
        <f>results!H73+results!I73</f>
        <v>0</v>
      </c>
      <c r="X73" s="33">
        <f>results!J73+results!K73</f>
        <v>0</v>
      </c>
      <c r="Y73" s="33">
        <f>results!L73+results!M73</f>
        <v>0</v>
      </c>
      <c r="Z73" s="33">
        <f>results!N73+results!O73</f>
        <v>0</v>
      </c>
      <c r="AA73" s="33">
        <f>results!P73+results!Q73</f>
        <v>0</v>
      </c>
      <c r="AB73" s="33">
        <f>results!R73+results!S73</f>
        <v>0</v>
      </c>
      <c r="AC73" s="33">
        <f>results!T73+results!U73</f>
        <v>0</v>
      </c>
      <c r="AD73" s="10" t="e">
        <f t="shared" si="12"/>
        <v>#NUM!</v>
      </c>
    </row>
    <row r="74" spans="1:30" x14ac:dyDescent="0.35">
      <c r="A74" s="18">
        <v>68</v>
      </c>
      <c r="B74" s="20">
        <f t="shared" si="7"/>
        <v>29</v>
      </c>
      <c r="C74" s="20">
        <f t="shared" si="8"/>
        <v>101</v>
      </c>
      <c r="D74" s="14">
        <f t="shared" si="9"/>
        <v>30</v>
      </c>
      <c r="E74" s="14">
        <f t="shared" si="9"/>
        <v>30</v>
      </c>
      <c r="F74" s="2" t="str">
        <f>IF(results!W74&lt;&gt;"c","",results!B74)</f>
        <v/>
      </c>
      <c r="G74" s="2" t="str">
        <f>IF(results!$W74&lt;&gt;"c","",results!V74)</f>
        <v/>
      </c>
      <c r="H74" s="34" t="str">
        <f>IF(results!$W74&lt;&gt;"c","",U74)</f>
        <v/>
      </c>
      <c r="I74" s="34" t="str">
        <f>IF(results!$W74&lt;&gt;"c","",IF(V74=U74,V74+0.0001,V74))</f>
        <v/>
      </c>
      <c r="J74" s="34" t="str">
        <f>IF(results!$W74&lt;&gt;"c","",IF(OR(U74=W74,V74=W74),W74+0.0002,W74))</f>
        <v/>
      </c>
      <c r="K74" s="34" t="str">
        <f>IF(results!$W74&lt;&gt;"c","",IF(OR(U74=X74,V74=X74,W74=X74),X74+0.0003,X74))</f>
        <v/>
      </c>
      <c r="L74" s="34" t="str">
        <f>IF(results!$W74&lt;&gt;"c","",IF(OR(U74=Y74,V74=Y74,W74=Y74,X74=Y74),Y74+0.0004,Y74))</f>
        <v/>
      </c>
      <c r="M74" s="34" t="str">
        <f>IF(results!$W74&lt;&gt;"c","",IF(OR(U74=Z74,V74=Z74,W74=Z74,X74=Z74,Y74=Z74),Z74+0.0005,Z74))</f>
        <v/>
      </c>
      <c r="N74" s="34" t="str">
        <f>IF(results!$W74&lt;&gt;"c","",IF(OR(U74=AA74,V74=AA74,W74=AA74,X74=AA74,Y74=AA74,Z74=AA74),AA74+0.0006,AA74))</f>
        <v/>
      </c>
      <c r="O74" s="34" t="str">
        <f>IF(results!$W74&lt;&gt;"c","",IF(OR(U74=AB74,V74=AB74,W74=AB74,X74=AB74,Y74=AB74,Z74=AB74,AA74=AB74),AB74+0.0007,AB74))</f>
        <v/>
      </c>
      <c r="P74" s="34" t="str">
        <f>IF(results!$W74&lt;&gt;"c","",AC74*2)</f>
        <v/>
      </c>
      <c r="Q74" s="4">
        <f t="shared" si="10"/>
        <v>0</v>
      </c>
      <c r="R74" s="4">
        <f t="shared" si="11"/>
        <v>7.3999999999999995E-6</v>
      </c>
      <c r="S74" s="4" t="str">
        <f>IF(results!$W74&lt;&gt;"c","",results!C74)</f>
        <v/>
      </c>
      <c r="T74" s="4">
        <f>IF(results!W74="A",1,IF(results!W74="B",2,IF(results!W74="C",3,99)))</f>
        <v>2</v>
      </c>
      <c r="U74" s="33">
        <f>results!D74+results!E74</f>
        <v>51</v>
      </c>
      <c r="V74" s="33">
        <f>results!F74+results!G74</f>
        <v>47</v>
      </c>
      <c r="W74" s="33">
        <f>results!H74+results!I74</f>
        <v>0</v>
      </c>
      <c r="X74" s="33">
        <f>results!J74+results!K74</f>
        <v>0</v>
      </c>
      <c r="Y74" s="33">
        <f>results!L74+results!M74</f>
        <v>47</v>
      </c>
      <c r="Z74" s="33">
        <f>results!N74+results!O74</f>
        <v>0</v>
      </c>
      <c r="AA74" s="33">
        <f>results!P74+results!Q74</f>
        <v>0</v>
      </c>
      <c r="AB74" s="33">
        <f>results!R74+results!S74</f>
        <v>0</v>
      </c>
      <c r="AC74" s="33">
        <f>results!T74+results!U74</f>
        <v>0</v>
      </c>
      <c r="AD74" s="10" t="e">
        <f t="shared" si="12"/>
        <v>#NUM!</v>
      </c>
    </row>
    <row r="75" spans="1:30" x14ac:dyDescent="0.35">
      <c r="A75" s="18">
        <v>69</v>
      </c>
      <c r="B75" s="20">
        <f t="shared" si="7"/>
        <v>29</v>
      </c>
      <c r="C75" s="20">
        <f t="shared" si="8"/>
        <v>100</v>
      </c>
      <c r="D75" s="14">
        <f t="shared" si="9"/>
        <v>30</v>
      </c>
      <c r="E75" s="14">
        <f t="shared" si="9"/>
        <v>30</v>
      </c>
      <c r="F75" s="2" t="str">
        <f>IF(results!W75&lt;&gt;"c","",results!B75)</f>
        <v/>
      </c>
      <c r="G75" s="2" t="str">
        <f>IF(results!$W75&lt;&gt;"c","",results!V75)</f>
        <v/>
      </c>
      <c r="H75" s="34" t="str">
        <f>IF(results!$W75&lt;&gt;"c","",U75)</f>
        <v/>
      </c>
      <c r="I75" s="34" t="str">
        <f>IF(results!$W75&lt;&gt;"c","",IF(V75=U75,V75+0.0001,V75))</f>
        <v/>
      </c>
      <c r="J75" s="34" t="str">
        <f>IF(results!$W75&lt;&gt;"c","",IF(OR(U75=W75,V75=W75),W75+0.0002,W75))</f>
        <v/>
      </c>
      <c r="K75" s="34" t="str">
        <f>IF(results!$W75&lt;&gt;"c","",IF(OR(U75=X75,V75=X75,W75=X75),X75+0.0003,X75))</f>
        <v/>
      </c>
      <c r="L75" s="34" t="str">
        <f>IF(results!$W75&lt;&gt;"c","",IF(OR(U75=Y75,V75=Y75,W75=Y75,X75=Y75),Y75+0.0004,Y75))</f>
        <v/>
      </c>
      <c r="M75" s="34" t="str">
        <f>IF(results!$W75&lt;&gt;"c","",IF(OR(U75=Z75,V75=Z75,W75=Z75,X75=Z75,Y75=Z75),Z75+0.0005,Z75))</f>
        <v/>
      </c>
      <c r="N75" s="34" t="str">
        <f>IF(results!$W75&lt;&gt;"c","",IF(OR(U75=AA75,V75=AA75,W75=AA75,X75=AA75,Y75=AA75,Z75=AA75),AA75+0.0006,AA75))</f>
        <v/>
      </c>
      <c r="O75" s="34" t="str">
        <f>IF(results!$W75&lt;&gt;"c","",IF(OR(U75=AB75,V75=AB75,W75=AB75,X75=AB75,Y75=AB75,Z75=AB75,AA75=AB75),AB75+0.0007,AB75))</f>
        <v/>
      </c>
      <c r="P75" s="34" t="str">
        <f>IF(results!$W75&lt;&gt;"c","",AC75*2)</f>
        <v/>
      </c>
      <c r="Q75" s="4">
        <f t="shared" si="10"/>
        <v>0</v>
      </c>
      <c r="R75" s="4">
        <f t="shared" si="11"/>
        <v>7.4999999999999993E-6</v>
      </c>
      <c r="S75" s="4" t="str">
        <f>IF(results!$W75&lt;&gt;"c","",results!C75)</f>
        <v/>
      </c>
      <c r="T75" s="4">
        <f>IF(results!W75="A",1,IF(results!W75="B",2,IF(results!W75="C",3,99)))</f>
        <v>2</v>
      </c>
      <c r="U75" s="33">
        <f>results!D75+results!E75</f>
        <v>0</v>
      </c>
      <c r="V75" s="33">
        <f>results!F75+results!G75</f>
        <v>0</v>
      </c>
      <c r="W75" s="33">
        <f>results!H75+results!I75</f>
        <v>0</v>
      </c>
      <c r="X75" s="33">
        <f>results!J75+results!K75</f>
        <v>0</v>
      </c>
      <c r="Y75" s="33">
        <f>results!L75+results!M75</f>
        <v>0</v>
      </c>
      <c r="Z75" s="33">
        <f>results!N75+results!O75</f>
        <v>55</v>
      </c>
      <c r="AA75" s="33">
        <f>results!P75+results!Q75</f>
        <v>0</v>
      </c>
      <c r="AB75" s="33">
        <f>results!R75+results!S75</f>
        <v>0</v>
      </c>
      <c r="AC75" s="33">
        <f>results!T75+results!U75</f>
        <v>0</v>
      </c>
      <c r="AD75" s="10" t="e">
        <f t="shared" si="12"/>
        <v>#NUM!</v>
      </c>
    </row>
    <row r="76" spans="1:30" x14ac:dyDescent="0.35">
      <c r="A76" s="18">
        <v>70</v>
      </c>
      <c r="B76" s="20">
        <f t="shared" si="7"/>
        <v>84</v>
      </c>
      <c r="C76" s="20">
        <f t="shared" si="8"/>
        <v>4</v>
      </c>
      <c r="D76" s="14">
        <f t="shared" si="9"/>
        <v>4</v>
      </c>
      <c r="E76" s="14">
        <f t="shared" si="9"/>
        <v>4</v>
      </c>
      <c r="F76" s="2" t="str">
        <f>IF(results!W76&lt;&gt;"c","",results!B76)</f>
        <v>RICCI DARIO</v>
      </c>
      <c r="G76" s="2">
        <f>IF(results!$W76&lt;&gt;"c","",results!V76)</f>
        <v>4</v>
      </c>
      <c r="H76" s="34">
        <f>IF(results!$W76&lt;&gt;"c","",U76)</f>
        <v>30</v>
      </c>
      <c r="I76" s="34">
        <f>IF(results!$W76&lt;&gt;"c","",IF(V76=U76,V76+0.0001,V76))</f>
        <v>41</v>
      </c>
      <c r="J76" s="34">
        <f>IF(results!$W76&lt;&gt;"c","",IF(OR(U76=W76,V76=W76),W76+0.0002,W76))</f>
        <v>0</v>
      </c>
      <c r="K76" s="34">
        <f>IF(results!$W76&lt;&gt;"c","",IF(OR(U76=X76,V76=X76,W76=X76),X76+0.0003,X76))</f>
        <v>2.9999999999999997E-4</v>
      </c>
      <c r="L76" s="34">
        <f>IF(results!$W76&lt;&gt;"c","",IF(OR(U76=Y76,V76=Y76,W76=Y76,X76=Y76),Y76+0.0004,Y76))</f>
        <v>4.0000000000000002E-4</v>
      </c>
      <c r="M76" s="34">
        <f>IF(results!$W76&lt;&gt;"c","",IF(OR(U76=Z76,V76=Z76,W76=Z76,X76=Z76,Y76=Z76),Z76+0.0005,Z76))</f>
        <v>38</v>
      </c>
      <c r="N76" s="34">
        <f>IF(results!$W76&lt;&gt;"c","",IF(OR(U76=AA76,V76=AA76,W76=AA76,X76=AA76,Y76=AA76,Z76=AA76),AA76+0.0006,AA76))</f>
        <v>5.9999999999999995E-4</v>
      </c>
      <c r="O76" s="34">
        <f>IF(results!$W76&lt;&gt;"c","",IF(OR(U76=AB76,V76=AB76,W76=AB76,X76=AB76,Y76=AB76,Z76=AB76,AA76=AB76),AB76+0.0007,AB76))</f>
        <v>6.9999999999999999E-4</v>
      </c>
      <c r="P76" s="34">
        <f>IF(results!$W76&lt;&gt;"c","",AC76*2)</f>
        <v>74</v>
      </c>
      <c r="Q76" s="4">
        <f t="shared" si="10"/>
        <v>183</v>
      </c>
      <c r="R76" s="4">
        <f t="shared" si="11"/>
        <v>183.0000076</v>
      </c>
      <c r="S76" s="4">
        <f>IF(results!$W76&lt;&gt;"c","",results!C76)</f>
        <v>25.6</v>
      </c>
      <c r="T76" s="4">
        <f>IF(results!W76="A",1,IF(results!W76="B",2,IF(results!W76="C",3,99)))</f>
        <v>3</v>
      </c>
      <c r="U76" s="33">
        <f>results!D76+results!E76</f>
        <v>30</v>
      </c>
      <c r="V76" s="33">
        <f>results!F76+results!G76</f>
        <v>41</v>
      </c>
      <c r="W76" s="33">
        <f>results!H76+results!I76</f>
        <v>0</v>
      </c>
      <c r="X76" s="33">
        <f>results!J76+results!K76</f>
        <v>0</v>
      </c>
      <c r="Y76" s="33">
        <f>results!L76+results!M76</f>
        <v>0</v>
      </c>
      <c r="Z76" s="33">
        <f>results!N76+results!O76</f>
        <v>38</v>
      </c>
      <c r="AA76" s="33">
        <f>results!P76+results!Q76</f>
        <v>0</v>
      </c>
      <c r="AB76" s="33">
        <f>results!R76+results!S76</f>
        <v>0</v>
      </c>
      <c r="AC76" s="33">
        <f>results!T76+results!U76</f>
        <v>37</v>
      </c>
      <c r="AD76" s="10">
        <f t="shared" si="12"/>
        <v>38</v>
      </c>
    </row>
    <row r="77" spans="1:30" x14ac:dyDescent="0.35">
      <c r="A77" s="18">
        <v>71</v>
      </c>
      <c r="B77" s="20">
        <f t="shared" si="7"/>
        <v>29</v>
      </c>
      <c r="C77" s="20">
        <f t="shared" si="8"/>
        <v>99</v>
      </c>
      <c r="D77" s="14">
        <f t="shared" si="9"/>
        <v>30</v>
      </c>
      <c r="E77" s="14">
        <f t="shared" si="9"/>
        <v>30</v>
      </c>
      <c r="F77" s="2" t="str">
        <f>IF(results!W77&lt;&gt;"c","",results!B77)</f>
        <v/>
      </c>
      <c r="G77" s="2" t="str">
        <f>IF(results!$W77&lt;&gt;"c","",results!V77)</f>
        <v/>
      </c>
      <c r="H77" s="34" t="str">
        <f>IF(results!$W77&lt;&gt;"c","",U77)</f>
        <v/>
      </c>
      <c r="I77" s="34" t="str">
        <f>IF(results!$W77&lt;&gt;"c","",IF(V77=U77,V77+0.0001,V77))</f>
        <v/>
      </c>
      <c r="J77" s="34" t="str">
        <f>IF(results!$W77&lt;&gt;"c","",IF(OR(U77=W77,V77=W77),W77+0.0002,W77))</f>
        <v/>
      </c>
      <c r="K77" s="34" t="str">
        <f>IF(results!$W77&lt;&gt;"c","",IF(OR(U77=X77,V77=X77,W77=X77),X77+0.0003,X77))</f>
        <v/>
      </c>
      <c r="L77" s="34" t="str">
        <f>IF(results!$W77&lt;&gt;"c","",IF(OR(U77=Y77,V77=Y77,W77=Y77,X77=Y77),Y77+0.0004,Y77))</f>
        <v/>
      </c>
      <c r="M77" s="34" t="str">
        <f>IF(results!$W77&lt;&gt;"c","",IF(OR(U77=Z77,V77=Z77,W77=Z77,X77=Z77,Y77=Z77),Z77+0.0005,Z77))</f>
        <v/>
      </c>
      <c r="N77" s="34" t="str">
        <f>IF(results!$W77&lt;&gt;"c","",IF(OR(U77=AA77,V77=AA77,W77=AA77,X77=AA77,Y77=AA77,Z77=AA77),AA77+0.0006,AA77))</f>
        <v/>
      </c>
      <c r="O77" s="34" t="str">
        <f>IF(results!$W77&lt;&gt;"c","",IF(OR(U77=AB77,V77=AB77,W77=AB77,X77=AB77,Y77=AB77,Z77=AB77,AA77=AB77),AB77+0.0007,AB77))</f>
        <v/>
      </c>
      <c r="P77" s="34" t="str">
        <f>IF(results!$W77&lt;&gt;"c","",AC77*2)</f>
        <v/>
      </c>
      <c r="Q77" s="4">
        <f t="shared" si="10"/>
        <v>0</v>
      </c>
      <c r="R77" s="4">
        <f t="shared" si="11"/>
        <v>7.6999999999999991E-6</v>
      </c>
      <c r="S77" s="4" t="str">
        <f>IF(results!$W77&lt;&gt;"c","",results!C77)</f>
        <v/>
      </c>
      <c r="T77" s="4">
        <f>IF(results!W77="A",1,IF(results!W77="B",2,IF(results!W77="C",3,99)))</f>
        <v>2</v>
      </c>
      <c r="U77" s="33">
        <f>results!D77+results!E77</f>
        <v>0</v>
      </c>
      <c r="V77" s="33">
        <f>results!F77+results!G77</f>
        <v>0</v>
      </c>
      <c r="W77" s="33">
        <f>results!H77+results!I77</f>
        <v>0</v>
      </c>
      <c r="X77" s="33">
        <f>results!J77+results!K77</f>
        <v>37</v>
      </c>
      <c r="Y77" s="33">
        <f>results!L77+results!M77</f>
        <v>0</v>
      </c>
      <c r="Z77" s="33">
        <f>results!N77+results!O77</f>
        <v>0</v>
      </c>
      <c r="AA77" s="33">
        <f>results!P77+results!Q77</f>
        <v>0</v>
      </c>
      <c r="AB77" s="33">
        <f>results!R77+results!S77</f>
        <v>0</v>
      </c>
      <c r="AC77" s="33">
        <f>results!T77+results!U77</f>
        <v>0</v>
      </c>
      <c r="AD77" s="10" t="e">
        <f t="shared" si="12"/>
        <v>#NUM!</v>
      </c>
    </row>
    <row r="78" spans="1:30" x14ac:dyDescent="0.35">
      <c r="A78" s="18">
        <v>72</v>
      </c>
      <c r="B78" s="20">
        <f t="shared" si="7"/>
        <v>29</v>
      </c>
      <c r="C78" s="20">
        <f t="shared" si="8"/>
        <v>98</v>
      </c>
      <c r="D78" s="14">
        <f t="shared" si="9"/>
        <v>30</v>
      </c>
      <c r="E78" s="14">
        <f t="shared" si="9"/>
        <v>30</v>
      </c>
      <c r="F78" s="2" t="str">
        <f>IF(results!W78&lt;&gt;"c","",results!B78)</f>
        <v/>
      </c>
      <c r="G78" s="2" t="str">
        <f>IF(results!$W78&lt;&gt;"c","",results!V78)</f>
        <v/>
      </c>
      <c r="H78" s="34" t="str">
        <f>IF(results!$W78&lt;&gt;"c","",U78)</f>
        <v/>
      </c>
      <c r="I78" s="34" t="str">
        <f>IF(results!$W78&lt;&gt;"c","",IF(V78=U78,V78+0.0001,V78))</f>
        <v/>
      </c>
      <c r="J78" s="34" t="str">
        <f>IF(results!$W78&lt;&gt;"c","",IF(OR(U78=W78,V78=W78),W78+0.0002,W78))</f>
        <v/>
      </c>
      <c r="K78" s="34" t="str">
        <f>IF(results!$W78&lt;&gt;"c","",IF(OR(U78=X78,V78=X78,W78=X78),X78+0.0003,X78))</f>
        <v/>
      </c>
      <c r="L78" s="34" t="str">
        <f>IF(results!$W78&lt;&gt;"c","",IF(OR(U78=Y78,V78=Y78,W78=Y78,X78=Y78),Y78+0.0004,Y78))</f>
        <v/>
      </c>
      <c r="M78" s="34" t="str">
        <f>IF(results!$W78&lt;&gt;"c","",IF(OR(U78=Z78,V78=Z78,W78=Z78,X78=Z78,Y78=Z78),Z78+0.0005,Z78))</f>
        <v/>
      </c>
      <c r="N78" s="34" t="str">
        <f>IF(results!$W78&lt;&gt;"c","",IF(OR(U78=AA78,V78=AA78,W78=AA78,X78=AA78,Y78=AA78,Z78=AA78),AA78+0.0006,AA78))</f>
        <v/>
      </c>
      <c r="O78" s="34" t="str">
        <f>IF(results!$W78&lt;&gt;"c","",IF(OR(U78=AB78,V78=AB78,W78=AB78,X78=AB78,Y78=AB78,Z78=AB78,AA78=AB78),AB78+0.0007,AB78))</f>
        <v/>
      </c>
      <c r="P78" s="34" t="str">
        <f>IF(results!$W78&lt;&gt;"c","",AC78*2)</f>
        <v/>
      </c>
      <c r="Q78" s="4">
        <f t="shared" si="10"/>
        <v>0</v>
      </c>
      <c r="R78" s="4">
        <f t="shared" si="11"/>
        <v>7.7999999999999999E-6</v>
      </c>
      <c r="S78" s="4" t="str">
        <f>IF(results!$W78&lt;&gt;"c","",results!C78)</f>
        <v/>
      </c>
      <c r="T78" s="4">
        <f>IF(results!W78="A",1,IF(results!W78="B",2,IF(results!W78="C",3,99)))</f>
        <v>2</v>
      </c>
      <c r="U78" s="33">
        <f>results!D78+results!E78</f>
        <v>0</v>
      </c>
      <c r="V78" s="33">
        <f>results!F78+results!G78</f>
        <v>0</v>
      </c>
      <c r="W78" s="33">
        <f>results!H78+results!I78</f>
        <v>0</v>
      </c>
      <c r="X78" s="33">
        <f>results!J78+results!K78</f>
        <v>0</v>
      </c>
      <c r="Y78" s="33">
        <f>results!L78+results!M78</f>
        <v>0</v>
      </c>
      <c r="Z78" s="33">
        <f>results!N78+results!O78</f>
        <v>0</v>
      </c>
      <c r="AA78" s="33">
        <f>results!P78+results!Q78</f>
        <v>26</v>
      </c>
      <c r="AB78" s="33">
        <f>results!R78+results!S78</f>
        <v>35</v>
      </c>
      <c r="AC78" s="33">
        <f>results!T78+results!U78</f>
        <v>49</v>
      </c>
      <c r="AD78" s="10" t="e">
        <f t="shared" si="12"/>
        <v>#NUM!</v>
      </c>
    </row>
    <row r="79" spans="1:30" x14ac:dyDescent="0.35">
      <c r="A79" s="18">
        <v>73</v>
      </c>
      <c r="B79" s="20">
        <f t="shared" si="7"/>
        <v>84</v>
      </c>
      <c r="C79" s="20">
        <f t="shared" si="8"/>
        <v>13</v>
      </c>
      <c r="D79" s="14">
        <f t="shared" si="9"/>
        <v>13</v>
      </c>
      <c r="E79" s="14">
        <f t="shared" si="9"/>
        <v>13</v>
      </c>
      <c r="F79" s="2" t="str">
        <f>IF(results!W79&lt;&gt;"c","",results!B79)</f>
        <v>RUEMER ELISABETH</v>
      </c>
      <c r="G79" s="2">
        <f>IF(results!$W79&lt;&gt;"c","",results!V79)</f>
        <v>3</v>
      </c>
      <c r="H79" s="34">
        <f>IF(results!$W79&lt;&gt;"c","",U79)</f>
        <v>0</v>
      </c>
      <c r="I79" s="34">
        <f>IF(results!$W79&lt;&gt;"c","",IF(V79=U79,V79+0.0001,V79))</f>
        <v>1E-4</v>
      </c>
      <c r="J79" s="34">
        <f>IF(results!$W79&lt;&gt;"c","",IF(OR(U79=W79,V79=W79),W79+0.0002,W79))</f>
        <v>2.0000000000000001E-4</v>
      </c>
      <c r="K79" s="34">
        <f>IF(results!$W79&lt;&gt;"c","",IF(OR(U79=X79,V79=X79,W79=X79),X79+0.0003,X79))</f>
        <v>26</v>
      </c>
      <c r="L79" s="34">
        <f>IF(results!$W79&lt;&gt;"c","",IF(OR(U79=Y79,V79=Y79,W79=Y79,X79=Y79),Y79+0.0004,Y79))</f>
        <v>4.0000000000000002E-4</v>
      </c>
      <c r="M79" s="34">
        <f>IF(results!$W79&lt;&gt;"c","",IF(OR(U79=Z79,V79=Z79,W79=Z79,X79=Z79,Y79=Z79),Z79+0.0005,Z79))</f>
        <v>39</v>
      </c>
      <c r="N79" s="34">
        <f>IF(results!$W79&lt;&gt;"c","",IF(OR(U79=AA79,V79=AA79,W79=AA79,X79=AA79,Y79=AA79,Z79=AA79),AA79+0.0006,AA79))</f>
        <v>5.9999999999999995E-4</v>
      </c>
      <c r="O79" s="34">
        <f>IF(results!$W79&lt;&gt;"c","",IF(OR(U79=AB79,V79=AB79,W79=AB79,X79=AB79,Y79=AB79,Z79=AB79,AA79=AB79),AB79+0.0007,AB79))</f>
        <v>6.9999999999999999E-4</v>
      </c>
      <c r="P79" s="34">
        <f>IF(results!$W79&lt;&gt;"c","",AC79*2)</f>
        <v>48</v>
      </c>
      <c r="Q79" s="4">
        <f t="shared" si="10"/>
        <v>113.00069999999999</v>
      </c>
      <c r="R79" s="4">
        <f t="shared" si="11"/>
        <v>113.00070789999999</v>
      </c>
      <c r="S79" s="4">
        <f>IF(results!$W79&lt;&gt;"c","",results!C79)</f>
        <v>34.700000000000003</v>
      </c>
      <c r="T79" s="4">
        <f>IF(results!W79="A",1,IF(results!W79="B",2,IF(results!W79="C",3,99)))</f>
        <v>3</v>
      </c>
      <c r="U79" s="33">
        <f>results!D79+results!E79</f>
        <v>0</v>
      </c>
      <c r="V79" s="33">
        <f>results!F79+results!G79</f>
        <v>0</v>
      </c>
      <c r="W79" s="33">
        <f>results!H79+results!I79</f>
        <v>0</v>
      </c>
      <c r="X79" s="33">
        <f>results!J79+results!K79</f>
        <v>26</v>
      </c>
      <c r="Y79" s="33">
        <f>results!L79+results!M79</f>
        <v>0</v>
      </c>
      <c r="Z79" s="33">
        <f>results!N79+results!O79</f>
        <v>39</v>
      </c>
      <c r="AA79" s="33">
        <f>results!P79+results!Q79</f>
        <v>0</v>
      </c>
      <c r="AB79" s="33">
        <f>results!R79+results!S79</f>
        <v>0</v>
      </c>
      <c r="AC79" s="33">
        <f>results!T79+results!U79</f>
        <v>24</v>
      </c>
      <c r="AD79" s="10">
        <f t="shared" si="12"/>
        <v>26</v>
      </c>
    </row>
    <row r="80" spans="1:30" x14ac:dyDescent="0.35">
      <c r="A80" s="18">
        <v>74</v>
      </c>
      <c r="B80" s="20">
        <f t="shared" si="7"/>
        <v>84</v>
      </c>
      <c r="C80" s="20">
        <f t="shared" si="8"/>
        <v>25</v>
      </c>
      <c r="D80" s="14">
        <f t="shared" si="9"/>
        <v>25</v>
      </c>
      <c r="E80" s="14">
        <f t="shared" si="9"/>
        <v>25</v>
      </c>
      <c r="F80" s="2" t="str">
        <f>IF(results!W80&lt;&gt;"c","",results!B80)</f>
        <v>RUTAR DAMIR</v>
      </c>
      <c r="G80" s="2">
        <f>IF(results!$W80&lt;&gt;"c","",results!V80)</f>
        <v>1</v>
      </c>
      <c r="H80" s="34">
        <f>IF(results!$W80&lt;&gt;"c","",U80)</f>
        <v>0</v>
      </c>
      <c r="I80" s="34">
        <f>IF(results!$W80&lt;&gt;"c","",IF(V80=U80,V80+0.0001,V80))</f>
        <v>1E-4</v>
      </c>
      <c r="J80" s="34">
        <f>IF(results!$W80&lt;&gt;"c","",IF(OR(U80=W80,V80=W80),W80+0.0002,W80))</f>
        <v>2.0000000000000001E-4</v>
      </c>
      <c r="K80" s="34">
        <f>IF(results!$W80&lt;&gt;"c","",IF(OR(U80=X80,V80=X80,W80=X80),X80+0.0003,X80))</f>
        <v>38</v>
      </c>
      <c r="L80" s="34">
        <f>IF(results!$W80&lt;&gt;"c","",IF(OR(U80=Y80,V80=Y80,W80=Y80,X80=Y80),Y80+0.0004,Y80))</f>
        <v>4.0000000000000002E-4</v>
      </c>
      <c r="M80" s="34">
        <f>IF(results!$W80&lt;&gt;"c","",IF(OR(U80=Z80,V80=Z80,W80=Z80,X80=Z80,Y80=Z80),Z80+0.0005,Z80))</f>
        <v>5.0000000000000001E-4</v>
      </c>
      <c r="N80" s="34">
        <f>IF(results!$W80&lt;&gt;"c","",IF(OR(U80=AA80,V80=AA80,W80=AA80,X80=AA80,Y80=AA80,Z80=AA80),AA80+0.0006,AA80))</f>
        <v>5.9999999999999995E-4</v>
      </c>
      <c r="O80" s="34">
        <f>IF(results!$W80&lt;&gt;"c","",IF(OR(U80=AB80,V80=AB80,W80=AB80,X80=AB80,Y80=AB80,Z80=AB80,AA80=AB80),AB80+0.0007,AB80))</f>
        <v>6.9999999999999999E-4</v>
      </c>
      <c r="P80" s="34">
        <f>IF(results!$W80&lt;&gt;"c","",AC80*2)</f>
        <v>0</v>
      </c>
      <c r="Q80" s="4">
        <f t="shared" si="10"/>
        <v>38.001800000000003</v>
      </c>
      <c r="R80" s="4">
        <f t="shared" si="11"/>
        <v>38.001808000000004</v>
      </c>
      <c r="S80" s="4">
        <f>IF(results!$W80&lt;&gt;"c","",results!C80)</f>
        <v>50.1</v>
      </c>
      <c r="T80" s="4">
        <f>IF(results!W80="A",1,IF(results!W80="B",2,IF(results!W80="C",3,99)))</f>
        <v>3</v>
      </c>
      <c r="U80" s="33">
        <f>results!D80+results!E80</f>
        <v>0</v>
      </c>
      <c r="V80" s="33">
        <f>results!F80+results!G80</f>
        <v>0</v>
      </c>
      <c r="W80" s="33">
        <f>results!H80+results!I80</f>
        <v>0</v>
      </c>
      <c r="X80" s="33">
        <f>results!J80+results!K80</f>
        <v>38</v>
      </c>
      <c r="Y80" s="33">
        <f>results!L80+results!M80</f>
        <v>0</v>
      </c>
      <c r="Z80" s="33">
        <f>results!N80+results!O80</f>
        <v>0</v>
      </c>
      <c r="AA80" s="33">
        <f>results!P80+results!Q80</f>
        <v>0</v>
      </c>
      <c r="AB80" s="33">
        <f>results!R80+results!S80</f>
        <v>0</v>
      </c>
      <c r="AC80" s="33">
        <f>results!T80+results!U80</f>
        <v>0</v>
      </c>
      <c r="AD80" s="10">
        <f t="shared" si="12"/>
        <v>5.9999999999999995E-4</v>
      </c>
    </row>
    <row r="81" spans="1:30" x14ac:dyDescent="0.35">
      <c r="A81" s="18">
        <v>75</v>
      </c>
      <c r="B81" s="20">
        <f t="shared" si="7"/>
        <v>29</v>
      </c>
      <c r="C81" s="20">
        <f t="shared" si="8"/>
        <v>97</v>
      </c>
      <c r="D81" s="14">
        <f t="shared" si="9"/>
        <v>30</v>
      </c>
      <c r="E81" s="14">
        <f t="shared" si="9"/>
        <v>30</v>
      </c>
      <c r="F81" s="2" t="str">
        <f>IF(results!W81&lt;&gt;"c","",results!B81)</f>
        <v/>
      </c>
      <c r="G81" s="2" t="str">
        <f>IF(results!$W81&lt;&gt;"c","",results!V81)</f>
        <v/>
      </c>
      <c r="H81" s="34" t="str">
        <f>IF(results!$W81&lt;&gt;"c","",U81)</f>
        <v/>
      </c>
      <c r="I81" s="34" t="str">
        <f>IF(results!$W81&lt;&gt;"c","",IF(V81=U81,V81+0.0001,V81))</f>
        <v/>
      </c>
      <c r="J81" s="34" t="str">
        <f>IF(results!$W81&lt;&gt;"c","",IF(OR(U81=W81,V81=W81),W81+0.0002,W81))</f>
        <v/>
      </c>
      <c r="K81" s="34" t="str">
        <f>IF(results!$W81&lt;&gt;"c","",IF(OR(U81=X81,V81=X81,W81=X81),X81+0.0003,X81))</f>
        <v/>
      </c>
      <c r="L81" s="34" t="str">
        <f>IF(results!$W81&lt;&gt;"c","",IF(OR(U81=Y81,V81=Y81,W81=Y81,X81=Y81),Y81+0.0004,Y81))</f>
        <v/>
      </c>
      <c r="M81" s="34" t="str">
        <f>IF(results!$W81&lt;&gt;"c","",IF(OR(U81=Z81,V81=Z81,W81=Z81,X81=Z81,Y81=Z81),Z81+0.0005,Z81))</f>
        <v/>
      </c>
      <c r="N81" s="34" t="str">
        <f>IF(results!$W81&lt;&gt;"c","",IF(OR(U81=AA81,V81=AA81,W81=AA81,X81=AA81,Y81=AA81,Z81=AA81),AA81+0.0006,AA81))</f>
        <v/>
      </c>
      <c r="O81" s="34" t="str">
        <f>IF(results!$W81&lt;&gt;"c","",IF(OR(U81=AB81,V81=AB81,W81=AB81,X81=AB81,Y81=AB81,Z81=AB81,AA81=AB81),AB81+0.0007,AB81))</f>
        <v/>
      </c>
      <c r="P81" s="34" t="str">
        <f>IF(results!$W81&lt;&gt;"c","",AC81*2)</f>
        <v/>
      </c>
      <c r="Q81" s="4">
        <f t="shared" si="10"/>
        <v>0</v>
      </c>
      <c r="R81" s="4">
        <f t="shared" si="11"/>
        <v>8.1000000000000004E-6</v>
      </c>
      <c r="S81" s="4" t="str">
        <f>IF(results!$W81&lt;&gt;"c","",results!C81)</f>
        <v/>
      </c>
      <c r="T81" s="4">
        <f>IF(results!W81="A",1,IF(results!W81="B",2,IF(results!W81="C",3,99)))</f>
        <v>2</v>
      </c>
      <c r="U81" s="33">
        <f>results!D81+results!E81</f>
        <v>57</v>
      </c>
      <c r="V81" s="33">
        <f>results!F81+results!G81</f>
        <v>66</v>
      </c>
      <c r="W81" s="33">
        <f>results!H81+results!I81</f>
        <v>0</v>
      </c>
      <c r="X81" s="33">
        <f>results!J81+results!K81</f>
        <v>0</v>
      </c>
      <c r="Y81" s="33">
        <f>results!L81+results!M81</f>
        <v>49</v>
      </c>
      <c r="Z81" s="33">
        <f>results!N81+results!O81</f>
        <v>0</v>
      </c>
      <c r="AA81" s="33">
        <f>results!P81+results!Q81</f>
        <v>0</v>
      </c>
      <c r="AB81" s="33">
        <f>results!R81+results!S81</f>
        <v>0</v>
      </c>
      <c r="AC81" s="33">
        <f>results!T81+results!U81</f>
        <v>0</v>
      </c>
      <c r="AD81" s="10" t="e">
        <f t="shared" si="12"/>
        <v>#NUM!</v>
      </c>
    </row>
    <row r="82" spans="1:30" x14ac:dyDescent="0.35">
      <c r="A82" s="18">
        <v>76</v>
      </c>
      <c r="B82" s="20">
        <f t="shared" si="7"/>
        <v>84</v>
      </c>
      <c r="C82" s="20">
        <f t="shared" si="8"/>
        <v>20</v>
      </c>
      <c r="D82" s="14">
        <f t="shared" si="9"/>
        <v>20</v>
      </c>
      <c r="E82" s="14">
        <f t="shared" si="9"/>
        <v>20</v>
      </c>
      <c r="F82" s="2" t="str">
        <f>IF(results!W82&lt;&gt;"c","",results!B82)</f>
        <v>SAVIČ SLAVICA</v>
      </c>
      <c r="G82" s="2">
        <f>IF(results!$W82&lt;&gt;"c","",results!V82)</f>
        <v>1</v>
      </c>
      <c r="H82" s="34">
        <f>IF(results!$W82&lt;&gt;"c","",U82)</f>
        <v>0</v>
      </c>
      <c r="I82" s="34">
        <f>IF(results!$W82&lt;&gt;"c","",IF(V82=U82,V82+0.0001,V82))</f>
        <v>1E-4</v>
      </c>
      <c r="J82" s="34">
        <f>IF(results!$W82&lt;&gt;"c","",IF(OR(U82=W82,V82=W82),W82+0.0002,W82))</f>
        <v>2.0000000000000001E-4</v>
      </c>
      <c r="K82" s="34">
        <f>IF(results!$W82&lt;&gt;"c","",IF(OR(U82=X82,V82=X82,W82=X82),X82+0.0003,X82))</f>
        <v>44</v>
      </c>
      <c r="L82" s="34">
        <f>IF(results!$W82&lt;&gt;"c","",IF(OR(U82=Y82,V82=Y82,W82=Y82,X82=Y82),Y82+0.0004,Y82))</f>
        <v>4.0000000000000002E-4</v>
      </c>
      <c r="M82" s="34">
        <f>IF(results!$W82&lt;&gt;"c","",IF(OR(U82=Z82,V82=Z82,W82=Z82,X82=Z82,Y82=Z82),Z82+0.0005,Z82))</f>
        <v>5.0000000000000001E-4</v>
      </c>
      <c r="N82" s="34">
        <f>IF(results!$W82&lt;&gt;"c","",IF(OR(U82=AA82,V82=AA82,W82=AA82,X82=AA82,Y82=AA82,Z82=AA82),AA82+0.0006,AA82))</f>
        <v>5.9999999999999995E-4</v>
      </c>
      <c r="O82" s="34">
        <f>IF(results!$W82&lt;&gt;"c","",IF(OR(U82=AB82,V82=AB82,W82=AB82,X82=AB82,Y82=AB82,Z82=AB82,AA82=AB82),AB82+0.0007,AB82))</f>
        <v>6.9999999999999999E-4</v>
      </c>
      <c r="P82" s="34">
        <f>IF(results!$W82&lt;&gt;"c","",AC82*2)</f>
        <v>0</v>
      </c>
      <c r="Q82" s="4">
        <f t="shared" si="10"/>
        <v>44.001800000000003</v>
      </c>
      <c r="R82" s="4">
        <f t="shared" si="11"/>
        <v>44.001808200000006</v>
      </c>
      <c r="S82" s="4">
        <f>IF(results!$W82&lt;&gt;"c","",results!C82)</f>
        <v>26.5</v>
      </c>
      <c r="T82" s="4">
        <f>IF(results!W82="A",1,IF(results!W82="B",2,IF(results!W82="C",3,99)))</f>
        <v>3</v>
      </c>
      <c r="U82" s="33">
        <f>results!D82+results!E82</f>
        <v>0</v>
      </c>
      <c r="V82" s="33">
        <f>results!F82+results!G82</f>
        <v>0</v>
      </c>
      <c r="W82" s="33">
        <f>results!H82+results!I82</f>
        <v>0</v>
      </c>
      <c r="X82" s="33">
        <f>results!J82+results!K82</f>
        <v>44</v>
      </c>
      <c r="Y82" s="33">
        <f>results!L82+results!M82</f>
        <v>0</v>
      </c>
      <c r="Z82" s="33">
        <f>results!N82+results!O82</f>
        <v>0</v>
      </c>
      <c r="AA82" s="33">
        <f>results!P82+results!Q82</f>
        <v>0</v>
      </c>
      <c r="AB82" s="33">
        <f>results!R82+results!S82</f>
        <v>0</v>
      </c>
      <c r="AC82" s="33">
        <f>results!T82+results!U82</f>
        <v>0</v>
      </c>
      <c r="AD82" s="10">
        <f t="shared" si="12"/>
        <v>5.9999999999999995E-4</v>
      </c>
    </row>
    <row r="83" spans="1:30" x14ac:dyDescent="0.35">
      <c r="A83" s="18">
        <v>77</v>
      </c>
      <c r="B83" s="20">
        <f t="shared" si="7"/>
        <v>29</v>
      </c>
      <c r="C83" s="20">
        <f t="shared" si="8"/>
        <v>96</v>
      </c>
      <c r="D83" s="14">
        <f t="shared" si="9"/>
        <v>30</v>
      </c>
      <c r="E83" s="14">
        <f t="shared" si="9"/>
        <v>30</v>
      </c>
      <c r="F83" s="2" t="str">
        <f>IF(results!W83&lt;&gt;"c","",results!B83)</f>
        <v/>
      </c>
      <c r="G83" s="2" t="str">
        <f>IF(results!$W83&lt;&gt;"c","",results!V83)</f>
        <v/>
      </c>
      <c r="H83" s="34" t="str">
        <f>IF(results!$W83&lt;&gt;"c","",U83)</f>
        <v/>
      </c>
      <c r="I83" s="34" t="str">
        <f>IF(results!$W83&lt;&gt;"c","",IF(V83=U83,V83+0.0001,V83))</f>
        <v/>
      </c>
      <c r="J83" s="34" t="str">
        <f>IF(results!$W83&lt;&gt;"c","",IF(OR(U83=W83,V83=W83),W83+0.0002,W83))</f>
        <v/>
      </c>
      <c r="K83" s="34" t="str">
        <f>IF(results!$W83&lt;&gt;"c","",IF(OR(U83=X83,V83=X83,W83=X83),X83+0.0003,X83))</f>
        <v/>
      </c>
      <c r="L83" s="34" t="str">
        <f>IF(results!$W83&lt;&gt;"c","",IF(OR(U83=Y83,V83=Y83,W83=Y83,X83=Y83),Y83+0.0004,Y83))</f>
        <v/>
      </c>
      <c r="M83" s="34" t="str">
        <f>IF(results!$W83&lt;&gt;"c","",IF(OR(U83=Z83,V83=Z83,W83=Z83,X83=Z83,Y83=Z83),Z83+0.0005,Z83))</f>
        <v/>
      </c>
      <c r="N83" s="34" t="str">
        <f>IF(results!$W83&lt;&gt;"c","",IF(OR(U83=AA83,V83=AA83,W83=AA83,X83=AA83,Y83=AA83,Z83=AA83),AA83+0.0006,AA83))</f>
        <v/>
      </c>
      <c r="O83" s="34" t="str">
        <f>IF(results!$W83&lt;&gt;"c","",IF(OR(U83=AB83,V83=AB83,W83=AB83,X83=AB83,Y83=AB83,Z83=AB83,AA83=AB83),AB83+0.0007,AB83))</f>
        <v/>
      </c>
      <c r="P83" s="34" t="str">
        <f>IF(results!$W83&lt;&gt;"c","",AC83*2)</f>
        <v/>
      </c>
      <c r="Q83" s="4">
        <f t="shared" si="10"/>
        <v>0</v>
      </c>
      <c r="R83" s="4">
        <f t="shared" si="11"/>
        <v>8.3000000000000002E-6</v>
      </c>
      <c r="S83" s="4" t="str">
        <f>IF(results!$W83&lt;&gt;"c","",results!C83)</f>
        <v/>
      </c>
      <c r="T83" s="4">
        <f>IF(results!W83="A",1,IF(results!W83="B",2,IF(results!W83="C",3,99)))</f>
        <v>2</v>
      </c>
      <c r="U83" s="33">
        <f>results!D83+results!E83</f>
        <v>0</v>
      </c>
      <c r="V83" s="33">
        <f>results!F83+results!G83</f>
        <v>0</v>
      </c>
      <c r="W83" s="33">
        <f>results!H83+results!I83</f>
        <v>0</v>
      </c>
      <c r="X83" s="33">
        <f>results!J83+results!K83</f>
        <v>41</v>
      </c>
      <c r="Y83" s="33">
        <f>results!L83+results!M83</f>
        <v>0</v>
      </c>
      <c r="Z83" s="33">
        <f>results!N83+results!O83</f>
        <v>0</v>
      </c>
      <c r="AA83" s="33">
        <f>results!P83+results!Q83</f>
        <v>0</v>
      </c>
      <c r="AB83" s="33">
        <f>results!R83+results!S83</f>
        <v>0</v>
      </c>
      <c r="AC83" s="33">
        <f>results!T83+results!U83</f>
        <v>0</v>
      </c>
      <c r="AD83" s="10" t="e">
        <f t="shared" si="12"/>
        <v>#NUM!</v>
      </c>
    </row>
    <row r="84" spans="1:30" x14ac:dyDescent="0.35">
      <c r="A84" s="18">
        <v>78</v>
      </c>
      <c r="B84" s="20">
        <f t="shared" si="7"/>
        <v>1</v>
      </c>
      <c r="C84" s="20">
        <f t="shared" si="8"/>
        <v>95</v>
      </c>
      <c r="D84" s="14">
        <f t="shared" si="9"/>
        <v>30</v>
      </c>
      <c r="E84" s="14">
        <f t="shared" si="9"/>
        <v>30</v>
      </c>
      <c r="F84" s="2" t="str">
        <f>IF(results!W84&lt;&gt;"c","",results!B84)</f>
        <v/>
      </c>
      <c r="G84" s="2" t="str">
        <f>IF(results!$W84&lt;&gt;"c","",results!V84)</f>
        <v/>
      </c>
      <c r="H84" s="34" t="str">
        <f>IF(results!$W84&lt;&gt;"c","",U84)</f>
        <v/>
      </c>
      <c r="I84" s="34" t="str">
        <f>IF(results!$W84&lt;&gt;"c","",IF(V84=U84,V84+0.0001,V84))</f>
        <v/>
      </c>
      <c r="J84" s="34" t="str">
        <f>IF(results!$W84&lt;&gt;"c","",IF(OR(U84=W84,V84=W84),W84+0.0002,W84))</f>
        <v/>
      </c>
      <c r="K84" s="34" t="str">
        <f>IF(results!$W84&lt;&gt;"c","",IF(OR(U84=X84,V84=X84,W84=X84),X84+0.0003,X84))</f>
        <v/>
      </c>
      <c r="L84" s="34" t="str">
        <f>IF(results!$W84&lt;&gt;"c","",IF(OR(U84=Y84,V84=Y84,W84=Y84,X84=Y84),Y84+0.0004,Y84))</f>
        <v/>
      </c>
      <c r="M84" s="34" t="str">
        <f>IF(results!$W84&lt;&gt;"c","",IF(OR(U84=Z84,V84=Z84,W84=Z84,X84=Z84,Y84=Z84),Z84+0.0005,Z84))</f>
        <v/>
      </c>
      <c r="N84" s="34" t="str">
        <f>IF(results!$W84&lt;&gt;"c","",IF(OR(U84=AA84,V84=AA84,W84=AA84,X84=AA84,Y84=AA84,Z84=AA84),AA84+0.0006,AA84))</f>
        <v/>
      </c>
      <c r="O84" s="34" t="str">
        <f>IF(results!$W84&lt;&gt;"c","",IF(OR(U84=AB84,V84=AB84,W84=AB84,X84=AB84,Y84=AB84,Z84=AB84,AA84=AB84),AB84+0.0007,AB84))</f>
        <v/>
      </c>
      <c r="P84" s="34" t="str">
        <f>IF(results!$W84&lt;&gt;"c","",AC84*2)</f>
        <v/>
      </c>
      <c r="Q84" s="4">
        <f t="shared" si="10"/>
        <v>0</v>
      </c>
      <c r="R84" s="4">
        <f t="shared" si="11"/>
        <v>8.3999999999999992E-6</v>
      </c>
      <c r="S84" s="4" t="str">
        <f>IF(results!$W84&lt;&gt;"c","",results!C84)</f>
        <v/>
      </c>
      <c r="T84" s="4">
        <f>IF(results!W84="A",1,IF(results!W84="B",2,IF(results!W84="C",3,99)))</f>
        <v>1</v>
      </c>
      <c r="U84" s="33">
        <f>results!D84+results!E84</f>
        <v>0</v>
      </c>
      <c r="V84" s="33">
        <f>results!F84+results!G84</f>
        <v>49</v>
      </c>
      <c r="W84" s="33">
        <f>results!H84+results!I84</f>
        <v>43</v>
      </c>
      <c r="X84" s="33">
        <f>results!J84+results!K84</f>
        <v>0</v>
      </c>
      <c r="Y84" s="33">
        <f>results!L84+results!M84</f>
        <v>73</v>
      </c>
      <c r="Z84" s="33">
        <f>results!N84+results!O84</f>
        <v>0</v>
      </c>
      <c r="AA84" s="33">
        <f>results!P84+results!Q84</f>
        <v>0</v>
      </c>
      <c r="AB84" s="33">
        <f>results!R84+results!S84</f>
        <v>0</v>
      </c>
      <c r="AC84" s="33">
        <f>results!T84+results!U84</f>
        <v>64</v>
      </c>
      <c r="AD84" s="10" t="e">
        <f t="shared" si="12"/>
        <v>#NUM!</v>
      </c>
    </row>
    <row r="85" spans="1:30" x14ac:dyDescent="0.35">
      <c r="A85" s="18">
        <v>79</v>
      </c>
      <c r="B85" s="20">
        <f t="shared" si="7"/>
        <v>1</v>
      </c>
      <c r="C85" s="20">
        <f t="shared" si="8"/>
        <v>94</v>
      </c>
      <c r="D85" s="14">
        <f t="shared" si="9"/>
        <v>30</v>
      </c>
      <c r="E85" s="14">
        <f t="shared" si="9"/>
        <v>30</v>
      </c>
      <c r="F85" s="2" t="str">
        <f>IF(results!W85&lt;&gt;"c","",results!B85)</f>
        <v/>
      </c>
      <c r="G85" s="2" t="str">
        <f>IF(results!$W85&lt;&gt;"c","",results!V85)</f>
        <v/>
      </c>
      <c r="H85" s="34" t="str">
        <f>IF(results!$W85&lt;&gt;"c","",U85)</f>
        <v/>
      </c>
      <c r="I85" s="34" t="str">
        <f>IF(results!$W85&lt;&gt;"c","",IF(V85=U85,V85+0.0001,V85))</f>
        <v/>
      </c>
      <c r="J85" s="34" t="str">
        <f>IF(results!$W85&lt;&gt;"c","",IF(OR(U85=W85,V85=W85),W85+0.0002,W85))</f>
        <v/>
      </c>
      <c r="K85" s="34" t="str">
        <f>IF(results!$W85&lt;&gt;"c","",IF(OR(U85=X85,V85=X85,W85=X85),X85+0.0003,X85))</f>
        <v/>
      </c>
      <c r="L85" s="34" t="str">
        <f>IF(results!$W85&lt;&gt;"c","",IF(OR(U85=Y85,V85=Y85,W85=Y85,X85=Y85),Y85+0.0004,Y85))</f>
        <v/>
      </c>
      <c r="M85" s="34" t="str">
        <f>IF(results!$W85&lt;&gt;"c","",IF(OR(U85=Z85,V85=Z85,W85=Z85,X85=Z85,Y85=Z85),Z85+0.0005,Z85))</f>
        <v/>
      </c>
      <c r="N85" s="34" t="str">
        <f>IF(results!$W85&lt;&gt;"c","",IF(OR(U85=AA85,V85=AA85,W85=AA85,X85=AA85,Y85=AA85,Z85=AA85),AA85+0.0006,AA85))</f>
        <v/>
      </c>
      <c r="O85" s="34" t="str">
        <f>IF(results!$W85&lt;&gt;"c","",IF(OR(U85=AB85,V85=AB85,W85=AB85,X85=AB85,Y85=AB85,Z85=AB85,AA85=AB85),AB85+0.0007,AB85))</f>
        <v/>
      </c>
      <c r="P85" s="34" t="str">
        <f>IF(results!$W85&lt;&gt;"c","",AC85*2)</f>
        <v/>
      </c>
      <c r="Q85" s="4">
        <f t="shared" si="10"/>
        <v>0</v>
      </c>
      <c r="R85" s="4">
        <f t="shared" si="11"/>
        <v>8.4999999999999999E-6</v>
      </c>
      <c r="S85" s="4" t="str">
        <f>IF(results!$W85&lt;&gt;"c","",results!C85)</f>
        <v/>
      </c>
      <c r="T85" s="4">
        <f>IF(results!W85="A",1,IF(results!W85="B",2,IF(results!W85="C",3,99)))</f>
        <v>1</v>
      </c>
      <c r="U85" s="33">
        <f>results!D85+results!E85</f>
        <v>0</v>
      </c>
      <c r="V85" s="33">
        <f>results!F85+results!G85</f>
        <v>62</v>
      </c>
      <c r="W85" s="33">
        <f>results!H85+results!I85</f>
        <v>44</v>
      </c>
      <c r="X85" s="33">
        <f>results!J85+results!K85</f>
        <v>0</v>
      </c>
      <c r="Y85" s="33">
        <f>results!L85+results!M85</f>
        <v>42</v>
      </c>
      <c r="Z85" s="33">
        <f>results!N85+results!O85</f>
        <v>0</v>
      </c>
      <c r="AA85" s="33">
        <f>results!P85+results!Q85</f>
        <v>0</v>
      </c>
      <c r="AB85" s="33">
        <f>results!R85+results!S85</f>
        <v>0</v>
      </c>
      <c r="AC85" s="33">
        <f>results!T85+results!U85</f>
        <v>64</v>
      </c>
      <c r="AD85" s="10" t="e">
        <f t="shared" si="12"/>
        <v>#NUM!</v>
      </c>
    </row>
    <row r="86" spans="1:30" x14ac:dyDescent="0.35">
      <c r="A86" s="18">
        <v>80</v>
      </c>
      <c r="B86" s="20">
        <f t="shared" si="7"/>
        <v>29</v>
      </c>
      <c r="C86" s="20">
        <f t="shared" si="8"/>
        <v>93</v>
      </c>
      <c r="D86" s="14">
        <f t="shared" si="9"/>
        <v>30</v>
      </c>
      <c r="E86" s="14">
        <f t="shared" si="9"/>
        <v>30</v>
      </c>
      <c r="F86" s="2" t="str">
        <f>IF(results!W86&lt;&gt;"c","",results!B86)</f>
        <v/>
      </c>
      <c r="G86" s="2" t="str">
        <f>IF(results!$W86&lt;&gt;"c","",results!V86)</f>
        <v/>
      </c>
      <c r="H86" s="34" t="str">
        <f>IF(results!$W86&lt;&gt;"c","",U86)</f>
        <v/>
      </c>
      <c r="I86" s="34" t="str">
        <f>IF(results!$W86&lt;&gt;"c","",IF(V86=U86,V86+0.0001,V86))</f>
        <v/>
      </c>
      <c r="J86" s="34" t="str">
        <f>IF(results!$W86&lt;&gt;"c","",IF(OR(U86=W86,V86=W86),W86+0.0002,W86))</f>
        <v/>
      </c>
      <c r="K86" s="34" t="str">
        <f>IF(results!$W86&lt;&gt;"c","",IF(OR(U86=X86,V86=X86,W86=X86),X86+0.0003,X86))</f>
        <v/>
      </c>
      <c r="L86" s="34" t="str">
        <f>IF(results!$W86&lt;&gt;"c","",IF(OR(U86=Y86,V86=Y86,W86=Y86,X86=Y86),Y86+0.0004,Y86))</f>
        <v/>
      </c>
      <c r="M86" s="34" t="str">
        <f>IF(results!$W86&lt;&gt;"c","",IF(OR(U86=Z86,V86=Z86,W86=Z86,X86=Z86,Y86=Z86),Z86+0.0005,Z86))</f>
        <v/>
      </c>
      <c r="N86" s="34" t="str">
        <f>IF(results!$W86&lt;&gt;"c","",IF(OR(U86=AA86,V86=AA86,W86=AA86,X86=AA86,Y86=AA86,Z86=AA86),AA86+0.0006,AA86))</f>
        <v/>
      </c>
      <c r="O86" s="34" t="str">
        <f>IF(results!$W86&lt;&gt;"c","",IF(OR(U86=AB86,V86=AB86,W86=AB86,X86=AB86,Y86=AB86,Z86=AB86,AA86=AB86),AB86+0.0007,AB86))</f>
        <v/>
      </c>
      <c r="P86" s="34" t="str">
        <f>IF(results!$W86&lt;&gt;"c","",AC86*2)</f>
        <v/>
      </c>
      <c r="Q86" s="4">
        <f t="shared" si="10"/>
        <v>0</v>
      </c>
      <c r="R86" s="4">
        <f t="shared" si="11"/>
        <v>8.599999999999999E-6</v>
      </c>
      <c r="S86" s="4" t="str">
        <f>IF(results!$W86&lt;&gt;"c","",results!C86)</f>
        <v/>
      </c>
      <c r="T86" s="4">
        <f>IF(results!W86="A",1,IF(results!W86="B",2,IF(results!W86="C",3,99)))</f>
        <v>2</v>
      </c>
      <c r="U86" s="33">
        <f>results!D86+results!E86</f>
        <v>0</v>
      </c>
      <c r="V86" s="33">
        <f>results!F86+results!G86</f>
        <v>62</v>
      </c>
      <c r="W86" s="33">
        <f>results!H86+results!I86</f>
        <v>47</v>
      </c>
      <c r="X86" s="33">
        <f>results!J86+results!K86</f>
        <v>0</v>
      </c>
      <c r="Y86" s="33">
        <f>results!L86+results!M86</f>
        <v>53</v>
      </c>
      <c r="Z86" s="33">
        <f>results!N86+results!O86</f>
        <v>0</v>
      </c>
      <c r="AA86" s="33">
        <f>results!P86+results!Q86</f>
        <v>55</v>
      </c>
      <c r="AB86" s="33">
        <f>results!R86+results!S86</f>
        <v>63</v>
      </c>
      <c r="AC86" s="33">
        <f>results!T86+results!U86</f>
        <v>38</v>
      </c>
      <c r="AD86" s="10" t="e">
        <f t="shared" si="12"/>
        <v>#NUM!</v>
      </c>
    </row>
    <row r="87" spans="1:30" x14ac:dyDescent="0.35">
      <c r="A87" s="18">
        <v>81</v>
      </c>
      <c r="B87" s="20">
        <f t="shared" si="7"/>
        <v>1</v>
      </c>
      <c r="C87" s="20">
        <f t="shared" si="8"/>
        <v>92</v>
      </c>
      <c r="D87" s="14">
        <f t="shared" si="9"/>
        <v>30</v>
      </c>
      <c r="E87" s="14">
        <f t="shared" si="9"/>
        <v>30</v>
      </c>
      <c r="F87" s="2" t="str">
        <f>IF(results!W87&lt;&gt;"c","",results!B87)</f>
        <v/>
      </c>
      <c r="G87" s="2" t="str">
        <f>IF(results!$W87&lt;&gt;"c","",results!V87)</f>
        <v/>
      </c>
      <c r="H87" s="34" t="str">
        <f>IF(results!$W87&lt;&gt;"c","",U87)</f>
        <v/>
      </c>
      <c r="I87" s="34" t="str">
        <f>IF(results!$W87&lt;&gt;"c","",IF(V87=U87,V87+0.0001,V87))</f>
        <v/>
      </c>
      <c r="J87" s="34" t="str">
        <f>IF(results!$W87&lt;&gt;"c","",IF(OR(U87=W87,V87=W87),W87+0.0002,W87))</f>
        <v/>
      </c>
      <c r="K87" s="34" t="str">
        <f>IF(results!$W87&lt;&gt;"c","",IF(OR(U87=X87,V87=X87,W87=X87),X87+0.0003,X87))</f>
        <v/>
      </c>
      <c r="L87" s="34" t="str">
        <f>IF(results!$W87&lt;&gt;"c","",IF(OR(U87=Y87,V87=Y87,W87=Y87,X87=Y87),Y87+0.0004,Y87))</f>
        <v/>
      </c>
      <c r="M87" s="34" t="str">
        <f>IF(results!$W87&lt;&gt;"c","",IF(OR(U87=Z87,V87=Z87,W87=Z87,X87=Z87,Y87=Z87),Z87+0.0005,Z87))</f>
        <v/>
      </c>
      <c r="N87" s="34" t="str">
        <f>IF(results!$W87&lt;&gt;"c","",IF(OR(U87=AA87,V87=AA87,W87=AA87,X87=AA87,Y87=AA87,Z87=AA87),AA87+0.0006,AA87))</f>
        <v/>
      </c>
      <c r="O87" s="34" t="str">
        <f>IF(results!$W87&lt;&gt;"c","",IF(OR(U87=AB87,V87=AB87,W87=AB87,X87=AB87,Y87=AB87,Z87=AB87,AA87=AB87),AB87+0.0007,AB87))</f>
        <v/>
      </c>
      <c r="P87" s="34" t="str">
        <f>IF(results!$W87&lt;&gt;"c","",AC87*2)</f>
        <v/>
      </c>
      <c r="Q87" s="4">
        <f t="shared" si="10"/>
        <v>0</v>
      </c>
      <c r="R87" s="4">
        <f t="shared" si="11"/>
        <v>8.6999999999999997E-6</v>
      </c>
      <c r="S87" s="4" t="str">
        <f>IF(results!$W87&lt;&gt;"c","",results!C87)</f>
        <v/>
      </c>
      <c r="T87" s="4">
        <f>IF(results!W87="A",1,IF(results!W87="B",2,IF(results!W87="C",3,99)))</f>
        <v>1</v>
      </c>
      <c r="U87" s="33">
        <f>results!D87+results!E87</f>
        <v>0</v>
      </c>
      <c r="V87" s="33">
        <f>results!F87+results!G87</f>
        <v>0</v>
      </c>
      <c r="W87" s="33">
        <f>results!H87+results!I87</f>
        <v>50</v>
      </c>
      <c r="X87" s="33">
        <f>results!J87+results!K87</f>
        <v>0</v>
      </c>
      <c r="Y87" s="33">
        <f>results!L87+results!M87</f>
        <v>0</v>
      </c>
      <c r="Z87" s="33">
        <f>results!N87+results!O87</f>
        <v>0</v>
      </c>
      <c r="AA87" s="33">
        <f>results!P87+results!Q87</f>
        <v>0</v>
      </c>
      <c r="AB87" s="33">
        <f>results!R87+results!S87</f>
        <v>0</v>
      </c>
      <c r="AC87" s="33">
        <f>results!T87+results!U87</f>
        <v>0</v>
      </c>
      <c r="AD87" s="10" t="e">
        <f t="shared" si="12"/>
        <v>#NUM!</v>
      </c>
    </row>
    <row r="88" spans="1:30" x14ac:dyDescent="0.35">
      <c r="A88" s="18">
        <v>82</v>
      </c>
      <c r="B88" s="20">
        <f t="shared" si="7"/>
        <v>1</v>
      </c>
      <c r="C88" s="20">
        <f t="shared" si="8"/>
        <v>91</v>
      </c>
      <c r="D88" s="14">
        <f t="shared" si="9"/>
        <v>30</v>
      </c>
      <c r="E88" s="14">
        <f t="shared" si="9"/>
        <v>30</v>
      </c>
      <c r="F88" s="2" t="str">
        <f>IF(results!W88&lt;&gt;"c","",results!B88)</f>
        <v/>
      </c>
      <c r="G88" s="2" t="str">
        <f>IF(results!$W88&lt;&gt;"c","",results!V88)</f>
        <v/>
      </c>
      <c r="H88" s="34" t="str">
        <f>IF(results!$W88&lt;&gt;"c","",U88)</f>
        <v/>
      </c>
      <c r="I88" s="34" t="str">
        <f>IF(results!$W88&lt;&gt;"c","",IF(V88=U88,V88+0.0001,V88))</f>
        <v/>
      </c>
      <c r="J88" s="34" t="str">
        <f>IF(results!$W88&lt;&gt;"c","",IF(OR(U88=W88,V88=W88),W88+0.0002,W88))</f>
        <v/>
      </c>
      <c r="K88" s="34" t="str">
        <f>IF(results!$W88&lt;&gt;"c","",IF(OR(U88=X88,V88=X88,W88=X88),X88+0.0003,X88))</f>
        <v/>
      </c>
      <c r="L88" s="34" t="str">
        <f>IF(results!$W88&lt;&gt;"c","",IF(OR(U88=Y88,V88=Y88,W88=Y88,X88=Y88),Y88+0.0004,Y88))</f>
        <v/>
      </c>
      <c r="M88" s="34" t="str">
        <f>IF(results!$W88&lt;&gt;"c","",IF(OR(U88=Z88,V88=Z88,W88=Z88,X88=Z88,Y88=Z88),Z88+0.0005,Z88))</f>
        <v/>
      </c>
      <c r="N88" s="34" t="str">
        <f>IF(results!$W88&lt;&gt;"c","",IF(OR(U88=AA88,V88=AA88,W88=AA88,X88=AA88,Y88=AA88,Z88=AA88),AA88+0.0006,AA88))</f>
        <v/>
      </c>
      <c r="O88" s="34" t="str">
        <f>IF(results!$W88&lt;&gt;"c","",IF(OR(U88=AB88,V88=AB88,W88=AB88,X88=AB88,Y88=AB88,Z88=AB88,AA88=AB88),AB88+0.0007,AB88))</f>
        <v/>
      </c>
      <c r="P88" s="34" t="str">
        <f>IF(results!$W88&lt;&gt;"c","",AC88*2)</f>
        <v/>
      </c>
      <c r="Q88" s="4">
        <f t="shared" si="10"/>
        <v>0</v>
      </c>
      <c r="R88" s="4">
        <f t="shared" si="11"/>
        <v>8.8000000000000004E-6</v>
      </c>
      <c r="S88" s="4" t="str">
        <f>IF(results!$W88&lt;&gt;"c","",results!C88)</f>
        <v/>
      </c>
      <c r="T88" s="4">
        <f>IF(results!W88="A",1,IF(results!W88="B",2,IF(results!W88="C",3,99)))</f>
        <v>1</v>
      </c>
      <c r="U88" s="33">
        <f>results!D88+results!E88</f>
        <v>47</v>
      </c>
      <c r="V88" s="33">
        <f>results!F88+results!G88</f>
        <v>69</v>
      </c>
      <c r="W88" s="33">
        <f>results!H88+results!I88</f>
        <v>54</v>
      </c>
      <c r="X88" s="33">
        <f>results!J88+results!K88</f>
        <v>43</v>
      </c>
      <c r="Y88" s="33">
        <f>results!L88+results!M88</f>
        <v>61</v>
      </c>
      <c r="Z88" s="33">
        <f>results!N88+results!O88</f>
        <v>0</v>
      </c>
      <c r="AA88" s="33">
        <f>results!P88+results!Q88</f>
        <v>59</v>
      </c>
      <c r="AB88" s="33">
        <f>results!R88+results!S88</f>
        <v>65</v>
      </c>
      <c r="AC88" s="33">
        <f>results!T88+results!U88</f>
        <v>51</v>
      </c>
      <c r="AD88" s="10" t="e">
        <f t="shared" si="12"/>
        <v>#NUM!</v>
      </c>
    </row>
    <row r="89" spans="1:30" x14ac:dyDescent="0.35">
      <c r="A89" s="18">
        <v>83</v>
      </c>
      <c r="B89" s="20">
        <f t="shared" si="7"/>
        <v>29</v>
      </c>
      <c r="C89" s="20">
        <f t="shared" si="8"/>
        <v>90</v>
      </c>
      <c r="D89" s="14">
        <f t="shared" si="9"/>
        <v>30</v>
      </c>
      <c r="E89" s="14">
        <f t="shared" si="9"/>
        <v>30</v>
      </c>
      <c r="F89" s="2" t="str">
        <f>IF(results!W89&lt;&gt;"c","",results!B89)</f>
        <v/>
      </c>
      <c r="G89" s="2" t="str">
        <f>IF(results!$W89&lt;&gt;"c","",results!V89)</f>
        <v/>
      </c>
      <c r="H89" s="34" t="str">
        <f>IF(results!$W89&lt;&gt;"c","",U89)</f>
        <v/>
      </c>
      <c r="I89" s="34" t="str">
        <f>IF(results!$W89&lt;&gt;"c","",IF(V89=U89,V89+0.0001,V89))</f>
        <v/>
      </c>
      <c r="J89" s="34" t="str">
        <f>IF(results!$W89&lt;&gt;"c","",IF(OR(U89=W89,V89=W89),W89+0.0002,W89))</f>
        <v/>
      </c>
      <c r="K89" s="34" t="str">
        <f>IF(results!$W89&lt;&gt;"c","",IF(OR(U89=X89,V89=X89,W89=X89),X89+0.0003,X89))</f>
        <v/>
      </c>
      <c r="L89" s="34" t="str">
        <f>IF(results!$W89&lt;&gt;"c","",IF(OR(U89=Y89,V89=Y89,W89=Y89,X89=Y89),Y89+0.0004,Y89))</f>
        <v/>
      </c>
      <c r="M89" s="34" t="str">
        <f>IF(results!$W89&lt;&gt;"c","",IF(OR(U89=Z89,V89=Z89,W89=Z89,X89=Z89,Y89=Z89),Z89+0.0005,Z89))</f>
        <v/>
      </c>
      <c r="N89" s="34" t="str">
        <f>IF(results!$W89&lt;&gt;"c","",IF(OR(U89=AA89,V89=AA89,W89=AA89,X89=AA89,Y89=AA89,Z89=AA89),AA89+0.0006,AA89))</f>
        <v/>
      </c>
      <c r="O89" s="34" t="str">
        <f>IF(results!$W89&lt;&gt;"c","",IF(OR(U89=AB89,V89=AB89,W89=AB89,X89=AB89,Y89=AB89,Z89=AB89,AA89=AB89),AB89+0.0007,AB89))</f>
        <v/>
      </c>
      <c r="P89" s="34" t="str">
        <f>IF(results!$W89&lt;&gt;"c","",AC89*2)</f>
        <v/>
      </c>
      <c r="Q89" s="4">
        <f t="shared" si="10"/>
        <v>0</v>
      </c>
      <c r="R89" s="4">
        <f t="shared" si="11"/>
        <v>8.8999999999999995E-6</v>
      </c>
      <c r="S89" s="4" t="str">
        <f>IF(results!$W89&lt;&gt;"c","",results!C89)</f>
        <v/>
      </c>
      <c r="T89" s="4">
        <f>IF(results!W89="A",1,IF(results!W89="B",2,IF(results!W89="C",3,99)))</f>
        <v>2</v>
      </c>
      <c r="U89" s="33">
        <f>results!D89+results!E89</f>
        <v>34</v>
      </c>
      <c r="V89" s="33">
        <f>results!F89+results!G89</f>
        <v>0</v>
      </c>
      <c r="W89" s="33">
        <f>results!H89+results!I89</f>
        <v>0</v>
      </c>
      <c r="X89" s="33">
        <f>results!J89+results!K89</f>
        <v>52</v>
      </c>
      <c r="Y89" s="33">
        <f>results!L89+results!M89</f>
        <v>0</v>
      </c>
      <c r="Z89" s="33">
        <f>results!N89+results!O89</f>
        <v>0</v>
      </c>
      <c r="AA89" s="33">
        <f>results!P89+results!Q89</f>
        <v>0</v>
      </c>
      <c r="AB89" s="33">
        <f>results!R89+results!S89</f>
        <v>0</v>
      </c>
      <c r="AC89" s="33">
        <f>results!T89+results!U89</f>
        <v>0</v>
      </c>
      <c r="AD89" s="10" t="e">
        <f t="shared" si="12"/>
        <v>#NUM!</v>
      </c>
    </row>
    <row r="90" spans="1:30" x14ac:dyDescent="0.35">
      <c r="A90" s="18">
        <v>84</v>
      </c>
      <c r="B90" s="20">
        <f t="shared" si="7"/>
        <v>29</v>
      </c>
      <c r="C90" s="20">
        <f t="shared" si="8"/>
        <v>89</v>
      </c>
      <c r="D90" s="14">
        <f t="shared" si="9"/>
        <v>30</v>
      </c>
      <c r="E90" s="14">
        <f t="shared" si="9"/>
        <v>30</v>
      </c>
      <c r="F90" s="2" t="str">
        <f>IF(results!W90&lt;&gt;"c","",results!B90)</f>
        <v/>
      </c>
      <c r="G90" s="2" t="str">
        <f>IF(results!$W90&lt;&gt;"c","",results!V90)</f>
        <v/>
      </c>
      <c r="H90" s="34" t="str">
        <f>IF(results!$W90&lt;&gt;"c","",U90)</f>
        <v/>
      </c>
      <c r="I90" s="34" t="str">
        <f>IF(results!$W90&lt;&gt;"c","",IF(V90=U90,V90+0.0001,V90))</f>
        <v/>
      </c>
      <c r="J90" s="34" t="str">
        <f>IF(results!$W90&lt;&gt;"c","",IF(OR(U90=W90,V90=W90),W90+0.0002,W90))</f>
        <v/>
      </c>
      <c r="K90" s="34" t="str">
        <f>IF(results!$W90&lt;&gt;"c","",IF(OR(U90=X90,V90=X90,W90=X90),X90+0.0003,X90))</f>
        <v/>
      </c>
      <c r="L90" s="34" t="str">
        <f>IF(results!$W90&lt;&gt;"c","",IF(OR(U90=Y90,V90=Y90,W90=Y90,X90=Y90),Y90+0.0004,Y90))</f>
        <v/>
      </c>
      <c r="M90" s="34" t="str">
        <f>IF(results!$W90&lt;&gt;"c","",IF(OR(U90=Z90,V90=Z90,W90=Z90,X90=Z90,Y90=Z90),Z90+0.0005,Z90))</f>
        <v/>
      </c>
      <c r="N90" s="34" t="str">
        <f>IF(results!$W90&lt;&gt;"c","",IF(OR(U90=AA90,V90=AA90,W90=AA90,X90=AA90,Y90=AA90,Z90=AA90),AA90+0.0006,AA90))</f>
        <v/>
      </c>
      <c r="O90" s="34" t="str">
        <f>IF(results!$W90&lt;&gt;"c","",IF(OR(U90=AB90,V90=AB90,W90=AB90,X90=AB90,Y90=AB90,Z90=AB90,AA90=AB90),AB90+0.0007,AB90))</f>
        <v/>
      </c>
      <c r="P90" s="34" t="str">
        <f>IF(results!$W90&lt;&gt;"c","",AC90*2)</f>
        <v/>
      </c>
      <c r="Q90" s="4">
        <f t="shared" si="10"/>
        <v>0</v>
      </c>
      <c r="R90" s="4">
        <f t="shared" si="11"/>
        <v>9.0000000000000002E-6</v>
      </c>
      <c r="S90" s="4" t="str">
        <f>IF(results!$W90&lt;&gt;"c","",results!C90)</f>
        <v/>
      </c>
      <c r="T90" s="4">
        <f>IF(results!W90="A",1,IF(results!W90="B",2,IF(results!W90="C",3,99)))</f>
        <v>2</v>
      </c>
      <c r="U90" s="33">
        <f>results!D90+results!E90</f>
        <v>46</v>
      </c>
      <c r="V90" s="33">
        <f>results!F90+results!G90</f>
        <v>47</v>
      </c>
      <c r="W90" s="33">
        <f>results!H90+results!I90</f>
        <v>0</v>
      </c>
      <c r="X90" s="33">
        <f>results!J90+results!K90</f>
        <v>38</v>
      </c>
      <c r="Y90" s="33">
        <f>results!L90+results!M90</f>
        <v>52</v>
      </c>
      <c r="Z90" s="33">
        <f>results!N90+results!O90</f>
        <v>51</v>
      </c>
      <c r="AA90" s="33">
        <f>results!P90+results!Q90</f>
        <v>0</v>
      </c>
      <c r="AB90" s="33">
        <f>results!R90+results!S90</f>
        <v>0</v>
      </c>
      <c r="AC90" s="33">
        <f>results!T90+results!U90</f>
        <v>0</v>
      </c>
      <c r="AD90" s="10" t="e">
        <f t="shared" si="12"/>
        <v>#NUM!</v>
      </c>
    </row>
    <row r="91" spans="1:30" x14ac:dyDescent="0.35">
      <c r="A91" s="18">
        <v>85</v>
      </c>
      <c r="B91" s="20">
        <f t="shared" si="7"/>
        <v>84</v>
      </c>
      <c r="C91" s="20">
        <f t="shared" si="8"/>
        <v>21</v>
      </c>
      <c r="D91" s="14">
        <f t="shared" si="9"/>
        <v>21</v>
      </c>
      <c r="E91" s="14">
        <f t="shared" si="9"/>
        <v>21</v>
      </c>
      <c r="F91" s="2" t="str">
        <f>IF(results!W91&lt;&gt;"c","",results!B91)</f>
        <v>SODNIK VESNA</v>
      </c>
      <c r="G91" s="2">
        <f>IF(results!$W91&lt;&gt;"c","",results!V91)</f>
        <v>1</v>
      </c>
      <c r="H91" s="34">
        <f>IF(results!$W91&lt;&gt;"c","",U91)</f>
        <v>0</v>
      </c>
      <c r="I91" s="34">
        <f>IF(results!$W91&lt;&gt;"c","",IF(V91=U91,V91+0.0001,V91))</f>
        <v>1E-4</v>
      </c>
      <c r="J91" s="34">
        <f>IF(results!$W91&lt;&gt;"c","",IF(OR(U91=W91,V91=W91),W91+0.0002,W91))</f>
        <v>2.0000000000000001E-4</v>
      </c>
      <c r="K91" s="34">
        <f>IF(results!$W91&lt;&gt;"c","",IF(OR(U91=X91,V91=X91,W91=X91),X91+0.0003,X91))</f>
        <v>2.9999999999999997E-4</v>
      </c>
      <c r="L91" s="34">
        <f>IF(results!$W91&lt;&gt;"c","",IF(OR(U91=Y91,V91=Y91,W91=Y91,X91=Y91),Y91+0.0004,Y91))</f>
        <v>4.0000000000000002E-4</v>
      </c>
      <c r="M91" s="34">
        <f>IF(results!$W91&lt;&gt;"c","",IF(OR(U91=Z91,V91=Z91,W91=Z91,X91=Z91,Y91=Z91),Z91+0.0005,Z91))</f>
        <v>44</v>
      </c>
      <c r="N91" s="34">
        <f>IF(results!$W91&lt;&gt;"c","",IF(OR(U91=AA91,V91=AA91,W91=AA91,X91=AA91,Y91=AA91,Z91=AA91),AA91+0.0006,AA91))</f>
        <v>5.9999999999999995E-4</v>
      </c>
      <c r="O91" s="34">
        <f>IF(results!$W91&lt;&gt;"c","",IF(OR(U91=AB91,V91=AB91,W91=AB91,X91=AB91,Y91=AB91,Z91=AB91,AA91=AB91),AB91+0.0007,AB91))</f>
        <v>6.9999999999999999E-4</v>
      </c>
      <c r="P91" s="34">
        <f>IF(results!$W91&lt;&gt;"c","",AC91*2)</f>
        <v>0</v>
      </c>
      <c r="Q91" s="4">
        <f t="shared" si="10"/>
        <v>44.0017</v>
      </c>
      <c r="R91" s="4">
        <f t="shared" si="11"/>
        <v>44.001709099999999</v>
      </c>
      <c r="S91" s="4">
        <f>IF(results!$W91&lt;&gt;"c","",results!C91)</f>
        <v>47</v>
      </c>
      <c r="T91" s="4">
        <f>IF(results!W91="A",1,IF(results!W91="B",2,IF(results!W91="C",3,99)))</f>
        <v>3</v>
      </c>
      <c r="U91" s="33">
        <f>results!D91+results!E91</f>
        <v>0</v>
      </c>
      <c r="V91" s="33">
        <f>results!F91+results!G91</f>
        <v>0</v>
      </c>
      <c r="W91" s="33">
        <f>results!H91+results!I91</f>
        <v>0</v>
      </c>
      <c r="X91" s="33">
        <f>results!J91+results!K91</f>
        <v>0</v>
      </c>
      <c r="Y91" s="33">
        <f>results!L91+results!M91</f>
        <v>0</v>
      </c>
      <c r="Z91" s="33">
        <f>results!N91+results!O91</f>
        <v>44</v>
      </c>
      <c r="AA91" s="33">
        <f>results!P91+results!Q91</f>
        <v>0</v>
      </c>
      <c r="AB91" s="33">
        <f>results!R91+results!S91</f>
        <v>0</v>
      </c>
      <c r="AC91" s="33">
        <f>results!T91+results!U91</f>
        <v>0</v>
      </c>
      <c r="AD91" s="10">
        <f t="shared" si="12"/>
        <v>5.9999999999999995E-4</v>
      </c>
    </row>
    <row r="92" spans="1:30" x14ac:dyDescent="0.35">
      <c r="A92" s="18">
        <v>86</v>
      </c>
      <c r="B92" s="20">
        <f t="shared" si="7"/>
        <v>29</v>
      </c>
      <c r="C92" s="20">
        <f t="shared" si="8"/>
        <v>88</v>
      </c>
      <c r="D92" s="14">
        <f t="shared" si="9"/>
        <v>30</v>
      </c>
      <c r="E92" s="14">
        <f t="shared" si="9"/>
        <v>30</v>
      </c>
      <c r="F92" s="2" t="str">
        <f>IF(results!W92&lt;&gt;"c","",results!B92)</f>
        <v/>
      </c>
      <c r="G92" s="2" t="str">
        <f>IF(results!$W92&lt;&gt;"c","",results!V92)</f>
        <v/>
      </c>
      <c r="H92" s="34" t="str">
        <f>IF(results!$W92&lt;&gt;"c","",U92)</f>
        <v/>
      </c>
      <c r="I92" s="34" t="str">
        <f>IF(results!$W92&lt;&gt;"c","",IF(V92=U92,V92+0.0001,V92))</f>
        <v/>
      </c>
      <c r="J92" s="34" t="str">
        <f>IF(results!$W92&lt;&gt;"c","",IF(OR(U92=W92,V92=W92),W92+0.0002,W92))</f>
        <v/>
      </c>
      <c r="K92" s="34" t="str">
        <f>IF(results!$W92&lt;&gt;"c","",IF(OR(U92=X92,V92=X92,W92=X92),X92+0.0003,X92))</f>
        <v/>
      </c>
      <c r="L92" s="34" t="str">
        <f>IF(results!$W92&lt;&gt;"c","",IF(OR(U92=Y92,V92=Y92,W92=Y92,X92=Y92),Y92+0.0004,Y92))</f>
        <v/>
      </c>
      <c r="M92" s="34" t="str">
        <f>IF(results!$W92&lt;&gt;"c","",IF(OR(U92=Z92,V92=Z92,W92=Z92,X92=Z92,Y92=Z92),Z92+0.0005,Z92))</f>
        <v/>
      </c>
      <c r="N92" s="34" t="str">
        <f>IF(results!$W92&lt;&gt;"c","",IF(OR(U92=AA92,V92=AA92,W92=AA92,X92=AA92,Y92=AA92,Z92=AA92),AA92+0.0006,AA92))</f>
        <v/>
      </c>
      <c r="O92" s="34" t="str">
        <f>IF(results!$W92&lt;&gt;"c","",IF(OR(U92=AB92,V92=AB92,W92=AB92,X92=AB92,Y92=AB92,Z92=AB92,AA92=AB92),AB92+0.0007,AB92))</f>
        <v/>
      </c>
      <c r="P92" s="34" t="str">
        <f>IF(results!$W92&lt;&gt;"c","",AC92*2)</f>
        <v/>
      </c>
      <c r="Q92" s="4">
        <f t="shared" si="10"/>
        <v>0</v>
      </c>
      <c r="R92" s="4">
        <f t="shared" si="11"/>
        <v>9.2E-6</v>
      </c>
      <c r="S92" s="4" t="str">
        <f>IF(results!$W92&lt;&gt;"c","",results!C92)</f>
        <v/>
      </c>
      <c r="T92" s="4">
        <f>IF(results!W92="A",1,IF(results!W92="B",2,IF(results!W92="C",3,99)))</f>
        <v>2</v>
      </c>
      <c r="U92" s="33">
        <f>results!D92+results!E92</f>
        <v>0</v>
      </c>
      <c r="V92" s="33">
        <f>results!F92+results!G92</f>
        <v>37</v>
      </c>
      <c r="W92" s="33">
        <f>results!H92+results!I92</f>
        <v>0</v>
      </c>
      <c r="X92" s="33">
        <f>results!J92+results!K92</f>
        <v>0</v>
      </c>
      <c r="Y92" s="33">
        <f>results!L92+results!M92</f>
        <v>37</v>
      </c>
      <c r="Z92" s="33">
        <f>results!N92+results!O92</f>
        <v>0</v>
      </c>
      <c r="AA92" s="33">
        <f>results!P92+results!Q92</f>
        <v>53</v>
      </c>
      <c r="AB92" s="33">
        <f>results!R92+results!S92</f>
        <v>56</v>
      </c>
      <c r="AC92" s="33">
        <f>results!T92+results!U92</f>
        <v>45</v>
      </c>
      <c r="AD92" s="10" t="e">
        <f t="shared" si="12"/>
        <v>#NUM!</v>
      </c>
    </row>
    <row r="93" spans="1:30" x14ac:dyDescent="0.35">
      <c r="A93" s="18">
        <v>87</v>
      </c>
      <c r="B93" s="20">
        <f t="shared" si="7"/>
        <v>1</v>
      </c>
      <c r="C93" s="20">
        <f t="shared" si="8"/>
        <v>87</v>
      </c>
      <c r="D93" s="14">
        <f t="shared" si="9"/>
        <v>30</v>
      </c>
      <c r="E93" s="14">
        <f t="shared" si="9"/>
        <v>30</v>
      </c>
      <c r="F93" s="2" t="str">
        <f>IF(results!W93&lt;&gt;"c","",results!B93)</f>
        <v/>
      </c>
      <c r="G93" s="2" t="str">
        <f>IF(results!$W93&lt;&gt;"c","",results!V93)</f>
        <v/>
      </c>
      <c r="H93" s="34" t="str">
        <f>IF(results!$W93&lt;&gt;"c","",U93)</f>
        <v/>
      </c>
      <c r="I93" s="34" t="str">
        <f>IF(results!$W93&lt;&gt;"c","",IF(V93=U93,V93+0.0001,V93))</f>
        <v/>
      </c>
      <c r="J93" s="34" t="str">
        <f>IF(results!$W93&lt;&gt;"c","",IF(OR(U93=W93,V93=W93),W93+0.0002,W93))</f>
        <v/>
      </c>
      <c r="K93" s="34" t="str">
        <f>IF(results!$W93&lt;&gt;"c","",IF(OR(U93=X93,V93=X93,W93=X93),X93+0.0003,X93))</f>
        <v/>
      </c>
      <c r="L93" s="34" t="str">
        <f>IF(results!$W93&lt;&gt;"c","",IF(OR(U93=Y93,V93=Y93,W93=Y93,X93=Y93),Y93+0.0004,Y93))</f>
        <v/>
      </c>
      <c r="M93" s="34" t="str">
        <f>IF(results!$W93&lt;&gt;"c","",IF(OR(U93=Z93,V93=Z93,W93=Z93,X93=Z93,Y93=Z93),Z93+0.0005,Z93))</f>
        <v/>
      </c>
      <c r="N93" s="34" t="str">
        <f>IF(results!$W93&lt;&gt;"c","",IF(OR(U93=AA93,V93=AA93,W93=AA93,X93=AA93,Y93=AA93,Z93=AA93),AA93+0.0006,AA93))</f>
        <v/>
      </c>
      <c r="O93" s="34" t="str">
        <f>IF(results!$W93&lt;&gt;"c","",IF(OR(U93=AB93,V93=AB93,W93=AB93,X93=AB93,Y93=AB93,Z93=AB93,AA93=AB93),AB93+0.0007,AB93))</f>
        <v/>
      </c>
      <c r="P93" s="34" t="str">
        <f>IF(results!$W93&lt;&gt;"c","",AC93*2)</f>
        <v/>
      </c>
      <c r="Q93" s="4">
        <f t="shared" si="10"/>
        <v>0</v>
      </c>
      <c r="R93" s="4">
        <f t="shared" si="11"/>
        <v>9.299999999999999E-6</v>
      </c>
      <c r="S93" s="4" t="str">
        <f>IF(results!$W93&lt;&gt;"c","",results!C93)</f>
        <v/>
      </c>
      <c r="T93" s="4">
        <f>IF(results!W93="A",1,IF(results!W93="B",2,IF(results!W93="C",3,99)))</f>
        <v>1</v>
      </c>
      <c r="U93" s="33">
        <f>results!D93+results!E93</f>
        <v>0</v>
      </c>
      <c r="V93" s="33">
        <f>results!F93+results!G93</f>
        <v>0</v>
      </c>
      <c r="W93" s="33">
        <f>results!H93+results!I93</f>
        <v>0</v>
      </c>
      <c r="X93" s="33">
        <f>results!J93+results!K93</f>
        <v>67</v>
      </c>
      <c r="Y93" s="33">
        <f>results!L93+results!M93</f>
        <v>0</v>
      </c>
      <c r="Z93" s="33">
        <f>results!N93+results!O93</f>
        <v>67</v>
      </c>
      <c r="AA93" s="33">
        <f>results!P93+results!Q93</f>
        <v>0</v>
      </c>
      <c r="AB93" s="33">
        <f>results!R93+results!S93</f>
        <v>0</v>
      </c>
      <c r="AC93" s="33">
        <f>results!T93+results!U93</f>
        <v>0</v>
      </c>
      <c r="AD93" s="10" t="e">
        <f t="shared" si="12"/>
        <v>#NUM!</v>
      </c>
    </row>
    <row r="94" spans="1:30" x14ac:dyDescent="0.35">
      <c r="A94" s="18">
        <v>88</v>
      </c>
      <c r="B94" s="20">
        <f t="shared" si="7"/>
        <v>84</v>
      </c>
      <c r="C94" s="20">
        <f t="shared" si="8"/>
        <v>22</v>
      </c>
      <c r="D94" s="14">
        <f t="shared" si="9"/>
        <v>22</v>
      </c>
      <c r="E94" s="14">
        <f t="shared" si="9"/>
        <v>22</v>
      </c>
      <c r="F94" s="2" t="str">
        <f>IF(results!W94&lt;&gt;"c","",results!B94)</f>
        <v>STOJKOVIČ MAJA</v>
      </c>
      <c r="G94" s="2">
        <f>IF(results!$W94&lt;&gt;"c","",results!V94)</f>
        <v>1</v>
      </c>
      <c r="H94" s="34">
        <f>IF(results!$W94&lt;&gt;"c","",U94)</f>
        <v>0</v>
      </c>
      <c r="I94" s="34">
        <f>IF(results!$W94&lt;&gt;"c","",IF(V94=U94,V94+0.0001,V94))</f>
        <v>1E-4</v>
      </c>
      <c r="J94" s="34">
        <f>IF(results!$W94&lt;&gt;"c","",IF(OR(U94=W94,V94=W94),W94+0.0002,W94))</f>
        <v>2.0000000000000001E-4</v>
      </c>
      <c r="K94" s="34">
        <f>IF(results!$W94&lt;&gt;"c","",IF(OR(U94=X94,V94=X94,W94=X94),X94+0.0003,X94))</f>
        <v>42</v>
      </c>
      <c r="L94" s="34">
        <f>IF(results!$W94&lt;&gt;"c","",IF(OR(U94=Y94,V94=Y94,W94=Y94,X94=Y94),Y94+0.0004,Y94))</f>
        <v>4.0000000000000002E-4</v>
      </c>
      <c r="M94" s="34">
        <f>IF(results!$W94&lt;&gt;"c","",IF(OR(U94=Z94,V94=Z94,W94=Z94,X94=Z94,Y94=Z94),Z94+0.0005,Z94))</f>
        <v>5.0000000000000001E-4</v>
      </c>
      <c r="N94" s="34">
        <f>IF(results!$W94&lt;&gt;"c","",IF(OR(U94=AA94,V94=AA94,W94=AA94,X94=AA94,Y94=AA94,Z94=AA94),AA94+0.0006,AA94))</f>
        <v>5.9999999999999995E-4</v>
      </c>
      <c r="O94" s="34">
        <f>IF(results!$W94&lt;&gt;"c","",IF(OR(U94=AB94,V94=AB94,W94=AB94,X94=AB94,Y94=AB94,Z94=AB94,AA94=AB94),AB94+0.0007,AB94))</f>
        <v>6.9999999999999999E-4</v>
      </c>
      <c r="P94" s="34">
        <f>IF(results!$W94&lt;&gt;"c","",AC94*2)</f>
        <v>0</v>
      </c>
      <c r="Q94" s="4">
        <f t="shared" si="10"/>
        <v>42.001800000000003</v>
      </c>
      <c r="R94" s="4">
        <f t="shared" si="11"/>
        <v>42.001809400000006</v>
      </c>
      <c r="S94" s="4">
        <f>IF(results!$W94&lt;&gt;"c","",results!C94)</f>
        <v>27.4</v>
      </c>
      <c r="T94" s="4">
        <f>IF(results!W94="A",1,IF(results!W94="B",2,IF(results!W94="C",3,99)))</f>
        <v>3</v>
      </c>
      <c r="U94" s="33">
        <f>results!D94+results!E94</f>
        <v>0</v>
      </c>
      <c r="V94" s="33">
        <f>results!F94+results!G94</f>
        <v>0</v>
      </c>
      <c r="W94" s="33">
        <f>results!H94+results!I94</f>
        <v>0</v>
      </c>
      <c r="X94" s="33">
        <f>results!J94+results!K94</f>
        <v>42</v>
      </c>
      <c r="Y94" s="33">
        <f>results!L94+results!M94</f>
        <v>0</v>
      </c>
      <c r="Z94" s="33">
        <f>results!N94+results!O94</f>
        <v>0</v>
      </c>
      <c r="AA94" s="33">
        <f>results!P94+results!Q94</f>
        <v>0</v>
      </c>
      <c r="AB94" s="33">
        <f>results!R94+results!S94</f>
        <v>0</v>
      </c>
      <c r="AC94" s="33">
        <f>results!T94+results!U94</f>
        <v>0</v>
      </c>
      <c r="AD94" s="10">
        <f t="shared" si="12"/>
        <v>5.9999999999999995E-4</v>
      </c>
    </row>
    <row r="95" spans="1:30" x14ac:dyDescent="0.35">
      <c r="A95" s="18">
        <v>89</v>
      </c>
      <c r="B95" s="20">
        <f t="shared" si="7"/>
        <v>29</v>
      </c>
      <c r="C95" s="20">
        <f t="shared" si="8"/>
        <v>86</v>
      </c>
      <c r="D95" s="14">
        <f t="shared" si="9"/>
        <v>30</v>
      </c>
      <c r="E95" s="14">
        <f t="shared" si="9"/>
        <v>30</v>
      </c>
      <c r="F95" s="2" t="str">
        <f>IF(results!W95&lt;&gt;"c","",results!B95)</f>
        <v/>
      </c>
      <c r="G95" s="2" t="str">
        <f>IF(results!$W95&lt;&gt;"c","",results!V95)</f>
        <v/>
      </c>
      <c r="H95" s="34" t="str">
        <f>IF(results!$W95&lt;&gt;"c","",U95)</f>
        <v/>
      </c>
      <c r="I95" s="34" t="str">
        <f>IF(results!$W95&lt;&gt;"c","",IF(V95=U95,V95+0.0001,V95))</f>
        <v/>
      </c>
      <c r="J95" s="34" t="str">
        <f>IF(results!$W95&lt;&gt;"c","",IF(OR(U95=W95,V95=W95),W95+0.0002,W95))</f>
        <v/>
      </c>
      <c r="K95" s="34" t="str">
        <f>IF(results!$W95&lt;&gt;"c","",IF(OR(U95=X95,V95=X95,W95=X95),X95+0.0003,X95))</f>
        <v/>
      </c>
      <c r="L95" s="34" t="str">
        <f>IF(results!$W95&lt;&gt;"c","",IF(OR(U95=Y95,V95=Y95,W95=Y95,X95=Y95),Y95+0.0004,Y95))</f>
        <v/>
      </c>
      <c r="M95" s="34" t="str">
        <f>IF(results!$W95&lt;&gt;"c","",IF(OR(U95=Z95,V95=Z95,W95=Z95,X95=Z95,Y95=Z95),Z95+0.0005,Z95))</f>
        <v/>
      </c>
      <c r="N95" s="34" t="str">
        <f>IF(results!$W95&lt;&gt;"c","",IF(OR(U95=AA95,V95=AA95,W95=AA95,X95=AA95,Y95=AA95,Z95=AA95),AA95+0.0006,AA95))</f>
        <v/>
      </c>
      <c r="O95" s="34" t="str">
        <f>IF(results!$W95&lt;&gt;"c","",IF(OR(U95=AB95,V95=AB95,W95=AB95,X95=AB95,Y95=AB95,Z95=AB95,AA95=AB95),AB95+0.0007,AB95))</f>
        <v/>
      </c>
      <c r="P95" s="34" t="str">
        <f>IF(results!$W95&lt;&gt;"c","",AC95*2)</f>
        <v/>
      </c>
      <c r="Q95" s="4">
        <f t="shared" si="10"/>
        <v>0</v>
      </c>
      <c r="R95" s="4">
        <f t="shared" si="11"/>
        <v>9.4999999999999988E-6</v>
      </c>
      <c r="S95" s="4" t="str">
        <f>IF(results!$W95&lt;&gt;"c","",results!C95)</f>
        <v/>
      </c>
      <c r="T95" s="4">
        <f>IF(results!W95="A",1,IF(results!W95="B",2,IF(results!W95="C",3,99)))</f>
        <v>2</v>
      </c>
      <c r="U95" s="33">
        <f>results!D95+results!E95</f>
        <v>0</v>
      </c>
      <c r="V95" s="33">
        <f>results!F95+results!G95</f>
        <v>0</v>
      </c>
      <c r="W95" s="33">
        <f>results!H95+results!I95</f>
        <v>0</v>
      </c>
      <c r="X95" s="33">
        <f>results!J95+results!K95</f>
        <v>61</v>
      </c>
      <c r="Y95" s="33">
        <f>results!L95+results!M95</f>
        <v>0</v>
      </c>
      <c r="Z95" s="33">
        <f>results!N95+results!O95</f>
        <v>0</v>
      </c>
      <c r="AA95" s="33">
        <f>results!P95+results!Q95</f>
        <v>0</v>
      </c>
      <c r="AB95" s="33">
        <f>results!R95+results!S95</f>
        <v>0</v>
      </c>
      <c r="AC95" s="33">
        <f>results!T95+results!U95</f>
        <v>0</v>
      </c>
      <c r="AD95" s="10" t="e">
        <f t="shared" si="12"/>
        <v>#NUM!</v>
      </c>
    </row>
    <row r="96" spans="1:30" x14ac:dyDescent="0.35">
      <c r="A96" s="18">
        <v>90</v>
      </c>
      <c r="B96" s="20">
        <f t="shared" si="7"/>
        <v>1</v>
      </c>
      <c r="C96" s="20">
        <f t="shared" si="8"/>
        <v>85</v>
      </c>
      <c r="D96" s="14">
        <f t="shared" si="9"/>
        <v>30</v>
      </c>
      <c r="E96" s="14">
        <f t="shared" si="9"/>
        <v>30</v>
      </c>
      <c r="F96" s="2" t="str">
        <f>IF(results!W96&lt;&gt;"c","",results!B96)</f>
        <v/>
      </c>
      <c r="G96" s="2" t="str">
        <f>IF(results!$W96&lt;&gt;"c","",results!V96)</f>
        <v/>
      </c>
      <c r="H96" s="34" t="str">
        <f>IF(results!$W96&lt;&gt;"c","",U96)</f>
        <v/>
      </c>
      <c r="I96" s="34" t="str">
        <f>IF(results!$W96&lt;&gt;"c","",IF(V96=U96,V96+0.0001,V96))</f>
        <v/>
      </c>
      <c r="J96" s="34" t="str">
        <f>IF(results!$W96&lt;&gt;"c","",IF(OR(U96=W96,V96=W96),W96+0.0002,W96))</f>
        <v/>
      </c>
      <c r="K96" s="34" t="str">
        <f>IF(results!$W96&lt;&gt;"c","",IF(OR(U96=X96,V96=X96,W96=X96),X96+0.0003,X96))</f>
        <v/>
      </c>
      <c r="L96" s="34" t="str">
        <f>IF(results!$W96&lt;&gt;"c","",IF(OR(U96=Y96,V96=Y96,W96=Y96,X96=Y96),Y96+0.0004,Y96))</f>
        <v/>
      </c>
      <c r="M96" s="34" t="str">
        <f>IF(results!$W96&lt;&gt;"c","",IF(OR(U96=Z96,V96=Z96,W96=Z96,X96=Z96,Y96=Z96),Z96+0.0005,Z96))</f>
        <v/>
      </c>
      <c r="N96" s="34" t="str">
        <f>IF(results!$W96&lt;&gt;"c","",IF(OR(U96=AA96,V96=AA96,W96=AA96,X96=AA96,Y96=AA96,Z96=AA96),AA96+0.0006,AA96))</f>
        <v/>
      </c>
      <c r="O96" s="34" t="str">
        <f>IF(results!$W96&lt;&gt;"c","",IF(OR(U96=AB96,V96=AB96,W96=AB96,X96=AB96,Y96=AB96,Z96=AB96,AA96=AB96),AB96+0.0007,AB96))</f>
        <v/>
      </c>
      <c r="P96" s="34" t="str">
        <f>IF(results!$W96&lt;&gt;"c","",AC96*2)</f>
        <v/>
      </c>
      <c r="Q96" s="4">
        <f t="shared" si="10"/>
        <v>0</v>
      </c>
      <c r="R96" s="4">
        <f t="shared" si="11"/>
        <v>9.5999999999999996E-6</v>
      </c>
      <c r="S96" s="4" t="str">
        <f>IF(results!$W96&lt;&gt;"c","",results!C96)</f>
        <v/>
      </c>
      <c r="T96" s="4">
        <f>IF(results!W96="A",1,IF(results!W96="B",2,IF(results!W96="C",3,99)))</f>
        <v>1</v>
      </c>
      <c r="U96" s="33">
        <f>results!D96+results!E96</f>
        <v>0</v>
      </c>
      <c r="V96" s="33">
        <f>results!F96+results!G96</f>
        <v>0</v>
      </c>
      <c r="W96" s="33">
        <f>results!H96+results!I96</f>
        <v>55</v>
      </c>
      <c r="X96" s="33">
        <f>results!J96+results!K96</f>
        <v>69</v>
      </c>
      <c r="Y96" s="33">
        <f>results!L96+results!M96</f>
        <v>0</v>
      </c>
      <c r="Z96" s="33">
        <f>results!N96+results!O96</f>
        <v>58</v>
      </c>
      <c r="AA96" s="33">
        <f>results!P96+results!Q96</f>
        <v>60</v>
      </c>
      <c r="AB96" s="33">
        <f>results!R96+results!S96</f>
        <v>0</v>
      </c>
      <c r="AC96" s="33">
        <f>results!T96+results!U96</f>
        <v>49</v>
      </c>
      <c r="AD96" s="10" t="e">
        <f t="shared" si="12"/>
        <v>#NUM!</v>
      </c>
    </row>
    <row r="97" spans="1:30" x14ac:dyDescent="0.35">
      <c r="A97" s="18">
        <v>91</v>
      </c>
      <c r="B97" s="20">
        <f t="shared" si="7"/>
        <v>29</v>
      </c>
      <c r="C97" s="20">
        <f t="shared" si="8"/>
        <v>84</v>
      </c>
      <c r="D97" s="14">
        <f t="shared" si="9"/>
        <v>30</v>
      </c>
      <c r="E97" s="14">
        <f t="shared" si="9"/>
        <v>30</v>
      </c>
      <c r="F97" s="2" t="str">
        <f>IF(results!W97&lt;&gt;"c","",results!B97)</f>
        <v/>
      </c>
      <c r="G97" s="2" t="str">
        <f>IF(results!$W97&lt;&gt;"c","",results!V97)</f>
        <v/>
      </c>
      <c r="H97" s="34" t="str">
        <f>IF(results!$W97&lt;&gt;"c","",U97)</f>
        <v/>
      </c>
      <c r="I97" s="34" t="str">
        <f>IF(results!$W97&lt;&gt;"c","",IF(V97=U97,V97+0.0001,V97))</f>
        <v/>
      </c>
      <c r="J97" s="34" t="str">
        <f>IF(results!$W97&lt;&gt;"c","",IF(OR(U97=W97,V97=W97),W97+0.0002,W97))</f>
        <v/>
      </c>
      <c r="K97" s="34" t="str">
        <f>IF(results!$W97&lt;&gt;"c","",IF(OR(U97=X97,V97=X97,W97=X97),X97+0.0003,X97))</f>
        <v/>
      </c>
      <c r="L97" s="34" t="str">
        <f>IF(results!$W97&lt;&gt;"c","",IF(OR(U97=Y97,V97=Y97,W97=Y97,X97=Y97),Y97+0.0004,Y97))</f>
        <v/>
      </c>
      <c r="M97" s="34" t="str">
        <f>IF(results!$W97&lt;&gt;"c","",IF(OR(U97=Z97,V97=Z97,W97=Z97,X97=Z97,Y97=Z97),Z97+0.0005,Z97))</f>
        <v/>
      </c>
      <c r="N97" s="34" t="str">
        <f>IF(results!$W97&lt;&gt;"c","",IF(OR(U97=AA97,V97=AA97,W97=AA97,X97=AA97,Y97=AA97,Z97=AA97),AA97+0.0006,AA97))</f>
        <v/>
      </c>
      <c r="O97" s="34" t="str">
        <f>IF(results!$W97&lt;&gt;"c","",IF(OR(U97=AB97,V97=AB97,W97=AB97,X97=AB97,Y97=AB97,Z97=AB97,AA97=AB97),AB97+0.0007,AB97))</f>
        <v/>
      </c>
      <c r="P97" s="34" t="str">
        <f>IF(results!$W97&lt;&gt;"c","",AC97*2)</f>
        <v/>
      </c>
      <c r="Q97" s="4">
        <f t="shared" si="10"/>
        <v>0</v>
      </c>
      <c r="R97" s="4">
        <f t="shared" si="11"/>
        <v>9.7000000000000003E-6</v>
      </c>
      <c r="S97" s="4" t="str">
        <f>IF(results!$W97&lt;&gt;"c","",results!C97)</f>
        <v/>
      </c>
      <c r="T97" s="4">
        <f>IF(results!W97="A",1,IF(results!W97="B",2,IF(results!W97="C",3,99)))</f>
        <v>2</v>
      </c>
      <c r="U97" s="33">
        <f>results!D97+results!E97</f>
        <v>0</v>
      </c>
      <c r="V97" s="33">
        <f>results!F97+results!G97</f>
        <v>0</v>
      </c>
      <c r="W97" s="33">
        <f>results!H97+results!I97</f>
        <v>0</v>
      </c>
      <c r="X97" s="33">
        <f>results!J97+results!K97</f>
        <v>0</v>
      </c>
      <c r="Y97" s="33">
        <f>results!L97+results!M97</f>
        <v>41</v>
      </c>
      <c r="Z97" s="33">
        <f>results!N97+results!O97</f>
        <v>0</v>
      </c>
      <c r="AA97" s="33">
        <f>results!P97+results!Q97</f>
        <v>0</v>
      </c>
      <c r="AB97" s="33">
        <f>results!R97+results!S97</f>
        <v>0</v>
      </c>
      <c r="AC97" s="33">
        <f>results!T97+results!U97</f>
        <v>0</v>
      </c>
      <c r="AD97" s="10" t="e">
        <f t="shared" si="12"/>
        <v>#NUM!</v>
      </c>
    </row>
    <row r="98" spans="1:30" x14ac:dyDescent="0.35">
      <c r="A98" s="18">
        <v>92</v>
      </c>
      <c r="B98" s="20">
        <f t="shared" si="7"/>
        <v>84</v>
      </c>
      <c r="C98" s="20">
        <f t="shared" si="8"/>
        <v>2</v>
      </c>
      <c r="D98" s="14">
        <f t="shared" si="9"/>
        <v>2</v>
      </c>
      <c r="E98" s="14">
        <f t="shared" si="9"/>
        <v>2</v>
      </c>
      <c r="F98" s="2" t="str">
        <f>IF(results!W98&lt;&gt;"c","",results!B98)</f>
        <v>TAVCAR EMIL</v>
      </c>
      <c r="G98" s="2">
        <f>IF(results!$W98&lt;&gt;"c","",results!V98)</f>
        <v>8</v>
      </c>
      <c r="H98" s="34">
        <f>IF(results!$W98&lt;&gt;"c","",U98)</f>
        <v>45</v>
      </c>
      <c r="I98" s="34">
        <f>IF(results!$W98&lt;&gt;"c","",IF(V98=U98,V98+0.0001,V98))</f>
        <v>37</v>
      </c>
      <c r="J98" s="34">
        <f>IF(results!$W98&lt;&gt;"c","",IF(OR(U98=W98,V98=W98),W98+0.0002,W98))</f>
        <v>48</v>
      </c>
      <c r="K98" s="34">
        <f>IF(results!$W98&lt;&gt;"c","",IF(OR(U98=X98,V98=X98,W98=X98),X98+0.0003,X98))</f>
        <v>49</v>
      </c>
      <c r="L98" s="34">
        <f>IF(results!$W98&lt;&gt;"c","",IF(OR(U98=Y98,V98=Y98,W98=Y98,X98=Y98),Y98+0.0004,Y98))</f>
        <v>0</v>
      </c>
      <c r="M98" s="34">
        <f>IF(results!$W98&lt;&gt;"c","",IF(OR(U98=Z98,V98=Z98,W98=Z98,X98=Z98,Y98=Z98),Z98+0.0005,Z98))</f>
        <v>53</v>
      </c>
      <c r="N98" s="34">
        <f>IF(results!$W98&lt;&gt;"c","",IF(OR(U98=AA98,V98=AA98,W98=AA98,X98=AA98,Y98=AA98,Z98=AA98),AA98+0.0006,AA98))</f>
        <v>51</v>
      </c>
      <c r="O98" s="34">
        <f>IF(results!$W98&lt;&gt;"c","",IF(OR(U98=AB98,V98=AB98,W98=AB98,X98=AB98,Y98=AB98,Z98=AB98,AA98=AB98),AB98+0.0007,AB98))</f>
        <v>43</v>
      </c>
      <c r="P98" s="34">
        <f>IF(results!$W98&lt;&gt;"c","",AC98*2)</f>
        <v>68</v>
      </c>
      <c r="Q98" s="4">
        <f t="shared" si="10"/>
        <v>221</v>
      </c>
      <c r="R98" s="4">
        <f t="shared" si="11"/>
        <v>221.00000979999999</v>
      </c>
      <c r="S98" s="4">
        <f>IF(results!$W98&lt;&gt;"c","",results!C98)</f>
        <v>30.4</v>
      </c>
      <c r="T98" s="4">
        <f>IF(results!W98="A",1,IF(results!W98="B",2,IF(results!W98="C",3,99)))</f>
        <v>3</v>
      </c>
      <c r="U98" s="33">
        <f>results!D98+results!E98</f>
        <v>45</v>
      </c>
      <c r="V98" s="33">
        <f>results!F98+results!G98</f>
        <v>37</v>
      </c>
      <c r="W98" s="33">
        <f>results!H98+results!I98</f>
        <v>48</v>
      </c>
      <c r="X98" s="33">
        <f>results!J98+results!K98</f>
        <v>49</v>
      </c>
      <c r="Y98" s="33">
        <f>results!L98+results!M98</f>
        <v>0</v>
      </c>
      <c r="Z98" s="33">
        <f>results!N98+results!O98</f>
        <v>53</v>
      </c>
      <c r="AA98" s="33">
        <f>results!P98+results!Q98</f>
        <v>51</v>
      </c>
      <c r="AB98" s="33">
        <f>results!R98+results!S98</f>
        <v>43</v>
      </c>
      <c r="AC98" s="33">
        <f>results!T98+results!U98</f>
        <v>34</v>
      </c>
      <c r="AD98" s="10">
        <f t="shared" si="12"/>
        <v>51</v>
      </c>
    </row>
    <row r="99" spans="1:30" x14ac:dyDescent="0.35">
      <c r="A99" s="18">
        <v>93</v>
      </c>
      <c r="B99" s="20">
        <f t="shared" si="7"/>
        <v>84</v>
      </c>
      <c r="C99" s="20">
        <f t="shared" si="8"/>
        <v>1</v>
      </c>
      <c r="D99" s="14">
        <f t="shared" si="9"/>
        <v>1</v>
      </c>
      <c r="E99" s="14">
        <f t="shared" si="9"/>
        <v>1</v>
      </c>
      <c r="F99" s="2" t="str">
        <f>IF(results!W99&lt;&gt;"c","",results!B99)</f>
        <v>TEPINA DAMJAN</v>
      </c>
      <c r="G99" s="2">
        <f>IF(results!$W99&lt;&gt;"c","",results!V99)</f>
        <v>7</v>
      </c>
      <c r="H99" s="34">
        <f>IF(results!$W99&lt;&gt;"c","",U99)</f>
        <v>41</v>
      </c>
      <c r="I99" s="34">
        <f>IF(results!$W99&lt;&gt;"c","",IF(V99=U99,V99+0.0001,V99))</f>
        <v>50</v>
      </c>
      <c r="J99" s="34">
        <f>IF(results!$W99&lt;&gt;"c","",IF(OR(U99=W99,V99=W99),W99+0.0002,W99))</f>
        <v>48</v>
      </c>
      <c r="K99" s="34">
        <f>IF(results!$W99&lt;&gt;"c","",IF(OR(U99=X99,V99=X99,W99=X99),X99+0.0003,X99))</f>
        <v>32</v>
      </c>
      <c r="L99" s="34">
        <f>IF(results!$W99&lt;&gt;"c","",IF(OR(U99=Y99,V99=Y99,W99=Y99,X99=Y99),Y99+0.0004,Y99))</f>
        <v>0</v>
      </c>
      <c r="M99" s="34">
        <f>IF(results!$W99&lt;&gt;"c","",IF(OR(U99=Z99,V99=Z99,W99=Z99,X99=Z99,Y99=Z99),Z99+0.0005,Z99))</f>
        <v>54</v>
      </c>
      <c r="N99" s="34">
        <f>IF(results!$W99&lt;&gt;"c","",IF(OR(U99=AA99,V99=AA99,W99=AA99,X99=AA99,Y99=AA99,Z99=AA99),AA99+0.0006,AA99))</f>
        <v>44</v>
      </c>
      <c r="O99" s="34">
        <f>IF(results!$W99&lt;&gt;"c","",IF(OR(U99=AB99,V99=AB99,W99=AB99,X99=AB99,Y99=AB99,Z99=AB99,AA99=AB99),AB99+0.0007,AB99))</f>
        <v>6.9999999999999999E-4</v>
      </c>
      <c r="P99" s="34">
        <f>IF(results!$W99&lt;&gt;"c","",AC99*2)</f>
        <v>92</v>
      </c>
      <c r="Q99" s="4">
        <f t="shared" si="10"/>
        <v>244</v>
      </c>
      <c r="R99" s="4">
        <f t="shared" si="11"/>
        <v>244.00000990000001</v>
      </c>
      <c r="S99" s="4">
        <f>IF(results!$W99&lt;&gt;"c","",results!C99)</f>
        <v>28.4</v>
      </c>
      <c r="T99" s="4">
        <f>IF(results!W99="A",1,IF(results!W99="B",2,IF(results!W99="C",3,99)))</f>
        <v>3</v>
      </c>
      <c r="U99" s="33">
        <f>results!D99+results!E99</f>
        <v>41</v>
      </c>
      <c r="V99" s="33">
        <f>results!F99+results!G99</f>
        <v>50</v>
      </c>
      <c r="W99" s="33">
        <f>results!H99+results!I99</f>
        <v>48</v>
      </c>
      <c r="X99" s="33">
        <f>results!J99+results!K99</f>
        <v>32</v>
      </c>
      <c r="Y99" s="33">
        <f>results!L99+results!M99</f>
        <v>0</v>
      </c>
      <c r="Z99" s="33">
        <f>results!N99+results!O99</f>
        <v>54</v>
      </c>
      <c r="AA99" s="33">
        <f>results!P99+results!Q99</f>
        <v>44</v>
      </c>
      <c r="AB99" s="33">
        <f>results!R99+results!S99</f>
        <v>0</v>
      </c>
      <c r="AC99" s="33">
        <f>results!T99+results!U99</f>
        <v>46</v>
      </c>
      <c r="AD99" s="10">
        <f t="shared" si="12"/>
        <v>50</v>
      </c>
    </row>
    <row r="100" spans="1:30" x14ac:dyDescent="0.35">
      <c r="A100" s="18">
        <v>94</v>
      </c>
      <c r="B100" s="20">
        <f t="shared" si="7"/>
        <v>84</v>
      </c>
      <c r="C100" s="20">
        <f t="shared" si="8"/>
        <v>6</v>
      </c>
      <c r="D100" s="14">
        <f t="shared" si="9"/>
        <v>6</v>
      </c>
      <c r="E100" s="14">
        <f t="shared" si="9"/>
        <v>6</v>
      </c>
      <c r="F100" s="2" t="str">
        <f>IF(results!W100&lt;&gt;"c","",results!B100)</f>
        <v>TERGLAV BREDA</v>
      </c>
      <c r="G100" s="2">
        <f>IF(results!$W100&lt;&gt;"c","",results!V100)</f>
        <v>6</v>
      </c>
      <c r="H100" s="34">
        <f>IF(results!$W100&lt;&gt;"c","",U100)</f>
        <v>0</v>
      </c>
      <c r="I100" s="34">
        <f>IF(results!$W100&lt;&gt;"c","",IF(V100=U100,V100+0.0001,V100))</f>
        <v>25</v>
      </c>
      <c r="J100" s="34">
        <f>IF(results!$W100&lt;&gt;"c","",IF(OR(U100=W100,V100=W100),W100+0.0002,W100))</f>
        <v>36</v>
      </c>
      <c r="K100" s="34">
        <f>IF(results!$W100&lt;&gt;"c","",IF(OR(U100=X100,V100=X100,W100=X100),X100+0.0003,X100))</f>
        <v>20</v>
      </c>
      <c r="L100" s="34">
        <f>IF(results!$W100&lt;&gt;"c","",IF(OR(U100=Y100,V100=Y100,W100=Y100,X100=Y100),Y100+0.0004,Y100))</f>
        <v>4.0000000000000002E-4</v>
      </c>
      <c r="M100" s="34">
        <f>IF(results!$W100&lt;&gt;"c","",IF(OR(U100=Z100,V100=Z100,W100=Z100,X100=Z100,Y100=Z100),Z100+0.0005,Z100))</f>
        <v>29</v>
      </c>
      <c r="N100" s="34">
        <f>IF(results!$W100&lt;&gt;"c","",IF(OR(U100=AA100,V100=AA100,W100=AA100,X100=AA100,Y100=AA100,Z100=AA100),AA100+0.0006,AA100))</f>
        <v>5.9999999999999995E-4</v>
      </c>
      <c r="O100" s="34">
        <f>IF(results!$W100&lt;&gt;"c","",IF(OR(U100=AB100,V100=AB100,W100=AB100,X100=AB100,Y100=AB100,Z100=AB100,AA100=AB100),AB100+0.0007,AB100))</f>
        <v>32</v>
      </c>
      <c r="P100" s="34">
        <f>IF(results!$W100&lt;&gt;"c","",AC100*2)</f>
        <v>58</v>
      </c>
      <c r="Q100" s="4">
        <f t="shared" si="10"/>
        <v>155</v>
      </c>
      <c r="R100" s="4">
        <f t="shared" si="11"/>
        <v>155.00001</v>
      </c>
      <c r="S100" s="4">
        <f>IF(results!$W100&lt;&gt;"c","",results!C100)</f>
        <v>37.200000000000003</v>
      </c>
      <c r="T100" s="4">
        <f>IF(results!W100="A",1,IF(results!W100="B",2,IF(results!W100="C",3,99)))</f>
        <v>3</v>
      </c>
      <c r="U100" s="33">
        <f>results!D100+results!E100</f>
        <v>0</v>
      </c>
      <c r="V100" s="33">
        <f>results!F100+results!G100</f>
        <v>25</v>
      </c>
      <c r="W100" s="33">
        <f>results!H100+results!I100</f>
        <v>36</v>
      </c>
      <c r="X100" s="33">
        <f>results!J100+results!K100</f>
        <v>20</v>
      </c>
      <c r="Y100" s="33">
        <f>results!L100+results!M100</f>
        <v>0</v>
      </c>
      <c r="Z100" s="33">
        <f>results!N100+results!O100</f>
        <v>29</v>
      </c>
      <c r="AA100" s="33">
        <f>results!P100+results!Q100</f>
        <v>0</v>
      </c>
      <c r="AB100" s="33">
        <f>results!R100+results!S100</f>
        <v>32</v>
      </c>
      <c r="AC100" s="33">
        <f>results!T100+results!U100</f>
        <v>29</v>
      </c>
      <c r="AD100" s="10">
        <f t="shared" si="12"/>
        <v>32</v>
      </c>
    </row>
    <row r="101" spans="1:30" x14ac:dyDescent="0.35">
      <c r="A101" s="18">
        <v>95</v>
      </c>
      <c r="B101" s="20">
        <f t="shared" si="7"/>
        <v>1</v>
      </c>
      <c r="C101" s="20">
        <f t="shared" si="8"/>
        <v>83</v>
      </c>
      <c r="D101" s="14">
        <f t="shared" si="9"/>
        <v>30</v>
      </c>
      <c r="E101" s="14">
        <f t="shared" si="9"/>
        <v>30</v>
      </c>
      <c r="F101" s="2" t="str">
        <f>IF(results!W101&lt;&gt;"c","",results!B101)</f>
        <v/>
      </c>
      <c r="G101" s="2" t="str">
        <f>IF(results!$W101&lt;&gt;"c","",results!V101)</f>
        <v/>
      </c>
      <c r="H101" s="34" t="str">
        <f>IF(results!$W101&lt;&gt;"c","",U101)</f>
        <v/>
      </c>
      <c r="I101" s="34" t="str">
        <f>IF(results!$W101&lt;&gt;"c","",IF(V101=U101,V101+0.0001,V101))</f>
        <v/>
      </c>
      <c r="J101" s="34" t="str">
        <f>IF(results!$W101&lt;&gt;"c","",IF(OR(U101=W101,V101=W101),W101+0.0002,W101))</f>
        <v/>
      </c>
      <c r="K101" s="34" t="str">
        <f>IF(results!$W101&lt;&gt;"c","",IF(OR(U101=X101,V101=X101,W101=X101),X101+0.0003,X101))</f>
        <v/>
      </c>
      <c r="L101" s="34" t="str">
        <f>IF(results!$W101&lt;&gt;"c","",IF(OR(U101=Y101,V101=Y101,W101=Y101,X101=Y101),Y101+0.0004,Y101))</f>
        <v/>
      </c>
      <c r="M101" s="34" t="str">
        <f>IF(results!$W101&lt;&gt;"c","",IF(OR(U101=Z101,V101=Z101,W101=Z101,X101=Z101,Y101=Z101),Z101+0.0005,Z101))</f>
        <v/>
      </c>
      <c r="N101" s="34" t="str">
        <f>IF(results!$W101&lt;&gt;"c","",IF(OR(U101=AA101,V101=AA101,W101=AA101,X101=AA101,Y101=AA101,Z101=AA101),AA101+0.0006,AA101))</f>
        <v/>
      </c>
      <c r="O101" s="34" t="str">
        <f>IF(results!$W101&lt;&gt;"c","",IF(OR(U101=AB101,V101=AB101,W101=AB101,X101=AB101,Y101=AB101,Z101=AB101,AA101=AB101),AB101+0.0007,AB101))</f>
        <v/>
      </c>
      <c r="P101" s="34" t="str">
        <f>IF(results!$W101&lt;&gt;"c","",AC101*2)</f>
        <v/>
      </c>
      <c r="Q101" s="4">
        <f t="shared" si="10"/>
        <v>0</v>
      </c>
      <c r="R101" s="4">
        <f t="shared" si="11"/>
        <v>1.01E-5</v>
      </c>
      <c r="S101" s="4" t="str">
        <f>IF(results!$W101&lt;&gt;"c","",results!C101)</f>
        <v/>
      </c>
      <c r="T101" s="4">
        <f>IF(results!W101="A",1,IF(results!W101="B",2,IF(results!W101="C",3,99)))</f>
        <v>1</v>
      </c>
      <c r="U101" s="33">
        <f>results!D101+results!E101</f>
        <v>0</v>
      </c>
      <c r="V101" s="33">
        <f>results!F101+results!G101</f>
        <v>0</v>
      </c>
      <c r="W101" s="33">
        <f>results!H101+results!I101</f>
        <v>0</v>
      </c>
      <c r="X101" s="33">
        <f>results!J101+results!K101</f>
        <v>0</v>
      </c>
      <c r="Y101" s="33">
        <f>results!L101+results!M101</f>
        <v>0</v>
      </c>
      <c r="Z101" s="33">
        <f>results!N101+results!O101</f>
        <v>53</v>
      </c>
      <c r="AA101" s="33">
        <f>results!P101+results!Q101</f>
        <v>0</v>
      </c>
      <c r="AB101" s="33">
        <f>results!R101+results!S101</f>
        <v>0</v>
      </c>
      <c r="AC101" s="33">
        <f>results!T101+results!U101</f>
        <v>0</v>
      </c>
      <c r="AD101" s="10" t="e">
        <f t="shared" si="12"/>
        <v>#NUM!</v>
      </c>
    </row>
    <row r="102" spans="1:30" x14ac:dyDescent="0.35">
      <c r="A102" s="18">
        <v>96</v>
      </c>
      <c r="B102" s="20">
        <f t="shared" si="7"/>
        <v>29</v>
      </c>
      <c r="C102" s="20">
        <f t="shared" si="8"/>
        <v>82</v>
      </c>
      <c r="D102" s="14">
        <f t="shared" si="9"/>
        <v>30</v>
      </c>
      <c r="E102" s="14">
        <f t="shared" si="9"/>
        <v>30</v>
      </c>
      <c r="F102" s="2" t="str">
        <f>IF(results!W102&lt;&gt;"c","",results!B102)</f>
        <v/>
      </c>
      <c r="G102" s="2" t="str">
        <f>IF(results!$W102&lt;&gt;"c","",results!V102)</f>
        <v/>
      </c>
      <c r="H102" s="34" t="str">
        <f>IF(results!$W102&lt;&gt;"c","",U102)</f>
        <v/>
      </c>
      <c r="I102" s="34" t="str">
        <f>IF(results!$W102&lt;&gt;"c","",IF(V102=U102,V102+0.0001,V102))</f>
        <v/>
      </c>
      <c r="J102" s="34" t="str">
        <f>IF(results!$W102&lt;&gt;"c","",IF(OR(U102=W102,V102=W102),W102+0.0002,W102))</f>
        <v/>
      </c>
      <c r="K102" s="34" t="str">
        <f>IF(results!$W102&lt;&gt;"c","",IF(OR(U102=X102,V102=X102,W102=X102),X102+0.0003,X102))</f>
        <v/>
      </c>
      <c r="L102" s="34" t="str">
        <f>IF(results!$W102&lt;&gt;"c","",IF(OR(U102=Y102,V102=Y102,W102=Y102,X102=Y102),Y102+0.0004,Y102))</f>
        <v/>
      </c>
      <c r="M102" s="34" t="str">
        <f>IF(results!$W102&lt;&gt;"c","",IF(OR(U102=Z102,V102=Z102,W102=Z102,X102=Z102,Y102=Z102),Z102+0.0005,Z102))</f>
        <v/>
      </c>
      <c r="N102" s="34" t="str">
        <f>IF(results!$W102&lt;&gt;"c","",IF(OR(U102=AA102,V102=AA102,W102=AA102,X102=AA102,Y102=AA102,Z102=AA102),AA102+0.0006,AA102))</f>
        <v/>
      </c>
      <c r="O102" s="34" t="str">
        <f>IF(results!$W102&lt;&gt;"c","",IF(OR(U102=AB102,V102=AB102,W102=AB102,X102=AB102,Y102=AB102,Z102=AB102,AA102=AB102),AB102+0.0007,AB102))</f>
        <v/>
      </c>
      <c r="P102" s="34" t="str">
        <f>IF(results!$W102&lt;&gt;"c","",AC102*2)</f>
        <v/>
      </c>
      <c r="Q102" s="4">
        <f t="shared" si="10"/>
        <v>0</v>
      </c>
      <c r="R102" s="4">
        <f t="shared" si="11"/>
        <v>1.0199999999999999E-5</v>
      </c>
      <c r="S102" s="4" t="str">
        <f>IF(results!$W102&lt;&gt;"c","",results!C102)</f>
        <v/>
      </c>
      <c r="T102" s="4">
        <f>IF(results!W102="A",1,IF(results!W102="B",2,IF(results!W102="C",3,99)))</f>
        <v>2</v>
      </c>
      <c r="U102" s="33">
        <f>results!D102+results!E102</f>
        <v>0</v>
      </c>
      <c r="V102" s="33">
        <f>results!F102+results!G102</f>
        <v>0</v>
      </c>
      <c r="W102" s="33">
        <f>results!H102+results!I102</f>
        <v>0</v>
      </c>
      <c r="X102" s="33">
        <f>results!J102+results!K102</f>
        <v>0</v>
      </c>
      <c r="Y102" s="33">
        <f>results!L102+results!M102</f>
        <v>0</v>
      </c>
      <c r="Z102" s="33">
        <f>results!N102+results!O102</f>
        <v>0</v>
      </c>
      <c r="AA102" s="33">
        <f>results!P102+results!Q102</f>
        <v>25</v>
      </c>
      <c r="AB102" s="33">
        <f>results!R102+results!S102</f>
        <v>0</v>
      </c>
      <c r="AC102" s="33">
        <f>results!T102+results!U102</f>
        <v>0</v>
      </c>
      <c r="AD102" s="10" t="e">
        <f t="shared" si="12"/>
        <v>#NUM!</v>
      </c>
    </row>
    <row r="103" spans="1:30" x14ac:dyDescent="0.35">
      <c r="A103" s="18">
        <v>97</v>
      </c>
      <c r="B103" s="20">
        <f t="shared" si="7"/>
        <v>29</v>
      </c>
      <c r="C103" s="20">
        <f t="shared" si="8"/>
        <v>81</v>
      </c>
      <c r="D103" s="14">
        <f t="shared" si="9"/>
        <v>30</v>
      </c>
      <c r="E103" s="14">
        <f t="shared" si="9"/>
        <v>30</v>
      </c>
      <c r="F103" s="2" t="str">
        <f>IF(results!W103&lt;&gt;"c","",results!B103)</f>
        <v/>
      </c>
      <c r="G103" s="2" t="str">
        <f>IF(results!$W103&lt;&gt;"c","",results!V103)</f>
        <v/>
      </c>
      <c r="H103" s="34" t="str">
        <f>IF(results!$W103&lt;&gt;"c","",U103)</f>
        <v/>
      </c>
      <c r="I103" s="34" t="str">
        <f>IF(results!$W103&lt;&gt;"c","",IF(V103=U103,V103+0.0001,V103))</f>
        <v/>
      </c>
      <c r="J103" s="34" t="str">
        <f>IF(results!$W103&lt;&gt;"c","",IF(OR(U103=W103,V103=W103),W103+0.0002,W103))</f>
        <v/>
      </c>
      <c r="K103" s="34" t="str">
        <f>IF(results!$W103&lt;&gt;"c","",IF(OR(U103=X103,V103=X103,W103=X103),X103+0.0003,X103))</f>
        <v/>
      </c>
      <c r="L103" s="34" t="str">
        <f>IF(results!$W103&lt;&gt;"c","",IF(OR(U103=Y103,V103=Y103,W103=Y103,X103=Y103),Y103+0.0004,Y103))</f>
        <v/>
      </c>
      <c r="M103" s="34" t="str">
        <f>IF(results!$W103&lt;&gt;"c","",IF(OR(U103=Z103,V103=Z103,W103=Z103,X103=Z103,Y103=Z103),Z103+0.0005,Z103))</f>
        <v/>
      </c>
      <c r="N103" s="34" t="str">
        <f>IF(results!$W103&lt;&gt;"c","",IF(OR(U103=AA103,V103=AA103,W103=AA103,X103=AA103,Y103=AA103,Z103=AA103),AA103+0.0006,AA103))</f>
        <v/>
      </c>
      <c r="O103" s="34" t="str">
        <f>IF(results!$W103&lt;&gt;"c","",IF(OR(U103=AB103,V103=AB103,W103=AB103,X103=AB103,Y103=AB103,Z103=AB103,AA103=AB103),AB103+0.0007,AB103))</f>
        <v/>
      </c>
      <c r="P103" s="34" t="str">
        <f>IF(results!$W103&lt;&gt;"c","",AC103*2)</f>
        <v/>
      </c>
      <c r="Q103" s="4">
        <f t="shared" si="10"/>
        <v>0</v>
      </c>
      <c r="R103" s="4">
        <f t="shared" si="11"/>
        <v>1.03E-5</v>
      </c>
      <c r="S103" s="4" t="str">
        <f>IF(results!$W103&lt;&gt;"c","",results!C103)</f>
        <v/>
      </c>
      <c r="T103" s="4">
        <f>IF(results!W103="A",1,IF(results!W103="B",2,IF(results!W103="C",3,99)))</f>
        <v>2</v>
      </c>
      <c r="U103" s="33">
        <f>results!D103+results!E103</f>
        <v>37</v>
      </c>
      <c r="V103" s="33">
        <f>results!F103+results!G103</f>
        <v>0</v>
      </c>
      <c r="W103" s="33">
        <f>results!H103+results!I103</f>
        <v>0</v>
      </c>
      <c r="X103" s="33">
        <f>results!J103+results!K103</f>
        <v>48</v>
      </c>
      <c r="Y103" s="33">
        <f>results!L103+results!M103</f>
        <v>47</v>
      </c>
      <c r="Z103" s="33">
        <f>results!N103+results!O103</f>
        <v>0</v>
      </c>
      <c r="AA103" s="33">
        <f>results!P103+results!Q103</f>
        <v>0</v>
      </c>
      <c r="AB103" s="33">
        <f>results!R103+results!S103</f>
        <v>0</v>
      </c>
      <c r="AC103" s="33">
        <f>results!T103+results!U103</f>
        <v>40</v>
      </c>
      <c r="AD103" s="10" t="e">
        <f t="shared" si="12"/>
        <v>#NUM!</v>
      </c>
    </row>
    <row r="104" spans="1:30" x14ac:dyDescent="0.35">
      <c r="A104" s="18">
        <v>98</v>
      </c>
      <c r="B104" s="20">
        <f t="shared" si="7"/>
        <v>29</v>
      </c>
      <c r="C104" s="20">
        <f t="shared" si="8"/>
        <v>80</v>
      </c>
      <c r="D104" s="14">
        <f t="shared" ref="D104:E135" si="13">_xlfn.RANK.EQ($Q104,$Q$7:$Q$160,0)</f>
        <v>30</v>
      </c>
      <c r="E104" s="14">
        <f t="shared" si="13"/>
        <v>30</v>
      </c>
      <c r="F104" s="2" t="str">
        <f>IF(results!W104&lt;&gt;"c","",results!B104)</f>
        <v/>
      </c>
      <c r="G104" s="2" t="str">
        <f>IF(results!$W104&lt;&gt;"c","",results!V104)</f>
        <v/>
      </c>
      <c r="H104" s="34" t="str">
        <f>IF(results!$W104&lt;&gt;"c","",U104)</f>
        <v/>
      </c>
      <c r="I104" s="34" t="str">
        <f>IF(results!$W104&lt;&gt;"c","",IF(V104=U104,V104+0.0001,V104))</f>
        <v/>
      </c>
      <c r="J104" s="34" t="str">
        <f>IF(results!$W104&lt;&gt;"c","",IF(OR(U104=W104,V104=W104),W104+0.0002,W104))</f>
        <v/>
      </c>
      <c r="K104" s="34" t="str">
        <f>IF(results!$W104&lt;&gt;"c","",IF(OR(U104=X104,V104=X104,W104=X104),X104+0.0003,X104))</f>
        <v/>
      </c>
      <c r="L104" s="34" t="str">
        <f>IF(results!$W104&lt;&gt;"c","",IF(OR(U104=Y104,V104=Y104,W104=Y104,X104=Y104),Y104+0.0004,Y104))</f>
        <v/>
      </c>
      <c r="M104" s="34" t="str">
        <f>IF(results!$W104&lt;&gt;"c","",IF(OR(U104=Z104,V104=Z104,W104=Z104,X104=Z104,Y104=Z104),Z104+0.0005,Z104))</f>
        <v/>
      </c>
      <c r="N104" s="34" t="str">
        <f>IF(results!$W104&lt;&gt;"c","",IF(OR(U104=AA104,V104=AA104,W104=AA104,X104=AA104,Y104=AA104,Z104=AA104),AA104+0.0006,AA104))</f>
        <v/>
      </c>
      <c r="O104" s="34" t="str">
        <f>IF(results!$W104&lt;&gt;"c","",IF(OR(U104=AB104,V104=AB104,W104=AB104,X104=AB104,Y104=AB104,Z104=AB104,AA104=AB104),AB104+0.0007,AB104))</f>
        <v/>
      </c>
      <c r="P104" s="34" t="str">
        <f>IF(results!$W104&lt;&gt;"c","",AC104*2)</f>
        <v/>
      </c>
      <c r="Q104" s="4">
        <f t="shared" si="10"/>
        <v>0</v>
      </c>
      <c r="R104" s="4">
        <f t="shared" si="11"/>
        <v>1.0399999999999999E-5</v>
      </c>
      <c r="S104" s="4" t="str">
        <f>IF(results!$W104&lt;&gt;"c","",results!C104)</f>
        <v/>
      </c>
      <c r="T104" s="4">
        <f>IF(results!W104="A",1,IF(results!W104="B",2,IF(results!W104="C",3,99)))</f>
        <v>2</v>
      </c>
      <c r="U104" s="33">
        <f>results!D104+results!E104</f>
        <v>40</v>
      </c>
      <c r="V104" s="33">
        <f>results!F104+results!G104</f>
        <v>0</v>
      </c>
      <c r="W104" s="33">
        <f>results!H104+results!I104</f>
        <v>0</v>
      </c>
      <c r="X104" s="33">
        <f>results!J104+results!K104</f>
        <v>0</v>
      </c>
      <c r="Y104" s="33">
        <f>results!L104+results!M104</f>
        <v>53</v>
      </c>
      <c r="Z104" s="33">
        <f>results!N104+results!O104</f>
        <v>56</v>
      </c>
      <c r="AA104" s="33">
        <f>results!P104+results!Q104</f>
        <v>0</v>
      </c>
      <c r="AB104" s="33">
        <f>results!R104+results!S104</f>
        <v>39</v>
      </c>
      <c r="AC104" s="33">
        <f>results!T104+results!U104</f>
        <v>0</v>
      </c>
      <c r="AD104" s="10" t="e">
        <f t="shared" si="12"/>
        <v>#NUM!</v>
      </c>
    </row>
    <row r="105" spans="1:30" x14ac:dyDescent="0.35">
      <c r="A105" s="18">
        <v>99</v>
      </c>
      <c r="B105" s="20">
        <f t="shared" si="7"/>
        <v>84</v>
      </c>
      <c r="C105" s="20">
        <f t="shared" si="8"/>
        <v>29</v>
      </c>
      <c r="D105" s="14">
        <f t="shared" si="13"/>
        <v>29</v>
      </c>
      <c r="E105" s="14">
        <f t="shared" si="13"/>
        <v>29</v>
      </c>
      <c r="F105" s="2" t="str">
        <f>IF(results!W105&lt;&gt;"c","",results!B105)</f>
        <v>VEROVSEK OLGA</v>
      </c>
      <c r="G105" s="2">
        <f>IF(results!$W105&lt;&gt;"c","",results!V105)</f>
        <v>1</v>
      </c>
      <c r="H105" s="34">
        <f>IF(results!$W105&lt;&gt;"c","",U105)</f>
        <v>0</v>
      </c>
      <c r="I105" s="34">
        <f>IF(results!$W105&lt;&gt;"c","",IF(V105=U105,V105+0.0001,V105))</f>
        <v>1E-4</v>
      </c>
      <c r="J105" s="34">
        <f>IF(results!$W105&lt;&gt;"c","",IF(OR(U105=W105,V105=W105),W105+0.0002,W105))</f>
        <v>29</v>
      </c>
      <c r="K105" s="34">
        <f>IF(results!$W105&lt;&gt;"c","",IF(OR(U105=X105,V105=X105,W105=X105),X105+0.0003,X105))</f>
        <v>2.9999999999999997E-4</v>
      </c>
      <c r="L105" s="34">
        <f>IF(results!$W105&lt;&gt;"c","",IF(OR(U105=Y105,V105=Y105,W105=Y105,X105=Y105),Y105+0.0004,Y105))</f>
        <v>4.0000000000000002E-4</v>
      </c>
      <c r="M105" s="34">
        <f>IF(results!$W105&lt;&gt;"c","",IF(OR(U105=Z105,V105=Z105,W105=Z105,X105=Z105,Y105=Z105),Z105+0.0005,Z105))</f>
        <v>5.0000000000000001E-4</v>
      </c>
      <c r="N105" s="34">
        <f>IF(results!$W105&lt;&gt;"c","",IF(OR(U105=AA105,V105=AA105,W105=AA105,X105=AA105,Y105=AA105,Z105=AA105),AA105+0.0006,AA105))</f>
        <v>5.9999999999999995E-4</v>
      </c>
      <c r="O105" s="34">
        <f>IF(results!$W105&lt;&gt;"c","",IF(OR(U105=AB105,V105=AB105,W105=AB105,X105=AB105,Y105=AB105,Z105=AB105,AA105=AB105),AB105+0.0007,AB105))</f>
        <v>6.9999999999999999E-4</v>
      </c>
      <c r="P105" s="34">
        <f>IF(results!$W105&lt;&gt;"c","",AC105*2)</f>
        <v>0</v>
      </c>
      <c r="Q105" s="4">
        <f t="shared" si="10"/>
        <v>29.001799999999996</v>
      </c>
      <c r="R105" s="4">
        <f t="shared" si="11"/>
        <v>29.001810499999994</v>
      </c>
      <c r="S105" s="4">
        <f>IF(results!$W105&lt;&gt;"c","",results!C105)</f>
        <v>45.7</v>
      </c>
      <c r="T105" s="4">
        <f>IF(results!W105="A",1,IF(results!W105="B",2,IF(results!W105="C",3,99)))</f>
        <v>3</v>
      </c>
      <c r="U105" s="33">
        <f>results!D105+results!E105</f>
        <v>0</v>
      </c>
      <c r="V105" s="33">
        <f>results!F105+results!G105</f>
        <v>0</v>
      </c>
      <c r="W105" s="33">
        <f>results!H105+results!I105</f>
        <v>29</v>
      </c>
      <c r="X105" s="33">
        <f>results!J105+results!K105</f>
        <v>0</v>
      </c>
      <c r="Y105" s="33">
        <f>results!L105+results!M105</f>
        <v>0</v>
      </c>
      <c r="Z105" s="33">
        <f>results!N105+results!O105</f>
        <v>0</v>
      </c>
      <c r="AA105" s="33">
        <f>results!P105+results!Q105</f>
        <v>0</v>
      </c>
      <c r="AB105" s="33">
        <f>results!R105+results!S105</f>
        <v>0</v>
      </c>
      <c r="AC105" s="33">
        <f>results!T105+results!U105</f>
        <v>0</v>
      </c>
      <c r="AD105" s="10">
        <f t="shared" si="12"/>
        <v>5.9999999999999995E-4</v>
      </c>
    </row>
    <row r="106" spans="1:30" x14ac:dyDescent="0.35">
      <c r="A106" s="18">
        <v>100</v>
      </c>
      <c r="B106" s="20">
        <f t="shared" si="7"/>
        <v>29</v>
      </c>
      <c r="C106" s="20">
        <f t="shared" si="8"/>
        <v>79</v>
      </c>
      <c r="D106" s="14">
        <f t="shared" si="13"/>
        <v>30</v>
      </c>
      <c r="E106" s="14">
        <f t="shared" si="13"/>
        <v>30</v>
      </c>
      <c r="F106" s="2" t="str">
        <f>IF(results!W106&lt;&gt;"c","",results!B106)</f>
        <v/>
      </c>
      <c r="G106" s="2" t="str">
        <f>IF(results!$W106&lt;&gt;"c","",results!V106)</f>
        <v/>
      </c>
      <c r="H106" s="34" t="str">
        <f>IF(results!$W106&lt;&gt;"c","",U106)</f>
        <v/>
      </c>
      <c r="I106" s="34" t="str">
        <f>IF(results!$W106&lt;&gt;"c","",IF(V106=U106,V106+0.0001,V106))</f>
        <v/>
      </c>
      <c r="J106" s="34" t="str">
        <f>IF(results!$W106&lt;&gt;"c","",IF(OR(U106=W106,V106=W106),W106+0.0002,W106))</f>
        <v/>
      </c>
      <c r="K106" s="34" t="str">
        <f>IF(results!$W106&lt;&gt;"c","",IF(OR(U106=X106,V106=X106,W106=X106),X106+0.0003,X106))</f>
        <v/>
      </c>
      <c r="L106" s="34" t="str">
        <f>IF(results!$W106&lt;&gt;"c","",IF(OR(U106=Y106,V106=Y106,W106=Y106,X106=Y106),Y106+0.0004,Y106))</f>
        <v/>
      </c>
      <c r="M106" s="34" t="str">
        <f>IF(results!$W106&lt;&gt;"c","",IF(OR(U106=Z106,V106=Z106,W106=Z106,X106=Z106,Y106=Z106),Z106+0.0005,Z106))</f>
        <v/>
      </c>
      <c r="N106" s="34" t="str">
        <f>IF(results!$W106&lt;&gt;"c","",IF(OR(U106=AA106,V106=AA106,W106=AA106,X106=AA106,Y106=AA106,Z106=AA106),AA106+0.0006,AA106))</f>
        <v/>
      </c>
      <c r="O106" s="34" t="str">
        <f>IF(results!$W106&lt;&gt;"c","",IF(OR(U106=AB106,V106=AB106,W106=AB106,X106=AB106,Y106=AB106,Z106=AB106,AA106=AB106),AB106+0.0007,AB106))</f>
        <v/>
      </c>
      <c r="P106" s="34" t="str">
        <f>IF(results!$W106&lt;&gt;"c","",AC106*2)</f>
        <v/>
      </c>
      <c r="Q106" s="4">
        <f t="shared" si="10"/>
        <v>0</v>
      </c>
      <c r="R106" s="4">
        <f t="shared" si="11"/>
        <v>1.06E-5</v>
      </c>
      <c r="S106" s="4" t="str">
        <f>IF(results!$W106&lt;&gt;"c","",results!C106)</f>
        <v/>
      </c>
      <c r="T106" s="4">
        <f>IF(results!W106="A",1,IF(results!W106="B",2,IF(results!W106="C",3,99)))</f>
        <v>2</v>
      </c>
      <c r="U106" s="33">
        <f>results!D106+results!E106</f>
        <v>0</v>
      </c>
      <c r="V106" s="33">
        <f>results!F106+results!G106</f>
        <v>0</v>
      </c>
      <c r="W106" s="33">
        <f>results!H106+results!I106</f>
        <v>0</v>
      </c>
      <c r="X106" s="33">
        <f>results!J106+results!K106</f>
        <v>36</v>
      </c>
      <c r="Y106" s="33">
        <f>results!L106+results!M106</f>
        <v>0</v>
      </c>
      <c r="Z106" s="33">
        <f>results!N106+results!O106</f>
        <v>0</v>
      </c>
      <c r="AA106" s="33">
        <f>results!P106+results!Q106</f>
        <v>0</v>
      </c>
      <c r="AB106" s="33">
        <f>results!R106+results!S106</f>
        <v>0</v>
      </c>
      <c r="AC106" s="33">
        <f>results!T106+results!U106</f>
        <v>0</v>
      </c>
      <c r="AD106" s="10" t="e">
        <f t="shared" si="12"/>
        <v>#NUM!</v>
      </c>
    </row>
    <row r="107" spans="1:30" x14ac:dyDescent="0.35">
      <c r="A107" s="18">
        <v>101</v>
      </c>
      <c r="B107" s="20">
        <f t="shared" si="7"/>
        <v>1</v>
      </c>
      <c r="C107" s="20">
        <f t="shared" si="8"/>
        <v>78</v>
      </c>
      <c r="D107" s="14">
        <f t="shared" si="13"/>
        <v>30</v>
      </c>
      <c r="E107" s="14">
        <f t="shared" si="13"/>
        <v>30</v>
      </c>
      <c r="F107" s="2" t="str">
        <f>IF(results!W107&lt;&gt;"c","",results!B107)</f>
        <v/>
      </c>
      <c r="G107" s="2" t="str">
        <f>IF(results!$W107&lt;&gt;"c","",results!V107)</f>
        <v/>
      </c>
      <c r="H107" s="34" t="str">
        <f>IF(results!$W107&lt;&gt;"c","",U107)</f>
        <v/>
      </c>
      <c r="I107" s="34" t="str">
        <f>IF(results!$W107&lt;&gt;"c","",IF(V107=U107,V107+0.0001,V107))</f>
        <v/>
      </c>
      <c r="J107" s="34" t="str">
        <f>IF(results!$W107&lt;&gt;"c","",IF(OR(U107=W107,V107=W107),W107+0.0002,W107))</f>
        <v/>
      </c>
      <c r="K107" s="34" t="str">
        <f>IF(results!$W107&lt;&gt;"c","",IF(OR(U107=X107,V107=X107,W107=X107),X107+0.0003,X107))</f>
        <v/>
      </c>
      <c r="L107" s="34" t="str">
        <f>IF(results!$W107&lt;&gt;"c","",IF(OR(U107=Y107,V107=Y107,W107=Y107,X107=Y107),Y107+0.0004,Y107))</f>
        <v/>
      </c>
      <c r="M107" s="34" t="str">
        <f>IF(results!$W107&lt;&gt;"c","",IF(OR(U107=Z107,V107=Z107,W107=Z107,X107=Z107,Y107=Z107),Z107+0.0005,Z107))</f>
        <v/>
      </c>
      <c r="N107" s="34" t="str">
        <f>IF(results!$W107&lt;&gt;"c","",IF(OR(U107=AA107,V107=AA107,W107=AA107,X107=AA107,Y107=AA107,Z107=AA107),AA107+0.0006,AA107))</f>
        <v/>
      </c>
      <c r="O107" s="34" t="str">
        <f>IF(results!$W107&lt;&gt;"c","",IF(OR(U107=AB107,V107=AB107,W107=AB107,X107=AB107,Y107=AB107,Z107=AB107,AA107=AB107),AB107+0.0007,AB107))</f>
        <v/>
      </c>
      <c r="P107" s="34" t="str">
        <f>IF(results!$W107&lt;&gt;"c","",AC107*2)</f>
        <v/>
      </c>
      <c r="Q107" s="4">
        <f t="shared" si="10"/>
        <v>0</v>
      </c>
      <c r="R107" s="4">
        <f t="shared" si="11"/>
        <v>1.0699999999999999E-5</v>
      </c>
      <c r="S107" s="4" t="str">
        <f>IF(results!$W107&lt;&gt;"c","",results!C107)</f>
        <v/>
      </c>
      <c r="T107" s="4">
        <f>IF(results!W107="A",1,IF(results!W107="B",2,IF(results!W107="C",3,99)))</f>
        <v>1</v>
      </c>
      <c r="U107" s="33">
        <f>results!D107+results!E107</f>
        <v>0</v>
      </c>
      <c r="V107" s="33">
        <f>results!F107+results!G107</f>
        <v>0</v>
      </c>
      <c r="W107" s="33">
        <f>results!H107+results!I107</f>
        <v>60</v>
      </c>
      <c r="X107" s="33">
        <f>results!J107+results!K107</f>
        <v>0</v>
      </c>
      <c r="Y107" s="33">
        <f>results!L107+results!M107</f>
        <v>0</v>
      </c>
      <c r="Z107" s="33">
        <f>results!N107+results!O107</f>
        <v>66</v>
      </c>
      <c r="AA107" s="33">
        <f>results!P107+results!Q107</f>
        <v>0</v>
      </c>
      <c r="AB107" s="33">
        <f>results!R107+results!S107</f>
        <v>0</v>
      </c>
      <c r="AC107" s="33">
        <f>results!T107+results!U107</f>
        <v>0</v>
      </c>
      <c r="AD107" s="10" t="e">
        <f t="shared" si="12"/>
        <v>#NUM!</v>
      </c>
    </row>
    <row r="108" spans="1:30" x14ac:dyDescent="0.35">
      <c r="A108" s="18">
        <v>102</v>
      </c>
      <c r="B108" s="20">
        <f t="shared" si="7"/>
        <v>29</v>
      </c>
      <c r="C108" s="20">
        <f t="shared" si="8"/>
        <v>77</v>
      </c>
      <c r="D108" s="14">
        <f t="shared" si="13"/>
        <v>30</v>
      </c>
      <c r="E108" s="14">
        <f t="shared" si="13"/>
        <v>30</v>
      </c>
      <c r="F108" s="2" t="str">
        <f>IF(results!W108&lt;&gt;"c","",results!B108)</f>
        <v/>
      </c>
      <c r="G108" s="2" t="str">
        <f>IF(results!$W108&lt;&gt;"c","",results!V108)</f>
        <v/>
      </c>
      <c r="H108" s="34" t="str">
        <f>IF(results!$W108&lt;&gt;"c","",U108)</f>
        <v/>
      </c>
      <c r="I108" s="34" t="str">
        <f>IF(results!$W108&lt;&gt;"c","",IF(V108=U108,V108+0.0001,V108))</f>
        <v/>
      </c>
      <c r="J108" s="34" t="str">
        <f>IF(results!$W108&lt;&gt;"c","",IF(OR(U108=W108,V108=W108),W108+0.0002,W108))</f>
        <v/>
      </c>
      <c r="K108" s="34" t="str">
        <f>IF(results!$W108&lt;&gt;"c","",IF(OR(U108=X108,V108=X108,W108=X108),X108+0.0003,X108))</f>
        <v/>
      </c>
      <c r="L108" s="34" t="str">
        <f>IF(results!$W108&lt;&gt;"c","",IF(OR(U108=Y108,V108=Y108,W108=Y108,X108=Y108),Y108+0.0004,Y108))</f>
        <v/>
      </c>
      <c r="M108" s="34" t="str">
        <f>IF(results!$W108&lt;&gt;"c","",IF(OR(U108=Z108,V108=Z108,W108=Z108,X108=Z108,Y108=Z108),Z108+0.0005,Z108))</f>
        <v/>
      </c>
      <c r="N108" s="34" t="str">
        <f>IF(results!$W108&lt;&gt;"c","",IF(OR(U108=AA108,V108=AA108,W108=AA108,X108=AA108,Y108=AA108,Z108=AA108),AA108+0.0006,AA108))</f>
        <v/>
      </c>
      <c r="O108" s="34" t="str">
        <f>IF(results!$W108&lt;&gt;"c","",IF(OR(U108=AB108,V108=AB108,W108=AB108,X108=AB108,Y108=AB108,Z108=AB108,AA108=AB108),AB108+0.0007,AB108))</f>
        <v/>
      </c>
      <c r="P108" s="34" t="str">
        <f>IF(results!$W108&lt;&gt;"c","",AC108*2)</f>
        <v/>
      </c>
      <c r="Q108" s="4">
        <f t="shared" si="10"/>
        <v>0</v>
      </c>
      <c r="R108" s="4">
        <f t="shared" si="11"/>
        <v>1.08E-5</v>
      </c>
      <c r="S108" s="4" t="str">
        <f>IF(results!$W108&lt;&gt;"c","",results!C108)</f>
        <v/>
      </c>
      <c r="T108" s="4">
        <f>IF(results!W108="A",1,IF(results!W108="B",2,IF(results!W108="C",3,99)))</f>
        <v>2</v>
      </c>
      <c r="U108" s="33">
        <f>results!D108+results!E108</f>
        <v>0</v>
      </c>
      <c r="V108" s="33">
        <f>results!F108+results!G108</f>
        <v>0</v>
      </c>
      <c r="W108" s="33">
        <f>results!H108+results!I108</f>
        <v>53</v>
      </c>
      <c r="X108" s="33">
        <f>results!J108+results!K108</f>
        <v>0</v>
      </c>
      <c r="Y108" s="33">
        <f>results!L108+results!M108</f>
        <v>0</v>
      </c>
      <c r="Z108" s="33">
        <f>results!N108+results!O108</f>
        <v>41</v>
      </c>
      <c r="AA108" s="33">
        <f>results!P108+results!Q108</f>
        <v>0</v>
      </c>
      <c r="AB108" s="33">
        <f>results!R108+results!S108</f>
        <v>0</v>
      </c>
      <c r="AC108" s="33">
        <f>results!T108+results!U108</f>
        <v>0</v>
      </c>
      <c r="AD108" s="10" t="e">
        <f t="shared" si="12"/>
        <v>#NUM!</v>
      </c>
    </row>
    <row r="109" spans="1:30" x14ac:dyDescent="0.35">
      <c r="A109" s="18">
        <v>103</v>
      </c>
      <c r="B109" s="20">
        <f t="shared" si="7"/>
        <v>84</v>
      </c>
      <c r="C109" s="20">
        <f t="shared" si="8"/>
        <v>17</v>
      </c>
      <c r="D109" s="14">
        <f t="shared" si="13"/>
        <v>17</v>
      </c>
      <c r="E109" s="14">
        <f t="shared" si="13"/>
        <v>17</v>
      </c>
      <c r="F109" s="2" t="str">
        <f>IF(results!W109&lt;&gt;"c","",results!B109)</f>
        <v>WINKLER NICO</v>
      </c>
      <c r="G109" s="2">
        <f>IF(results!$W109&lt;&gt;"c","",results!V109)</f>
        <v>1</v>
      </c>
      <c r="H109" s="34">
        <f>IF(results!$W109&lt;&gt;"c","",U109)</f>
        <v>0</v>
      </c>
      <c r="I109" s="34">
        <f>IF(results!$W109&lt;&gt;"c","",IF(V109=U109,V109+0.0001,V109))</f>
        <v>1E-4</v>
      </c>
      <c r="J109" s="34">
        <f>IF(results!$W109&lt;&gt;"c","",IF(OR(U109=W109,V109=W109),W109+0.0002,W109))</f>
        <v>73</v>
      </c>
      <c r="K109" s="34">
        <f>IF(results!$W109&lt;&gt;"c","",IF(OR(U109=X109,V109=X109,W109=X109),X109+0.0003,X109))</f>
        <v>2.9999999999999997E-4</v>
      </c>
      <c r="L109" s="34">
        <f>IF(results!$W109&lt;&gt;"c","",IF(OR(U109=Y109,V109=Y109,W109=Y109,X109=Y109),Y109+0.0004,Y109))</f>
        <v>4.0000000000000002E-4</v>
      </c>
      <c r="M109" s="34">
        <f>IF(results!$W109&lt;&gt;"c","",IF(OR(U109=Z109,V109=Z109,W109=Z109,X109=Z109,Y109=Z109),Z109+0.0005,Z109))</f>
        <v>5.0000000000000001E-4</v>
      </c>
      <c r="N109" s="34">
        <f>IF(results!$W109&lt;&gt;"c","",IF(OR(U109=AA109,V109=AA109,W109=AA109,X109=AA109,Y109=AA109,Z109=AA109),AA109+0.0006,AA109))</f>
        <v>5.9999999999999995E-4</v>
      </c>
      <c r="O109" s="34">
        <f>IF(results!$W109&lt;&gt;"c","",IF(OR(U109=AB109,V109=AB109,W109=AB109,X109=AB109,Y109=AB109,Z109=AB109,AA109=AB109),AB109+0.0007,AB109))</f>
        <v>6.9999999999999999E-4</v>
      </c>
      <c r="P109" s="34">
        <f>IF(results!$W109&lt;&gt;"c","",AC109*2)</f>
        <v>0</v>
      </c>
      <c r="Q109" s="4">
        <f t="shared" si="10"/>
        <v>73.001800000000003</v>
      </c>
      <c r="R109" s="4">
        <f t="shared" si="11"/>
        <v>73.001810900000009</v>
      </c>
      <c r="S109" s="4">
        <f>IF(results!$W109&lt;&gt;"c","",results!C109)</f>
        <v>45</v>
      </c>
      <c r="T109" s="4">
        <f>IF(results!W109="A",1,IF(results!W109="B",2,IF(results!W109="C",3,99)))</f>
        <v>3</v>
      </c>
      <c r="U109" s="33">
        <f>results!D109+results!E109</f>
        <v>0</v>
      </c>
      <c r="V109" s="33">
        <f>results!F109+results!G109</f>
        <v>0</v>
      </c>
      <c r="W109" s="33">
        <f>results!H109+results!I109</f>
        <v>73</v>
      </c>
      <c r="X109" s="33">
        <f>results!J109+results!K109</f>
        <v>0</v>
      </c>
      <c r="Y109" s="33">
        <f>results!L109+results!M109</f>
        <v>0</v>
      </c>
      <c r="Z109" s="33">
        <f>results!N109+results!O109</f>
        <v>0</v>
      </c>
      <c r="AA109" s="33">
        <f>results!P109+results!Q109</f>
        <v>0</v>
      </c>
      <c r="AB109" s="33">
        <f>results!R109+results!S109</f>
        <v>0</v>
      </c>
      <c r="AC109" s="33">
        <f>results!T109+results!U109</f>
        <v>0</v>
      </c>
      <c r="AD109" s="10">
        <f t="shared" si="12"/>
        <v>5.9999999999999995E-4</v>
      </c>
    </row>
    <row r="110" spans="1:30" x14ac:dyDescent="0.35">
      <c r="A110" s="18">
        <v>104</v>
      </c>
      <c r="B110" s="20">
        <f t="shared" si="7"/>
        <v>29</v>
      </c>
      <c r="C110" s="20">
        <f t="shared" si="8"/>
        <v>76</v>
      </c>
      <c r="D110" s="14">
        <f t="shared" si="13"/>
        <v>30</v>
      </c>
      <c r="E110" s="14">
        <f t="shared" si="13"/>
        <v>30</v>
      </c>
      <c r="F110" s="2" t="str">
        <f>IF(results!W110&lt;&gt;"c","",results!B110)</f>
        <v/>
      </c>
      <c r="G110" s="2" t="str">
        <f>IF(results!$W110&lt;&gt;"c","",results!V110)</f>
        <v/>
      </c>
      <c r="H110" s="34" t="str">
        <f>IF(results!$W110&lt;&gt;"c","",U110)</f>
        <v/>
      </c>
      <c r="I110" s="34" t="str">
        <f>IF(results!$W110&lt;&gt;"c","",IF(V110=U110,V110+0.0001,V110))</f>
        <v/>
      </c>
      <c r="J110" s="34" t="str">
        <f>IF(results!$W110&lt;&gt;"c","",IF(OR(U110=W110,V110=W110),W110+0.0002,W110))</f>
        <v/>
      </c>
      <c r="K110" s="34" t="str">
        <f>IF(results!$W110&lt;&gt;"c","",IF(OR(U110=X110,V110=X110,W110=X110),X110+0.0003,X110))</f>
        <v/>
      </c>
      <c r="L110" s="34" t="str">
        <f>IF(results!$W110&lt;&gt;"c","",IF(OR(U110=Y110,V110=Y110,W110=Y110,X110=Y110),Y110+0.0004,Y110))</f>
        <v/>
      </c>
      <c r="M110" s="34" t="str">
        <f>IF(results!$W110&lt;&gt;"c","",IF(OR(U110=Z110,V110=Z110,W110=Z110,X110=Z110,Y110=Z110),Z110+0.0005,Z110))</f>
        <v/>
      </c>
      <c r="N110" s="34" t="str">
        <f>IF(results!$W110&lt;&gt;"c","",IF(OR(U110=AA110,V110=AA110,W110=AA110,X110=AA110,Y110=AA110,Z110=AA110),AA110+0.0006,AA110))</f>
        <v/>
      </c>
      <c r="O110" s="34" t="str">
        <f>IF(results!$W110&lt;&gt;"c","",IF(OR(U110=AB110,V110=AB110,W110=AB110,X110=AB110,Y110=AB110,Z110=AB110,AA110=AB110),AB110+0.0007,AB110))</f>
        <v/>
      </c>
      <c r="P110" s="34" t="str">
        <f>IF(results!$W110&lt;&gt;"c","",AC110*2)</f>
        <v/>
      </c>
      <c r="Q110" s="4">
        <f t="shared" si="10"/>
        <v>0</v>
      </c>
      <c r="R110" s="4">
        <f t="shared" si="11"/>
        <v>1.1E-5</v>
      </c>
      <c r="S110" s="4" t="str">
        <f>IF(results!$W110&lt;&gt;"c","",results!C110)</f>
        <v/>
      </c>
      <c r="T110" s="4">
        <f>IF(results!W110="A",1,IF(results!W110="B",2,IF(results!W110="C",3,99)))</f>
        <v>2</v>
      </c>
      <c r="U110" s="33">
        <f>results!D110+results!E110</f>
        <v>51</v>
      </c>
      <c r="V110" s="33">
        <f>results!F110+results!G110</f>
        <v>65</v>
      </c>
      <c r="W110" s="33">
        <f>results!H110+results!I110</f>
        <v>0</v>
      </c>
      <c r="X110" s="33">
        <f>results!J110+results!K110</f>
        <v>0</v>
      </c>
      <c r="Y110" s="33">
        <f>results!L110+results!M110</f>
        <v>0</v>
      </c>
      <c r="Z110" s="33">
        <f>results!N110+results!O110</f>
        <v>0</v>
      </c>
      <c r="AA110" s="33">
        <f>results!P110+results!Q110</f>
        <v>0</v>
      </c>
      <c r="AB110" s="33">
        <f>results!R110+results!S110</f>
        <v>0</v>
      </c>
      <c r="AC110" s="33">
        <f>results!T110+results!U110</f>
        <v>0</v>
      </c>
      <c r="AD110" s="10" t="e">
        <f t="shared" si="12"/>
        <v>#NUM!</v>
      </c>
    </row>
    <row r="111" spans="1:30" x14ac:dyDescent="0.35">
      <c r="A111" s="18">
        <v>105</v>
      </c>
      <c r="B111" s="20">
        <f t="shared" si="7"/>
        <v>84</v>
      </c>
      <c r="C111" s="20">
        <f t="shared" si="8"/>
        <v>14</v>
      </c>
      <c r="D111" s="14">
        <f t="shared" si="13"/>
        <v>14</v>
      </c>
      <c r="E111" s="14">
        <f t="shared" si="13"/>
        <v>14</v>
      </c>
      <c r="F111" s="2" t="str">
        <f>IF(results!W111&lt;&gt;"c","",results!B111)</f>
        <v>ZALAZNIK NIKA</v>
      </c>
      <c r="G111" s="2">
        <f>IF(results!$W111&lt;&gt;"c","",results!V111)</f>
        <v>2</v>
      </c>
      <c r="H111" s="34">
        <f>IF(results!$W111&lt;&gt;"c","",U111)</f>
        <v>0</v>
      </c>
      <c r="I111" s="34">
        <f>IF(results!$W111&lt;&gt;"c","",IF(V111=U111,V111+0.0001,V111))</f>
        <v>47</v>
      </c>
      <c r="J111" s="34">
        <f>IF(results!$W111&lt;&gt;"c","",IF(OR(U111=W111,V111=W111),W111+0.0002,W111))</f>
        <v>53</v>
      </c>
      <c r="K111" s="34">
        <f>IF(results!$W111&lt;&gt;"c","",IF(OR(U111=X111,V111=X111,W111=X111),X111+0.0003,X111))</f>
        <v>2.9999999999999997E-4</v>
      </c>
      <c r="L111" s="34">
        <f>IF(results!$W111&lt;&gt;"c","",IF(OR(U111=Y111,V111=Y111,W111=Y111,X111=Y111),Y111+0.0004,Y111))</f>
        <v>4.0000000000000002E-4</v>
      </c>
      <c r="M111" s="34">
        <f>IF(results!$W111&lt;&gt;"c","",IF(OR(U111=Z111,V111=Z111,W111=Z111,X111=Z111,Y111=Z111),Z111+0.0005,Z111))</f>
        <v>5.0000000000000001E-4</v>
      </c>
      <c r="N111" s="34">
        <f>IF(results!$W111&lt;&gt;"c","",IF(OR(U111=AA111,V111=AA111,W111=AA111,X111=AA111,Y111=AA111,Z111=AA111),AA111+0.0006,AA111))</f>
        <v>5.9999999999999995E-4</v>
      </c>
      <c r="O111" s="34">
        <f>IF(results!$W111&lt;&gt;"c","",IF(OR(U111=AB111,V111=AB111,W111=AB111,X111=AB111,Y111=AB111,Z111=AB111,AA111=AB111),AB111+0.0007,AB111))</f>
        <v>6.9999999999999999E-4</v>
      </c>
      <c r="P111" s="34">
        <f>IF(results!$W111&lt;&gt;"c","",AC111*2)</f>
        <v>0</v>
      </c>
      <c r="Q111" s="4">
        <f t="shared" si="10"/>
        <v>100.0013</v>
      </c>
      <c r="R111" s="4">
        <f t="shared" si="11"/>
        <v>100.0013111</v>
      </c>
      <c r="S111" s="4">
        <f>IF(results!$W111&lt;&gt;"c","",results!C111)</f>
        <v>40.6</v>
      </c>
      <c r="T111" s="4">
        <f>IF(results!W111="A",1,IF(results!W111="B",2,IF(results!W111="C",3,99)))</f>
        <v>3</v>
      </c>
      <c r="U111" s="33">
        <f>results!D111+results!E111</f>
        <v>0</v>
      </c>
      <c r="V111" s="33">
        <f>results!F111+results!G111</f>
        <v>47</v>
      </c>
      <c r="W111" s="33">
        <f>results!H111+results!I111</f>
        <v>53</v>
      </c>
      <c r="X111" s="33">
        <f>results!J111+results!K111</f>
        <v>0</v>
      </c>
      <c r="Y111" s="33">
        <f>results!L111+results!M111</f>
        <v>0</v>
      </c>
      <c r="Z111" s="33">
        <f>results!N111+results!O111</f>
        <v>0</v>
      </c>
      <c r="AA111" s="33">
        <f>results!P111+results!Q111</f>
        <v>0</v>
      </c>
      <c r="AB111" s="33">
        <f>results!R111+results!S111</f>
        <v>0</v>
      </c>
      <c r="AC111" s="33">
        <f>results!T111+results!U111</f>
        <v>0</v>
      </c>
      <c r="AD111" s="10">
        <f t="shared" si="12"/>
        <v>6.9999999999999999E-4</v>
      </c>
    </row>
    <row r="112" spans="1:30" x14ac:dyDescent="0.35">
      <c r="A112" s="18">
        <v>106</v>
      </c>
      <c r="B112" s="20">
        <f t="shared" si="7"/>
        <v>29</v>
      </c>
      <c r="C112" s="20">
        <f t="shared" si="8"/>
        <v>75</v>
      </c>
      <c r="D112" s="14">
        <f t="shared" si="13"/>
        <v>30</v>
      </c>
      <c r="E112" s="14">
        <f t="shared" si="13"/>
        <v>30</v>
      </c>
      <c r="F112" s="2" t="str">
        <f>IF(results!W112&lt;&gt;"c","",results!B112)</f>
        <v/>
      </c>
      <c r="G112" s="2" t="str">
        <f>IF(results!$W112&lt;&gt;"c","",results!V112)</f>
        <v/>
      </c>
      <c r="H112" s="34" t="str">
        <f>IF(results!$W112&lt;&gt;"c","",U112)</f>
        <v/>
      </c>
      <c r="I112" s="34" t="str">
        <f>IF(results!$W112&lt;&gt;"c","",IF(V112=U112,V112+0.0001,V112))</f>
        <v/>
      </c>
      <c r="J112" s="34" t="str">
        <f>IF(results!$W112&lt;&gt;"c","",IF(OR(U112=W112,V112=W112),W112+0.0002,W112))</f>
        <v/>
      </c>
      <c r="K112" s="34" t="str">
        <f>IF(results!$W112&lt;&gt;"c","",IF(OR(U112=X112,V112=X112,W112=X112),X112+0.0003,X112))</f>
        <v/>
      </c>
      <c r="L112" s="34" t="str">
        <f>IF(results!$W112&lt;&gt;"c","",IF(OR(U112=Y112,V112=Y112,W112=Y112,X112=Y112),Y112+0.0004,Y112))</f>
        <v/>
      </c>
      <c r="M112" s="34" t="str">
        <f>IF(results!$W112&lt;&gt;"c","",IF(OR(U112=Z112,V112=Z112,W112=Z112,X112=Z112,Y112=Z112),Z112+0.0005,Z112))</f>
        <v/>
      </c>
      <c r="N112" s="34" t="str">
        <f>IF(results!$W112&lt;&gt;"c","",IF(OR(U112=AA112,V112=AA112,W112=AA112,X112=AA112,Y112=AA112,Z112=AA112),AA112+0.0006,AA112))</f>
        <v/>
      </c>
      <c r="O112" s="34" t="str">
        <f>IF(results!$W112&lt;&gt;"c","",IF(OR(U112=AB112,V112=AB112,W112=AB112,X112=AB112,Y112=AB112,Z112=AB112,AA112=AB112),AB112+0.0007,AB112))</f>
        <v/>
      </c>
      <c r="P112" s="34" t="str">
        <f>IF(results!$W112&lt;&gt;"c","",AC112*2)</f>
        <v/>
      </c>
      <c r="Q112" s="4">
        <f t="shared" si="10"/>
        <v>0</v>
      </c>
      <c r="R112" s="4">
        <f t="shared" si="11"/>
        <v>1.1199999999999999E-5</v>
      </c>
      <c r="S112" s="4" t="str">
        <f>IF(results!$W112&lt;&gt;"c","",results!C112)</f>
        <v/>
      </c>
      <c r="T112" s="4">
        <f>IF(results!W112="A",1,IF(results!W112="B",2,IF(results!W112="C",3,99)))</f>
        <v>2</v>
      </c>
      <c r="U112" s="33">
        <f>results!D112+results!E112</f>
        <v>0</v>
      </c>
      <c r="V112" s="33">
        <f>results!F112+results!G112</f>
        <v>52</v>
      </c>
      <c r="W112" s="33">
        <f>results!H112+results!I112</f>
        <v>40</v>
      </c>
      <c r="X112" s="33">
        <f>results!J112+results!K112</f>
        <v>44</v>
      </c>
      <c r="Y112" s="33">
        <f>results!L112+results!M112</f>
        <v>0</v>
      </c>
      <c r="Z112" s="33">
        <f>results!N112+results!O112</f>
        <v>0</v>
      </c>
      <c r="AA112" s="33">
        <f>results!P112+results!Q112</f>
        <v>0</v>
      </c>
      <c r="AB112" s="33">
        <f>results!R112+results!S112</f>
        <v>0</v>
      </c>
      <c r="AC112" s="33">
        <f>results!T112+results!U112</f>
        <v>0</v>
      </c>
      <c r="AD112" s="10" t="e">
        <f t="shared" si="12"/>
        <v>#NUM!</v>
      </c>
    </row>
    <row r="113" spans="1:30" x14ac:dyDescent="0.35">
      <c r="A113" s="18">
        <v>107</v>
      </c>
      <c r="B113" s="20">
        <f t="shared" si="7"/>
        <v>84</v>
      </c>
      <c r="C113" s="20">
        <f t="shared" si="8"/>
        <v>9</v>
      </c>
      <c r="D113" s="14">
        <f t="shared" si="13"/>
        <v>9</v>
      </c>
      <c r="E113" s="14">
        <f t="shared" si="13"/>
        <v>9</v>
      </c>
      <c r="F113" s="2" t="str">
        <f>IF(results!W113&lt;&gt;"c","",results!B113)</f>
        <v>ZALOKAR LUCIJA</v>
      </c>
      <c r="G113" s="2">
        <f>IF(results!$W113&lt;&gt;"c","",results!V113)</f>
        <v>3</v>
      </c>
      <c r="H113" s="34">
        <f>IF(results!$W113&lt;&gt;"c","",U113)</f>
        <v>0</v>
      </c>
      <c r="I113" s="34">
        <f>IF(results!$W113&lt;&gt;"c","",IF(V113=U113,V113+0.0001,V113))</f>
        <v>38</v>
      </c>
      <c r="J113" s="34">
        <f>IF(results!$W113&lt;&gt;"c","",IF(OR(U113=W113,V113=W113),W113+0.0002,W113))</f>
        <v>51</v>
      </c>
      <c r="K113" s="34">
        <f>IF(results!$W113&lt;&gt;"c","",IF(OR(U113=X113,V113=X113,W113=X113),X113+0.0003,X113))</f>
        <v>2.9999999999999997E-4</v>
      </c>
      <c r="L113" s="34">
        <f>IF(results!$W113&lt;&gt;"c","",IF(OR(U113=Y113,V113=Y113,W113=Y113,X113=Y113),Y113+0.0004,Y113))</f>
        <v>4.0000000000000002E-4</v>
      </c>
      <c r="M113" s="34">
        <f>IF(results!$W113&lt;&gt;"c","",IF(OR(U113=Z113,V113=Z113,W113=Z113,X113=Z113,Y113=Z113),Z113+0.0005,Z113))</f>
        <v>47</v>
      </c>
      <c r="N113" s="34">
        <f>IF(results!$W113&lt;&gt;"c","",IF(OR(U113=AA113,V113=AA113,W113=AA113,X113=AA113,Y113=AA113,Z113=AA113),AA113+0.0006,AA113))</f>
        <v>5.9999999999999995E-4</v>
      </c>
      <c r="O113" s="34">
        <f>IF(results!$W113&lt;&gt;"c","",IF(OR(U113=AB113,V113=AB113,W113=AB113,X113=AB113,Y113=AB113,Z113=AB113,AA113=AB113),AB113+0.0007,AB113))</f>
        <v>6.9999999999999999E-4</v>
      </c>
      <c r="P113" s="34">
        <f>IF(results!$W113&lt;&gt;"c","",AC113*2)</f>
        <v>0</v>
      </c>
      <c r="Q113" s="4">
        <f t="shared" si="10"/>
        <v>136.00069999999999</v>
      </c>
      <c r="R113" s="4">
        <f t="shared" si="11"/>
        <v>136.00071130000001</v>
      </c>
      <c r="S113" s="4">
        <f>IF(results!$W113&lt;&gt;"c","",results!C113)</f>
        <v>33.799999999999997</v>
      </c>
      <c r="T113" s="4">
        <f>IF(results!W113="A",1,IF(results!W113="B",2,IF(results!W113="C",3,99)))</f>
        <v>3</v>
      </c>
      <c r="U113" s="33">
        <f>results!D113+results!E113</f>
        <v>0</v>
      </c>
      <c r="V113" s="33">
        <f>results!F113+results!G113</f>
        <v>38</v>
      </c>
      <c r="W113" s="33">
        <f>results!H113+results!I113</f>
        <v>51</v>
      </c>
      <c r="X113" s="33">
        <f>results!J113+results!K113</f>
        <v>0</v>
      </c>
      <c r="Y113" s="33">
        <f>results!L113+results!M113</f>
        <v>0</v>
      </c>
      <c r="Z113" s="33">
        <f>results!N113+results!O113</f>
        <v>47</v>
      </c>
      <c r="AA113" s="33">
        <f>results!P113+results!Q113</f>
        <v>0</v>
      </c>
      <c r="AB113" s="33">
        <f>results!R113+results!S113</f>
        <v>0</v>
      </c>
      <c r="AC113" s="33">
        <f>results!T113+results!U113</f>
        <v>0</v>
      </c>
      <c r="AD113" s="10">
        <f t="shared" si="12"/>
        <v>38</v>
      </c>
    </row>
    <row r="114" spans="1:30" x14ac:dyDescent="0.35">
      <c r="A114" s="18">
        <v>108</v>
      </c>
      <c r="B114" s="20">
        <f t="shared" si="7"/>
        <v>29</v>
      </c>
      <c r="C114" s="20">
        <f t="shared" si="8"/>
        <v>74</v>
      </c>
      <c r="D114" s="14">
        <f t="shared" si="13"/>
        <v>30</v>
      </c>
      <c r="E114" s="14">
        <f t="shared" si="13"/>
        <v>30</v>
      </c>
      <c r="F114" s="2" t="str">
        <f>IF(results!W114&lt;&gt;"c","",results!B114)</f>
        <v/>
      </c>
      <c r="G114" s="2" t="str">
        <f>IF(results!$W114&lt;&gt;"c","",results!V114)</f>
        <v/>
      </c>
      <c r="H114" s="34" t="str">
        <f>IF(results!$W114&lt;&gt;"c","",U114)</f>
        <v/>
      </c>
      <c r="I114" s="34" t="str">
        <f>IF(results!$W114&lt;&gt;"c","",IF(V114=U114,V114+0.0001,V114))</f>
        <v/>
      </c>
      <c r="J114" s="34" t="str">
        <f>IF(results!$W114&lt;&gt;"c","",IF(OR(U114=W114,V114=W114),W114+0.0002,W114))</f>
        <v/>
      </c>
      <c r="K114" s="34" t="str">
        <f>IF(results!$W114&lt;&gt;"c","",IF(OR(U114=X114,V114=X114,W114=X114),X114+0.0003,X114))</f>
        <v/>
      </c>
      <c r="L114" s="34" t="str">
        <f>IF(results!$W114&lt;&gt;"c","",IF(OR(U114=Y114,V114=Y114,W114=Y114,X114=Y114),Y114+0.0004,Y114))</f>
        <v/>
      </c>
      <c r="M114" s="34" t="str">
        <f>IF(results!$W114&lt;&gt;"c","",IF(OR(U114=Z114,V114=Z114,W114=Z114,X114=Z114,Y114=Z114),Z114+0.0005,Z114))</f>
        <v/>
      </c>
      <c r="N114" s="34" t="str">
        <f>IF(results!$W114&lt;&gt;"c","",IF(OR(U114=AA114,V114=AA114,W114=AA114,X114=AA114,Y114=AA114,Z114=AA114),AA114+0.0006,AA114))</f>
        <v/>
      </c>
      <c r="O114" s="34" t="str">
        <f>IF(results!$W114&lt;&gt;"c","",IF(OR(U114=AB114,V114=AB114,W114=AB114,X114=AB114,Y114=AB114,Z114=AB114,AA114=AB114),AB114+0.0007,AB114))</f>
        <v/>
      </c>
      <c r="P114" s="34" t="str">
        <f>IF(results!$W114&lt;&gt;"c","",AC114*2)</f>
        <v/>
      </c>
      <c r="Q114" s="4">
        <f t="shared" si="10"/>
        <v>0</v>
      </c>
      <c r="R114" s="4">
        <f t="shared" si="11"/>
        <v>1.1399999999999999E-5</v>
      </c>
      <c r="S114" s="4" t="str">
        <f>IF(results!$W114&lt;&gt;"c","",results!C114)</f>
        <v/>
      </c>
      <c r="T114" s="4">
        <f>IF(results!W114="A",1,IF(results!W114="B",2,IF(results!W114="C",3,99)))</f>
        <v>2</v>
      </c>
      <c r="U114" s="33">
        <f>results!D114+results!E114</f>
        <v>0</v>
      </c>
      <c r="V114" s="33">
        <f>results!F114+results!G114</f>
        <v>0</v>
      </c>
      <c r="W114" s="33">
        <f>results!H114+results!I114</f>
        <v>0</v>
      </c>
      <c r="X114" s="33">
        <f>results!J114+results!K114</f>
        <v>39</v>
      </c>
      <c r="Y114" s="33">
        <f>results!L114+results!M114</f>
        <v>0</v>
      </c>
      <c r="Z114" s="33">
        <f>results!N114+results!O114</f>
        <v>52</v>
      </c>
      <c r="AA114" s="33">
        <f>results!P114+results!Q114</f>
        <v>0</v>
      </c>
      <c r="AB114" s="33">
        <f>results!R114+results!S114</f>
        <v>0</v>
      </c>
      <c r="AC114" s="33">
        <f>results!T114+results!U114</f>
        <v>0</v>
      </c>
      <c r="AD114" s="10" t="e">
        <f t="shared" si="12"/>
        <v>#NUM!</v>
      </c>
    </row>
    <row r="115" spans="1:30" x14ac:dyDescent="0.35">
      <c r="A115" s="18">
        <v>109</v>
      </c>
      <c r="B115" s="20">
        <f t="shared" si="7"/>
        <v>84</v>
      </c>
      <c r="C115" s="20">
        <f t="shared" si="8"/>
        <v>3</v>
      </c>
      <c r="D115" s="14">
        <f t="shared" si="13"/>
        <v>3</v>
      </c>
      <c r="E115" s="14">
        <f t="shared" si="13"/>
        <v>3</v>
      </c>
      <c r="F115" s="2" t="str">
        <f>IF(results!W115&lt;&gt;"c","",results!B115)</f>
        <v>ZGAVEC SIMON</v>
      </c>
      <c r="G115" s="2">
        <f>IF(results!$W115&lt;&gt;"c","",results!V115)</f>
        <v>6</v>
      </c>
      <c r="H115" s="34">
        <f>IF(results!$W115&lt;&gt;"c","",U115)</f>
        <v>0</v>
      </c>
      <c r="I115" s="34">
        <f>IF(results!$W115&lt;&gt;"c","",IF(V115=U115,V115+0.0001,V115))</f>
        <v>29</v>
      </c>
      <c r="J115" s="34">
        <f>IF(results!$W115&lt;&gt;"c","",IF(OR(U115=W115,V115=W115),W115+0.0002,W115))</f>
        <v>2.0000000000000001E-4</v>
      </c>
      <c r="K115" s="34">
        <f>IF(results!$W115&lt;&gt;"c","",IF(OR(U115=X115,V115=X115,W115=X115),X115+0.0003,X115))</f>
        <v>50</v>
      </c>
      <c r="L115" s="34">
        <f>IF(results!$W115&lt;&gt;"c","",IF(OR(U115=Y115,V115=Y115,W115=Y115,X115=Y115),Y115+0.0004,Y115))</f>
        <v>4.0000000000000002E-4</v>
      </c>
      <c r="M115" s="34">
        <f>IF(results!$W115&lt;&gt;"c","",IF(OR(U115=Z115,V115=Z115,W115=Z115,X115=Z115,Y115=Z115),Z115+0.0005,Z115))</f>
        <v>47</v>
      </c>
      <c r="N115" s="34">
        <f>IF(results!$W115&lt;&gt;"c","",IF(OR(U115=AA115,V115=AA115,W115=AA115,X115=AA115,Y115=AA115,Z115=AA115),AA115+0.0006,AA115))</f>
        <v>41</v>
      </c>
      <c r="O115" s="34">
        <f>IF(results!$W115&lt;&gt;"c","",IF(OR(U115=AB115,V115=AB115,W115=AB115,X115=AB115,Y115=AB115,Z115=AB115,AA115=AB115),AB115+0.0007,AB115))</f>
        <v>31</v>
      </c>
      <c r="P115" s="34">
        <f>IF(results!$W115&lt;&gt;"c","",AC115*2)</f>
        <v>78</v>
      </c>
      <c r="Q115" s="4">
        <f t="shared" si="10"/>
        <v>216</v>
      </c>
      <c r="R115" s="4">
        <f t="shared" si="11"/>
        <v>216.0000115</v>
      </c>
      <c r="S115" s="4">
        <f>IF(results!$W115&lt;&gt;"c","",results!C115)</f>
        <v>41.6</v>
      </c>
      <c r="T115" s="4">
        <f>IF(results!W115="A",1,IF(results!W115="B",2,IF(results!W115="C",3,99)))</f>
        <v>3</v>
      </c>
      <c r="U115" s="33">
        <f>results!D115+results!E115</f>
        <v>0</v>
      </c>
      <c r="V115" s="33">
        <f>results!F115+results!G115</f>
        <v>29</v>
      </c>
      <c r="W115" s="33">
        <f>results!H115+results!I115</f>
        <v>0</v>
      </c>
      <c r="X115" s="33">
        <f>results!J115+results!K115</f>
        <v>50</v>
      </c>
      <c r="Y115" s="33">
        <f>results!L115+results!M115</f>
        <v>0</v>
      </c>
      <c r="Z115" s="33">
        <f>results!N115+results!O115</f>
        <v>47</v>
      </c>
      <c r="AA115" s="33">
        <f>results!P115+results!Q115</f>
        <v>41</v>
      </c>
      <c r="AB115" s="33">
        <f>results!R115+results!S115</f>
        <v>31</v>
      </c>
      <c r="AC115" s="33">
        <f>results!T115+results!U115</f>
        <v>39</v>
      </c>
      <c r="AD115" s="10">
        <f t="shared" si="12"/>
        <v>47</v>
      </c>
    </row>
    <row r="116" spans="1:30" x14ac:dyDescent="0.35">
      <c r="A116" s="18">
        <v>110</v>
      </c>
      <c r="B116" s="20">
        <f t="shared" si="7"/>
        <v>84</v>
      </c>
      <c r="C116" s="20">
        <f t="shared" si="8"/>
        <v>12</v>
      </c>
      <c r="D116" s="14">
        <f t="shared" si="13"/>
        <v>12</v>
      </c>
      <c r="E116" s="14">
        <f t="shared" si="13"/>
        <v>12</v>
      </c>
      <c r="F116" s="2" t="str">
        <f>IF(results!W116&lt;&gt;"c","",results!B116)</f>
        <v>ZITNIK IRENA</v>
      </c>
      <c r="G116" s="2">
        <f>IF(results!$W116&lt;&gt;"c","",results!V116)</f>
        <v>3</v>
      </c>
      <c r="H116" s="34">
        <f>IF(results!$W116&lt;&gt;"c","",U116)</f>
        <v>0</v>
      </c>
      <c r="I116" s="34">
        <f>IF(results!$W116&lt;&gt;"c","",IF(V116=U116,V116+0.0001,V116))</f>
        <v>1E-4</v>
      </c>
      <c r="J116" s="34">
        <f>IF(results!$W116&lt;&gt;"c","",IF(OR(U116=W116,V116=W116),W116+0.0002,W116))</f>
        <v>47</v>
      </c>
      <c r="K116" s="34">
        <f>IF(results!$W116&lt;&gt;"c","",IF(OR(U116=X116,V116=X116,W116=X116),X116+0.0003,X116))</f>
        <v>35</v>
      </c>
      <c r="L116" s="34">
        <f>IF(results!$W116&lt;&gt;"c","",IF(OR(U116=Y116,V116=Y116,W116=Y116,X116=Y116),Y116+0.0004,Y116))</f>
        <v>4.0000000000000002E-4</v>
      </c>
      <c r="M116" s="34">
        <f>IF(results!$W116&lt;&gt;"c","",IF(OR(U116=Z116,V116=Z116,W116=Z116,X116=Z116,Y116=Z116),Z116+0.0005,Z116))</f>
        <v>39</v>
      </c>
      <c r="N116" s="34">
        <f>IF(results!$W116&lt;&gt;"c","",IF(OR(U116=AA116,V116=AA116,W116=AA116,X116=AA116,Y116=AA116,Z116=AA116),AA116+0.0006,AA116))</f>
        <v>5.9999999999999995E-4</v>
      </c>
      <c r="O116" s="34">
        <f>IF(results!$W116&lt;&gt;"c","",IF(OR(U116=AB116,V116=AB116,W116=AB116,X116=AB116,Y116=AB116,Z116=AB116,AA116=AB116),AB116+0.0007,AB116))</f>
        <v>6.9999999999999999E-4</v>
      </c>
      <c r="P116" s="34">
        <f>IF(results!$W116&lt;&gt;"c","",AC116*2)</f>
        <v>0</v>
      </c>
      <c r="Q116" s="4">
        <f t="shared" si="10"/>
        <v>121.00069999999999</v>
      </c>
      <c r="R116" s="4">
        <f t="shared" si="11"/>
        <v>121.00071159999999</v>
      </c>
      <c r="S116" s="4">
        <f>IF(results!$W116&lt;&gt;"c","",results!C116)</f>
        <v>37</v>
      </c>
      <c r="T116" s="4">
        <f>IF(results!W116="A",1,IF(results!W116="B",2,IF(results!W116="C",3,99)))</f>
        <v>3</v>
      </c>
      <c r="U116" s="33">
        <f>results!D116+results!E116</f>
        <v>0</v>
      </c>
      <c r="V116" s="33">
        <f>results!F116+results!G116</f>
        <v>0</v>
      </c>
      <c r="W116" s="33">
        <f>results!H116+results!I116</f>
        <v>47</v>
      </c>
      <c r="X116" s="33">
        <f>results!J116+results!K116</f>
        <v>35</v>
      </c>
      <c r="Y116" s="33">
        <f>results!L116+results!M116</f>
        <v>0</v>
      </c>
      <c r="Z116" s="33">
        <f>results!N116+results!O116</f>
        <v>39</v>
      </c>
      <c r="AA116" s="33">
        <f>results!P116+results!Q116</f>
        <v>0</v>
      </c>
      <c r="AB116" s="33">
        <f>results!R116+results!S116</f>
        <v>0</v>
      </c>
      <c r="AC116" s="33">
        <f>results!T116+results!U116</f>
        <v>0</v>
      </c>
      <c r="AD116" s="10">
        <f t="shared" si="12"/>
        <v>35</v>
      </c>
    </row>
    <row r="117" spans="1:30" x14ac:dyDescent="0.35">
      <c r="A117" s="18">
        <v>111</v>
      </c>
      <c r="B117" s="20">
        <f t="shared" si="7"/>
        <v>29</v>
      </c>
      <c r="C117" s="20">
        <f t="shared" si="8"/>
        <v>73</v>
      </c>
      <c r="D117" s="14">
        <f t="shared" si="13"/>
        <v>30</v>
      </c>
      <c r="E117" s="14">
        <f t="shared" si="13"/>
        <v>30</v>
      </c>
      <c r="F117" s="2" t="str">
        <f>IF(results!W117&lt;&gt;"c","",results!B117)</f>
        <v/>
      </c>
      <c r="G117" s="2" t="str">
        <f>IF(results!$W117&lt;&gt;"c","",results!V117)</f>
        <v/>
      </c>
      <c r="H117" s="34" t="str">
        <f>IF(results!$W117&lt;&gt;"c","",U117)</f>
        <v/>
      </c>
      <c r="I117" s="34" t="str">
        <f>IF(results!$W117&lt;&gt;"c","",IF(V117=U117,V117+0.0001,V117))</f>
        <v/>
      </c>
      <c r="J117" s="34" t="str">
        <f>IF(results!$W117&lt;&gt;"c","",IF(OR(U117=W117,V117=W117),W117+0.0002,W117))</f>
        <v/>
      </c>
      <c r="K117" s="34" t="str">
        <f>IF(results!$W117&lt;&gt;"c","",IF(OR(U117=X117,V117=X117,W117=X117),X117+0.0003,X117))</f>
        <v/>
      </c>
      <c r="L117" s="34" t="str">
        <f>IF(results!$W117&lt;&gt;"c","",IF(OR(U117=Y117,V117=Y117,W117=Y117,X117=Y117),Y117+0.0004,Y117))</f>
        <v/>
      </c>
      <c r="M117" s="34" t="str">
        <f>IF(results!$W117&lt;&gt;"c","",IF(OR(U117=Z117,V117=Z117,W117=Z117,X117=Z117,Y117=Z117),Z117+0.0005,Z117))</f>
        <v/>
      </c>
      <c r="N117" s="34" t="str">
        <f>IF(results!$W117&lt;&gt;"c","",IF(OR(U117=AA117,V117=AA117,W117=AA117,X117=AA117,Y117=AA117,Z117=AA117),AA117+0.0006,AA117))</f>
        <v/>
      </c>
      <c r="O117" s="34" t="str">
        <f>IF(results!$W117&lt;&gt;"c","",IF(OR(U117=AB117,V117=AB117,W117=AB117,X117=AB117,Y117=AB117,Z117=AB117,AA117=AB117),AB117+0.0007,AB117))</f>
        <v/>
      </c>
      <c r="P117" s="34" t="str">
        <f>IF(results!$W117&lt;&gt;"c","",AC117*2)</f>
        <v/>
      </c>
      <c r="Q117" s="4">
        <f t="shared" si="10"/>
        <v>0</v>
      </c>
      <c r="R117" s="4">
        <f t="shared" si="11"/>
        <v>1.17E-5</v>
      </c>
      <c r="S117" s="4" t="str">
        <f>IF(results!$W117&lt;&gt;"c","",results!C117)</f>
        <v/>
      </c>
      <c r="T117" s="4">
        <f>IF(results!W117="A",1,IF(results!W117="B",2,IF(results!W117="C",3,99)))</f>
        <v>2</v>
      </c>
      <c r="U117" s="33">
        <f>results!D117+results!E117</f>
        <v>0</v>
      </c>
      <c r="V117" s="33">
        <f>results!F117+results!G117</f>
        <v>0</v>
      </c>
      <c r="W117" s="33">
        <f>results!H117+results!I117</f>
        <v>37</v>
      </c>
      <c r="X117" s="33">
        <f>results!J117+results!K117</f>
        <v>60</v>
      </c>
      <c r="Y117" s="33">
        <f>results!L117+results!M117</f>
        <v>0</v>
      </c>
      <c r="Z117" s="33">
        <f>results!N117+results!O117</f>
        <v>41</v>
      </c>
      <c r="AA117" s="33">
        <f>results!P117+results!Q117</f>
        <v>0</v>
      </c>
      <c r="AB117" s="33">
        <f>results!R117+results!S117</f>
        <v>0</v>
      </c>
      <c r="AC117" s="33">
        <f>results!T117+results!U117</f>
        <v>0</v>
      </c>
      <c r="AD117" s="10" t="e">
        <f t="shared" si="12"/>
        <v>#NUM!</v>
      </c>
    </row>
    <row r="118" spans="1:30" x14ac:dyDescent="0.35">
      <c r="A118" s="18">
        <v>112</v>
      </c>
      <c r="B118" s="20">
        <f t="shared" si="7"/>
        <v>1</v>
      </c>
      <c r="C118" s="20">
        <f t="shared" si="8"/>
        <v>72</v>
      </c>
      <c r="D118" s="14">
        <f t="shared" si="13"/>
        <v>30</v>
      </c>
      <c r="E118" s="14">
        <f t="shared" si="13"/>
        <v>30</v>
      </c>
      <c r="F118" s="2" t="str">
        <f>IF(results!W118&lt;&gt;"c","",results!B118)</f>
        <v/>
      </c>
      <c r="G118" s="2" t="str">
        <f>IF(results!$W118&lt;&gt;"c","",results!V118)</f>
        <v/>
      </c>
      <c r="H118" s="34" t="str">
        <f>IF(results!$W118&lt;&gt;"c","",U118)</f>
        <v/>
      </c>
      <c r="I118" s="34" t="str">
        <f>IF(results!$W118&lt;&gt;"c","",IF(V118=U118,V118+0.0001,V118))</f>
        <v/>
      </c>
      <c r="J118" s="34" t="str">
        <f>IF(results!$W118&lt;&gt;"c","",IF(OR(U118=W118,V118=W118),W118+0.0002,W118))</f>
        <v/>
      </c>
      <c r="K118" s="34" t="str">
        <f>IF(results!$W118&lt;&gt;"c","",IF(OR(U118=X118,V118=X118,W118=X118),X118+0.0003,X118))</f>
        <v/>
      </c>
      <c r="L118" s="34" t="str">
        <f>IF(results!$W118&lt;&gt;"c","",IF(OR(U118=Y118,V118=Y118,W118=Y118,X118=Y118),Y118+0.0004,Y118))</f>
        <v/>
      </c>
      <c r="M118" s="34" t="str">
        <f>IF(results!$W118&lt;&gt;"c","",IF(OR(U118=Z118,V118=Z118,W118=Z118,X118=Z118,Y118=Z118),Z118+0.0005,Z118))</f>
        <v/>
      </c>
      <c r="N118" s="34" t="str">
        <f>IF(results!$W118&lt;&gt;"c","",IF(OR(U118=AA118,V118=AA118,W118=AA118,X118=AA118,Y118=AA118,Z118=AA118),AA118+0.0006,AA118))</f>
        <v/>
      </c>
      <c r="O118" s="34" t="str">
        <f>IF(results!$W118&lt;&gt;"c","",IF(OR(U118=AB118,V118=AB118,W118=AB118,X118=AB118,Y118=AB118,Z118=AB118,AA118=AB118),AB118+0.0007,AB118))</f>
        <v/>
      </c>
      <c r="P118" s="34" t="str">
        <f>IF(results!$W118&lt;&gt;"c","",AC118*2)</f>
        <v/>
      </c>
      <c r="Q118" s="4">
        <f t="shared" si="10"/>
        <v>0</v>
      </c>
      <c r="R118" s="4">
        <f t="shared" si="11"/>
        <v>1.1799999999999999E-5</v>
      </c>
      <c r="S118" s="4" t="str">
        <f>IF(results!$W118&lt;&gt;"c","",results!C118)</f>
        <v/>
      </c>
      <c r="T118" s="4">
        <f>IF(results!W118="A",1,IF(results!W118="B",2,IF(results!W118="C",3,99)))</f>
        <v>1</v>
      </c>
      <c r="U118" s="33">
        <f>results!D118+results!E118</f>
        <v>0</v>
      </c>
      <c r="V118" s="33">
        <f>results!F118+results!G118</f>
        <v>0</v>
      </c>
      <c r="W118" s="33">
        <f>results!H118+results!I118</f>
        <v>36</v>
      </c>
      <c r="X118" s="33">
        <f>results!J118+results!K118</f>
        <v>0</v>
      </c>
      <c r="Y118" s="33">
        <f>results!L118+results!M118</f>
        <v>0</v>
      </c>
      <c r="Z118" s="33">
        <f>results!N118+results!O118</f>
        <v>0</v>
      </c>
      <c r="AA118" s="33">
        <f>results!P118+results!Q118</f>
        <v>0</v>
      </c>
      <c r="AB118" s="33">
        <f>results!R118+results!S118</f>
        <v>0</v>
      </c>
      <c r="AC118" s="33">
        <f>results!T118+results!U118</f>
        <v>0</v>
      </c>
      <c r="AD118" s="10" t="e">
        <f t="shared" si="12"/>
        <v>#NUM!</v>
      </c>
    </row>
    <row r="119" spans="1:30" x14ac:dyDescent="0.35">
      <c r="A119" s="18">
        <v>113</v>
      </c>
      <c r="B119" s="20">
        <f t="shared" si="7"/>
        <v>113</v>
      </c>
      <c r="C119" s="20">
        <f t="shared" si="8"/>
        <v>71</v>
      </c>
      <c r="D119" s="14">
        <f t="shared" si="13"/>
        <v>30</v>
      </c>
      <c r="E119" s="14">
        <f t="shared" si="13"/>
        <v>30</v>
      </c>
      <c r="F119" s="2" t="str">
        <f>IF(results!W119&lt;&gt;"c","",results!B119)</f>
        <v/>
      </c>
      <c r="G119" s="2" t="str">
        <f>IF(results!$W119&lt;&gt;"c","",results!V119)</f>
        <v/>
      </c>
      <c r="H119" s="34" t="str">
        <f>IF(results!$W119&lt;&gt;"c","",U119)</f>
        <v/>
      </c>
      <c r="I119" s="34" t="str">
        <f>IF(results!$W119&lt;&gt;"c","",IF(V119=U119,V119+0.0001,V119))</f>
        <v/>
      </c>
      <c r="J119" s="34" t="str">
        <f>IF(results!$W119&lt;&gt;"c","",IF(OR(U119=W119,V119=W119),W119+0.0002,W119))</f>
        <v/>
      </c>
      <c r="K119" s="34" t="str">
        <f>IF(results!$W119&lt;&gt;"c","",IF(OR(U119=X119,V119=X119,W119=X119),X119+0.0003,X119))</f>
        <v/>
      </c>
      <c r="L119" s="34" t="str">
        <f>IF(results!$W119&lt;&gt;"c","",IF(OR(U119=Y119,V119=Y119,W119=Y119,X119=Y119),Y119+0.0004,Y119))</f>
        <v/>
      </c>
      <c r="M119" s="34" t="str">
        <f>IF(results!$W119&lt;&gt;"c","",IF(OR(U119=Z119,V119=Z119,W119=Z119,X119=Z119,Y119=Z119),Z119+0.0005,Z119))</f>
        <v/>
      </c>
      <c r="N119" s="34" t="str">
        <f>IF(results!$W119&lt;&gt;"c","",IF(OR(U119=AA119,V119=AA119,W119=AA119,X119=AA119,Y119=AA119,Z119=AA119),AA119+0.0006,AA119))</f>
        <v/>
      </c>
      <c r="O119" s="34" t="str">
        <f>IF(results!$W119&lt;&gt;"c","",IF(OR(U119=AB119,V119=AB119,W119=AB119,X119=AB119,Y119=AB119,Z119=AB119,AA119=AB119),AB119+0.0007,AB119))</f>
        <v/>
      </c>
      <c r="P119" s="34" t="str">
        <f>IF(results!$W119&lt;&gt;"c","",AC119*2)</f>
        <v/>
      </c>
      <c r="Q119" s="4">
        <f t="shared" si="10"/>
        <v>0</v>
      </c>
      <c r="R119" s="4">
        <f t="shared" si="11"/>
        <v>1.19E-5</v>
      </c>
      <c r="S119" s="4" t="str">
        <f>IF(results!$W119&lt;&gt;"c","",results!C119)</f>
        <v/>
      </c>
      <c r="T119" s="4">
        <f>IF(results!W119="A",1,IF(results!W119="B",2,IF(results!W119="C",3,99)))</f>
        <v>99</v>
      </c>
      <c r="U119" s="33">
        <f>results!D119+results!E119</f>
        <v>0</v>
      </c>
      <c r="V119" s="33">
        <f>results!F119+results!G119</f>
        <v>0</v>
      </c>
      <c r="W119" s="33">
        <f>results!H119+results!I119</f>
        <v>0</v>
      </c>
      <c r="X119" s="33">
        <f>results!J119+results!K119</f>
        <v>0</v>
      </c>
      <c r="Y119" s="33">
        <f>results!L119+results!M119</f>
        <v>0</v>
      </c>
      <c r="Z119" s="33">
        <f>results!N119+results!O119</f>
        <v>0</v>
      </c>
      <c r="AA119" s="33">
        <f>results!P119+results!Q119</f>
        <v>0</v>
      </c>
      <c r="AB119" s="33">
        <f>results!R119+results!S119</f>
        <v>0</v>
      </c>
      <c r="AC119" s="33">
        <f>results!T119+results!U119</f>
        <v>0</v>
      </c>
      <c r="AD119" s="10" t="e">
        <f t="shared" si="12"/>
        <v>#NUM!</v>
      </c>
    </row>
    <row r="120" spans="1:30" x14ac:dyDescent="0.35">
      <c r="A120" s="18">
        <v>114</v>
      </c>
      <c r="B120" s="20">
        <f t="shared" si="7"/>
        <v>113</v>
      </c>
      <c r="C120" s="20">
        <f t="shared" si="8"/>
        <v>70</v>
      </c>
      <c r="D120" s="14">
        <f t="shared" si="13"/>
        <v>30</v>
      </c>
      <c r="E120" s="14">
        <f t="shared" si="13"/>
        <v>30</v>
      </c>
      <c r="F120" s="2" t="str">
        <f>IF(results!W120&lt;&gt;"c","",results!B120)</f>
        <v/>
      </c>
      <c r="G120" s="2" t="str">
        <f>IF(results!$W120&lt;&gt;"c","",results!V120)</f>
        <v/>
      </c>
      <c r="H120" s="34" t="str">
        <f>IF(results!$W120&lt;&gt;"c","",U120)</f>
        <v/>
      </c>
      <c r="I120" s="34" t="str">
        <f>IF(results!$W120&lt;&gt;"c","",IF(V120=U120,V120+0.0001,V120))</f>
        <v/>
      </c>
      <c r="J120" s="34" t="str">
        <f>IF(results!$W120&lt;&gt;"c","",IF(OR(U120=W120,V120=W120),W120+0.0002,W120))</f>
        <v/>
      </c>
      <c r="K120" s="34" t="str">
        <f>IF(results!$W120&lt;&gt;"c","",IF(OR(U120=X120,V120=X120,W120=X120),X120+0.0003,X120))</f>
        <v/>
      </c>
      <c r="L120" s="34" t="str">
        <f>IF(results!$W120&lt;&gt;"c","",IF(OR(U120=Y120,V120=Y120,W120=Y120,X120=Y120),Y120+0.0004,Y120))</f>
        <v/>
      </c>
      <c r="M120" s="34" t="str">
        <f>IF(results!$W120&lt;&gt;"c","",IF(OR(U120=Z120,V120=Z120,W120=Z120,X120=Z120,Y120=Z120),Z120+0.0005,Z120))</f>
        <v/>
      </c>
      <c r="N120" s="34" t="str">
        <f>IF(results!$W120&lt;&gt;"c","",IF(OR(U120=AA120,V120=AA120,W120=AA120,X120=AA120,Y120=AA120,Z120=AA120),AA120+0.0006,AA120))</f>
        <v/>
      </c>
      <c r="O120" s="34" t="str">
        <f>IF(results!$W120&lt;&gt;"c","",IF(OR(U120=AB120,V120=AB120,W120=AB120,X120=AB120,Y120=AB120,Z120=AB120,AA120=AB120),AB120+0.0007,AB120))</f>
        <v/>
      </c>
      <c r="P120" s="34" t="str">
        <f>IF(results!$W120&lt;&gt;"c","",AC120*2)</f>
        <v/>
      </c>
      <c r="Q120" s="4">
        <f t="shared" si="10"/>
        <v>0</v>
      </c>
      <c r="R120" s="4">
        <f t="shared" si="11"/>
        <v>1.2E-5</v>
      </c>
      <c r="S120" s="4" t="str">
        <f>IF(results!$W120&lt;&gt;"c","",results!C120)</f>
        <v/>
      </c>
      <c r="T120" s="4">
        <f>IF(results!W120="A",1,IF(results!W120="B",2,IF(results!W120="C",3,99)))</f>
        <v>99</v>
      </c>
      <c r="U120" s="33">
        <f>results!D120+results!E120</f>
        <v>0</v>
      </c>
      <c r="V120" s="33">
        <f>results!F120+results!G120</f>
        <v>0</v>
      </c>
      <c r="W120" s="33">
        <f>results!H120+results!I120</f>
        <v>0</v>
      </c>
      <c r="X120" s="33">
        <f>results!J120+results!K120</f>
        <v>0</v>
      </c>
      <c r="Y120" s="33">
        <f>results!L120+results!M120</f>
        <v>0</v>
      </c>
      <c r="Z120" s="33">
        <f>results!N120+results!O120</f>
        <v>0</v>
      </c>
      <c r="AA120" s="33">
        <f>results!P120+results!Q120</f>
        <v>0</v>
      </c>
      <c r="AB120" s="33">
        <f>results!R120+results!S120</f>
        <v>0</v>
      </c>
      <c r="AC120" s="33">
        <f>results!T120+results!U120</f>
        <v>0</v>
      </c>
      <c r="AD120" s="10" t="e">
        <f t="shared" si="12"/>
        <v>#NUM!</v>
      </c>
    </row>
    <row r="121" spans="1:30" x14ac:dyDescent="0.35">
      <c r="A121" s="18">
        <v>115</v>
      </c>
      <c r="B121" s="20">
        <f t="shared" si="7"/>
        <v>113</v>
      </c>
      <c r="C121" s="20">
        <f t="shared" si="8"/>
        <v>69</v>
      </c>
      <c r="D121" s="14">
        <f t="shared" si="13"/>
        <v>30</v>
      </c>
      <c r="E121" s="14">
        <f t="shared" si="13"/>
        <v>30</v>
      </c>
      <c r="F121" s="2" t="str">
        <f>IF(results!W121&lt;&gt;"c","",results!B121)</f>
        <v/>
      </c>
      <c r="G121" s="2" t="str">
        <f>IF(results!$W121&lt;&gt;"c","",results!V121)</f>
        <v/>
      </c>
      <c r="H121" s="34" t="str">
        <f>IF(results!$W121&lt;&gt;"c","",U121)</f>
        <v/>
      </c>
      <c r="I121" s="34" t="str">
        <f>IF(results!$W121&lt;&gt;"c","",IF(V121=U121,V121+0.0001,V121))</f>
        <v/>
      </c>
      <c r="J121" s="34" t="str">
        <f>IF(results!$W121&lt;&gt;"c","",IF(OR(U121=W121,V121=W121),W121+0.0002,W121))</f>
        <v/>
      </c>
      <c r="K121" s="34" t="str">
        <f>IF(results!$W121&lt;&gt;"c","",IF(OR(U121=X121,V121=X121,W121=X121),X121+0.0003,X121))</f>
        <v/>
      </c>
      <c r="L121" s="34" t="str">
        <f>IF(results!$W121&lt;&gt;"c","",IF(OR(U121=Y121,V121=Y121,W121=Y121,X121=Y121),Y121+0.0004,Y121))</f>
        <v/>
      </c>
      <c r="M121" s="34" t="str">
        <f>IF(results!$W121&lt;&gt;"c","",IF(OR(U121=Z121,V121=Z121,W121=Z121,X121=Z121,Y121=Z121),Z121+0.0005,Z121))</f>
        <v/>
      </c>
      <c r="N121" s="34" t="str">
        <f>IF(results!$W121&lt;&gt;"c","",IF(OR(U121=AA121,V121=AA121,W121=AA121,X121=AA121,Y121=AA121,Z121=AA121),AA121+0.0006,AA121))</f>
        <v/>
      </c>
      <c r="O121" s="34" t="str">
        <f>IF(results!$W121&lt;&gt;"c","",IF(OR(U121=AB121,V121=AB121,W121=AB121,X121=AB121,Y121=AB121,Z121=AB121,AA121=AB121),AB121+0.0007,AB121))</f>
        <v/>
      </c>
      <c r="P121" s="34" t="str">
        <f>IF(results!$W121&lt;&gt;"c","",AC121*2)</f>
        <v/>
      </c>
      <c r="Q121" s="4">
        <f t="shared" si="10"/>
        <v>0</v>
      </c>
      <c r="R121" s="4">
        <f t="shared" si="11"/>
        <v>1.2099999999999999E-5</v>
      </c>
      <c r="S121" s="4" t="str">
        <f>IF(results!$W121&lt;&gt;"c","",results!C121)</f>
        <v/>
      </c>
      <c r="T121" s="4">
        <f>IF(results!W121="A",1,IF(results!W121="B",2,IF(results!W121="C",3,99)))</f>
        <v>99</v>
      </c>
      <c r="U121" s="33">
        <f>results!D121+results!E121</f>
        <v>0</v>
      </c>
      <c r="V121" s="33">
        <f>results!F121+results!G121</f>
        <v>0</v>
      </c>
      <c r="W121" s="33">
        <f>results!H121+results!I121</f>
        <v>0</v>
      </c>
      <c r="X121" s="33">
        <f>results!J121+results!K121</f>
        <v>0</v>
      </c>
      <c r="Y121" s="33">
        <f>results!L121+results!M121</f>
        <v>0</v>
      </c>
      <c r="Z121" s="33">
        <f>results!N121+results!O121</f>
        <v>0</v>
      </c>
      <c r="AA121" s="33">
        <f>results!P121+results!Q121</f>
        <v>0</v>
      </c>
      <c r="AB121" s="33">
        <f>results!R121+results!S121</f>
        <v>0</v>
      </c>
      <c r="AC121" s="33">
        <f>results!T121+results!U121</f>
        <v>0</v>
      </c>
      <c r="AD121" s="10" t="e">
        <f t="shared" si="12"/>
        <v>#NUM!</v>
      </c>
    </row>
    <row r="122" spans="1:30" x14ac:dyDescent="0.35">
      <c r="A122" s="18">
        <v>116</v>
      </c>
      <c r="B122" s="20">
        <f t="shared" si="7"/>
        <v>113</v>
      </c>
      <c r="C122" s="20">
        <f t="shared" si="8"/>
        <v>68</v>
      </c>
      <c r="D122" s="14">
        <f t="shared" si="13"/>
        <v>30</v>
      </c>
      <c r="E122" s="14">
        <f t="shared" si="13"/>
        <v>30</v>
      </c>
      <c r="F122" s="2" t="str">
        <f>IF(results!W122&lt;&gt;"c","",results!B122)</f>
        <v/>
      </c>
      <c r="G122" s="2" t="str">
        <f>IF(results!$W122&lt;&gt;"c","",results!V122)</f>
        <v/>
      </c>
      <c r="H122" s="34" t="str">
        <f>IF(results!$W122&lt;&gt;"c","",U122)</f>
        <v/>
      </c>
      <c r="I122" s="34" t="str">
        <f>IF(results!$W122&lt;&gt;"c","",IF(V122=U122,V122+0.0001,V122))</f>
        <v/>
      </c>
      <c r="J122" s="34" t="str">
        <f>IF(results!$W122&lt;&gt;"c","",IF(OR(U122=W122,V122=W122),W122+0.0002,W122))</f>
        <v/>
      </c>
      <c r="K122" s="34" t="str">
        <f>IF(results!$W122&lt;&gt;"c","",IF(OR(U122=X122,V122=X122,W122=X122),X122+0.0003,X122))</f>
        <v/>
      </c>
      <c r="L122" s="34" t="str">
        <f>IF(results!$W122&lt;&gt;"c","",IF(OR(U122=Y122,V122=Y122,W122=Y122,X122=Y122),Y122+0.0004,Y122))</f>
        <v/>
      </c>
      <c r="M122" s="34" t="str">
        <f>IF(results!$W122&lt;&gt;"c","",IF(OR(U122=Z122,V122=Z122,W122=Z122,X122=Z122,Y122=Z122),Z122+0.0005,Z122))</f>
        <v/>
      </c>
      <c r="N122" s="34" t="str">
        <f>IF(results!$W122&lt;&gt;"c","",IF(OR(U122=AA122,V122=AA122,W122=AA122,X122=AA122,Y122=AA122,Z122=AA122),AA122+0.0006,AA122))</f>
        <v/>
      </c>
      <c r="O122" s="34" t="str">
        <f>IF(results!$W122&lt;&gt;"c","",IF(OR(U122=AB122,V122=AB122,W122=AB122,X122=AB122,Y122=AB122,Z122=AB122,AA122=AB122),AB122+0.0007,AB122))</f>
        <v/>
      </c>
      <c r="P122" s="34" t="str">
        <f>IF(results!$W122&lt;&gt;"c","",AC122*2)</f>
        <v/>
      </c>
      <c r="Q122" s="4">
        <f t="shared" si="10"/>
        <v>0</v>
      </c>
      <c r="R122" s="4">
        <f t="shared" si="11"/>
        <v>1.22E-5</v>
      </c>
      <c r="S122" s="4" t="str">
        <f>IF(results!$W122&lt;&gt;"c","",results!C122)</f>
        <v/>
      </c>
      <c r="T122" s="4">
        <f>IF(results!W122="A",1,IF(results!W122="B",2,IF(results!W122="C",3,99)))</f>
        <v>99</v>
      </c>
      <c r="U122" s="33">
        <f>results!D122+results!E122</f>
        <v>0</v>
      </c>
      <c r="V122" s="33">
        <f>results!F122+results!G122</f>
        <v>0</v>
      </c>
      <c r="W122" s="33">
        <f>results!H122+results!I122</f>
        <v>0</v>
      </c>
      <c r="X122" s="33">
        <f>results!J122+results!K122</f>
        <v>0</v>
      </c>
      <c r="Y122" s="33">
        <f>results!L122+results!M122</f>
        <v>0</v>
      </c>
      <c r="Z122" s="33">
        <f>results!N122+results!O122</f>
        <v>0</v>
      </c>
      <c r="AA122" s="33">
        <f>results!P122+results!Q122</f>
        <v>0</v>
      </c>
      <c r="AB122" s="33">
        <f>results!R122+results!S122</f>
        <v>0</v>
      </c>
      <c r="AC122" s="33">
        <f>results!T122+results!U122</f>
        <v>0</v>
      </c>
      <c r="AD122" s="10" t="e">
        <f t="shared" si="12"/>
        <v>#NUM!</v>
      </c>
    </row>
    <row r="123" spans="1:30" x14ac:dyDescent="0.35">
      <c r="A123" s="18">
        <v>117</v>
      </c>
      <c r="B123" s="20">
        <f t="shared" si="7"/>
        <v>113</v>
      </c>
      <c r="C123" s="20">
        <f t="shared" si="8"/>
        <v>67</v>
      </c>
      <c r="D123" s="14">
        <f t="shared" si="13"/>
        <v>30</v>
      </c>
      <c r="E123" s="14">
        <f t="shared" si="13"/>
        <v>30</v>
      </c>
      <c r="F123" s="2" t="str">
        <f>IF(results!W123&lt;&gt;"c","",results!B123)</f>
        <v/>
      </c>
      <c r="G123" s="2" t="str">
        <f>IF(results!$W123&lt;&gt;"c","",results!V123)</f>
        <v/>
      </c>
      <c r="H123" s="34" t="str">
        <f>IF(results!$W123&lt;&gt;"c","",U123)</f>
        <v/>
      </c>
      <c r="I123" s="34" t="str">
        <f>IF(results!$W123&lt;&gt;"c","",IF(V123=U123,V123+0.0001,V123))</f>
        <v/>
      </c>
      <c r="J123" s="34" t="str">
        <f>IF(results!$W123&lt;&gt;"c","",IF(OR(U123=W123,V123=W123),W123+0.0002,W123))</f>
        <v/>
      </c>
      <c r="K123" s="34" t="str">
        <f>IF(results!$W123&lt;&gt;"c","",IF(OR(U123=X123,V123=X123,W123=X123),X123+0.0003,X123))</f>
        <v/>
      </c>
      <c r="L123" s="34" t="str">
        <f>IF(results!$W123&lt;&gt;"c","",IF(OR(U123=Y123,V123=Y123,W123=Y123,X123=Y123),Y123+0.0004,Y123))</f>
        <v/>
      </c>
      <c r="M123" s="34" t="str">
        <f>IF(results!$W123&lt;&gt;"c","",IF(OR(U123=Z123,V123=Z123,W123=Z123,X123=Z123,Y123=Z123),Z123+0.0005,Z123))</f>
        <v/>
      </c>
      <c r="N123" s="34" t="str">
        <f>IF(results!$W123&lt;&gt;"c","",IF(OR(U123=AA123,V123=AA123,W123=AA123,X123=AA123,Y123=AA123,Z123=AA123),AA123+0.0006,AA123))</f>
        <v/>
      </c>
      <c r="O123" s="34" t="str">
        <f>IF(results!$W123&lt;&gt;"c","",IF(OR(U123=AB123,V123=AB123,W123=AB123,X123=AB123,Y123=AB123,Z123=AB123,AA123=AB123),AB123+0.0007,AB123))</f>
        <v/>
      </c>
      <c r="P123" s="34" t="str">
        <f>IF(results!$W123&lt;&gt;"c","",AC123*2)</f>
        <v/>
      </c>
      <c r="Q123" s="4">
        <f t="shared" si="10"/>
        <v>0</v>
      </c>
      <c r="R123" s="4">
        <f t="shared" si="11"/>
        <v>1.2299999999999999E-5</v>
      </c>
      <c r="S123" s="4" t="str">
        <f>IF(results!$W123&lt;&gt;"c","",results!C123)</f>
        <v/>
      </c>
      <c r="T123" s="4">
        <f>IF(results!W123="A",1,IF(results!W123="B",2,IF(results!W123="C",3,99)))</f>
        <v>99</v>
      </c>
      <c r="U123" s="33">
        <f>results!D123+results!E123</f>
        <v>0</v>
      </c>
      <c r="V123" s="33">
        <f>results!F123+results!G123</f>
        <v>0</v>
      </c>
      <c r="W123" s="33">
        <f>results!H123+results!I123</f>
        <v>0</v>
      </c>
      <c r="X123" s="33">
        <f>results!J123+results!K123</f>
        <v>0</v>
      </c>
      <c r="Y123" s="33">
        <f>results!L123+results!M123</f>
        <v>0</v>
      </c>
      <c r="Z123" s="33">
        <f>results!N123+results!O123</f>
        <v>0</v>
      </c>
      <c r="AA123" s="33">
        <f>results!P123+results!Q123</f>
        <v>0</v>
      </c>
      <c r="AB123" s="33">
        <f>results!R123+results!S123</f>
        <v>0</v>
      </c>
      <c r="AC123" s="33">
        <f>results!T123+results!U123</f>
        <v>0</v>
      </c>
      <c r="AD123" s="10" t="e">
        <f t="shared" si="12"/>
        <v>#NUM!</v>
      </c>
    </row>
    <row r="124" spans="1:30" x14ac:dyDescent="0.35">
      <c r="A124" s="18">
        <v>118</v>
      </c>
      <c r="B124" s="20">
        <f t="shared" si="7"/>
        <v>113</v>
      </c>
      <c r="C124" s="20">
        <f t="shared" si="8"/>
        <v>66</v>
      </c>
      <c r="D124" s="14">
        <f t="shared" si="13"/>
        <v>30</v>
      </c>
      <c r="E124" s="14">
        <f t="shared" si="13"/>
        <v>30</v>
      </c>
      <c r="F124" s="2" t="str">
        <f>IF(results!W124&lt;&gt;"c","",results!B124)</f>
        <v/>
      </c>
      <c r="G124" s="2" t="str">
        <f>IF(results!$W124&lt;&gt;"c","",results!V124)</f>
        <v/>
      </c>
      <c r="H124" s="34" t="str">
        <f>IF(results!$W124&lt;&gt;"c","",U124)</f>
        <v/>
      </c>
      <c r="I124" s="34" t="str">
        <f>IF(results!$W124&lt;&gt;"c","",IF(V124=U124,V124+0.0001,V124))</f>
        <v/>
      </c>
      <c r="J124" s="34" t="str">
        <f>IF(results!$W124&lt;&gt;"c","",IF(OR(U124=W124,V124=W124),W124+0.0002,W124))</f>
        <v/>
      </c>
      <c r="K124" s="34" t="str">
        <f>IF(results!$W124&lt;&gt;"c","",IF(OR(U124=X124,V124=X124,W124=X124),X124+0.0003,X124))</f>
        <v/>
      </c>
      <c r="L124" s="34" t="str">
        <f>IF(results!$W124&lt;&gt;"c","",IF(OR(U124=Y124,V124=Y124,W124=Y124,X124=Y124),Y124+0.0004,Y124))</f>
        <v/>
      </c>
      <c r="M124" s="34" t="str">
        <f>IF(results!$W124&lt;&gt;"c","",IF(OR(U124=Z124,V124=Z124,W124=Z124,X124=Z124,Y124=Z124),Z124+0.0005,Z124))</f>
        <v/>
      </c>
      <c r="N124" s="34" t="str">
        <f>IF(results!$W124&lt;&gt;"c","",IF(OR(U124=AA124,V124=AA124,W124=AA124,X124=AA124,Y124=AA124,Z124=AA124),AA124+0.0006,AA124))</f>
        <v/>
      </c>
      <c r="O124" s="34" t="str">
        <f>IF(results!$W124&lt;&gt;"c","",IF(OR(U124=AB124,V124=AB124,W124=AB124,X124=AB124,Y124=AB124,Z124=AB124,AA124=AB124),AB124+0.0007,AB124))</f>
        <v/>
      </c>
      <c r="P124" s="34" t="str">
        <f>IF(results!$W124&lt;&gt;"c","",AC124*2)</f>
        <v/>
      </c>
      <c r="Q124" s="4">
        <f t="shared" si="10"/>
        <v>0</v>
      </c>
      <c r="R124" s="4">
        <f t="shared" si="11"/>
        <v>1.24E-5</v>
      </c>
      <c r="S124" s="4" t="str">
        <f>IF(results!$W124&lt;&gt;"c","",results!C124)</f>
        <v/>
      </c>
      <c r="T124" s="4">
        <f>IF(results!W124="A",1,IF(results!W124="B",2,IF(results!W124="C",3,99)))</f>
        <v>99</v>
      </c>
      <c r="U124" s="33">
        <f>results!D124+results!E124</f>
        <v>0</v>
      </c>
      <c r="V124" s="33">
        <f>results!F124+results!G124</f>
        <v>0</v>
      </c>
      <c r="W124" s="33">
        <f>results!H124+results!I124</f>
        <v>0</v>
      </c>
      <c r="X124" s="33">
        <f>results!J124+results!K124</f>
        <v>0</v>
      </c>
      <c r="Y124" s="33">
        <f>results!L124+results!M124</f>
        <v>0</v>
      </c>
      <c r="Z124" s="33">
        <f>results!N124+results!O124</f>
        <v>0</v>
      </c>
      <c r="AA124" s="33">
        <f>results!P124+results!Q124</f>
        <v>0</v>
      </c>
      <c r="AB124" s="33">
        <f>results!R124+results!S124</f>
        <v>0</v>
      </c>
      <c r="AC124" s="33">
        <f>results!T124+results!U124</f>
        <v>0</v>
      </c>
      <c r="AD124" s="10" t="e">
        <f t="shared" si="12"/>
        <v>#NUM!</v>
      </c>
    </row>
    <row r="125" spans="1:30" x14ac:dyDescent="0.35">
      <c r="A125" s="18">
        <v>119</v>
      </c>
      <c r="B125" s="20">
        <f t="shared" si="7"/>
        <v>113</v>
      </c>
      <c r="C125" s="20">
        <f t="shared" si="8"/>
        <v>65</v>
      </c>
      <c r="D125" s="14">
        <f t="shared" si="13"/>
        <v>30</v>
      </c>
      <c r="E125" s="14">
        <f t="shared" si="13"/>
        <v>30</v>
      </c>
      <c r="F125" s="2" t="str">
        <f>IF(results!W125&lt;&gt;"c","",results!B125)</f>
        <v/>
      </c>
      <c r="G125" s="2" t="str">
        <f>IF(results!$W125&lt;&gt;"c","",results!V125)</f>
        <v/>
      </c>
      <c r="H125" s="34" t="str">
        <f>IF(results!$W125&lt;&gt;"c","",U125)</f>
        <v/>
      </c>
      <c r="I125" s="34" t="str">
        <f>IF(results!$W125&lt;&gt;"c","",IF(V125=U125,V125+0.0001,V125))</f>
        <v/>
      </c>
      <c r="J125" s="34" t="str">
        <f>IF(results!$W125&lt;&gt;"c","",IF(OR(U125=W125,V125=W125),W125+0.0002,W125))</f>
        <v/>
      </c>
      <c r="K125" s="34" t="str">
        <f>IF(results!$W125&lt;&gt;"c","",IF(OR(U125=X125,V125=X125,W125=X125),X125+0.0003,X125))</f>
        <v/>
      </c>
      <c r="L125" s="34" t="str">
        <f>IF(results!$W125&lt;&gt;"c","",IF(OR(U125=Y125,V125=Y125,W125=Y125,X125=Y125),Y125+0.0004,Y125))</f>
        <v/>
      </c>
      <c r="M125" s="34" t="str">
        <f>IF(results!$W125&lt;&gt;"c","",IF(OR(U125=Z125,V125=Z125,W125=Z125,X125=Z125,Y125=Z125),Z125+0.0005,Z125))</f>
        <v/>
      </c>
      <c r="N125" s="34" t="str">
        <f>IF(results!$W125&lt;&gt;"c","",IF(OR(U125=AA125,V125=AA125,W125=AA125,X125=AA125,Y125=AA125,Z125=AA125),AA125+0.0006,AA125))</f>
        <v/>
      </c>
      <c r="O125" s="34" t="str">
        <f>IF(results!$W125&lt;&gt;"c","",IF(OR(U125=AB125,V125=AB125,W125=AB125,X125=AB125,Y125=AB125,Z125=AB125,AA125=AB125),AB125+0.0007,AB125))</f>
        <v/>
      </c>
      <c r="P125" s="34" t="str">
        <f>IF(results!$W125&lt;&gt;"c","",AC125*2)</f>
        <v/>
      </c>
      <c r="Q125" s="4">
        <f t="shared" si="10"/>
        <v>0</v>
      </c>
      <c r="R125" s="4">
        <f t="shared" si="11"/>
        <v>1.2499999999999999E-5</v>
      </c>
      <c r="S125" s="4" t="str">
        <f>IF(results!$W125&lt;&gt;"c","",results!C125)</f>
        <v/>
      </c>
      <c r="T125" s="4">
        <f>IF(results!W125="A",1,IF(results!W125="B",2,IF(results!W125="C",3,99)))</f>
        <v>99</v>
      </c>
      <c r="U125" s="33">
        <f>results!D125+results!E125</f>
        <v>0</v>
      </c>
      <c r="V125" s="33">
        <f>results!F125+results!G125</f>
        <v>0</v>
      </c>
      <c r="W125" s="33">
        <f>results!H125+results!I125</f>
        <v>0</v>
      </c>
      <c r="X125" s="33">
        <f>results!J125+results!K125</f>
        <v>0</v>
      </c>
      <c r="Y125" s="33">
        <f>results!L125+results!M125</f>
        <v>0</v>
      </c>
      <c r="Z125" s="33">
        <f>results!N125+results!O125</f>
        <v>0</v>
      </c>
      <c r="AA125" s="33">
        <f>results!P125+results!Q125</f>
        <v>0</v>
      </c>
      <c r="AB125" s="33">
        <f>results!R125+results!S125</f>
        <v>0</v>
      </c>
      <c r="AC125" s="33">
        <f>results!T125+results!U125</f>
        <v>0</v>
      </c>
      <c r="AD125" s="10" t="e">
        <f t="shared" si="12"/>
        <v>#NUM!</v>
      </c>
    </row>
    <row r="126" spans="1:30" x14ac:dyDescent="0.35">
      <c r="A126" s="18">
        <v>120</v>
      </c>
      <c r="B126" s="20">
        <f t="shared" si="7"/>
        <v>113</v>
      </c>
      <c r="C126" s="20">
        <f t="shared" si="8"/>
        <v>64</v>
      </c>
      <c r="D126" s="14">
        <f t="shared" si="13"/>
        <v>30</v>
      </c>
      <c r="E126" s="14">
        <f t="shared" si="13"/>
        <v>30</v>
      </c>
      <c r="F126" s="2" t="str">
        <f>IF(results!W126&lt;&gt;"c","",results!B126)</f>
        <v/>
      </c>
      <c r="G126" s="2" t="str">
        <f>IF(results!$W126&lt;&gt;"c","",results!V126)</f>
        <v/>
      </c>
      <c r="H126" s="34" t="str">
        <f>IF(results!$W126&lt;&gt;"c","",U126)</f>
        <v/>
      </c>
      <c r="I126" s="34" t="str">
        <f>IF(results!$W126&lt;&gt;"c","",IF(V126=U126,V126+0.0001,V126))</f>
        <v/>
      </c>
      <c r="J126" s="34" t="str">
        <f>IF(results!$W126&lt;&gt;"c","",IF(OR(U126=W126,V126=W126),W126+0.0002,W126))</f>
        <v/>
      </c>
      <c r="K126" s="34" t="str">
        <f>IF(results!$W126&lt;&gt;"c","",IF(OR(U126=X126,V126=X126,W126=X126),X126+0.0003,X126))</f>
        <v/>
      </c>
      <c r="L126" s="34" t="str">
        <f>IF(results!$W126&lt;&gt;"c","",IF(OR(U126=Y126,V126=Y126,W126=Y126,X126=Y126),Y126+0.0004,Y126))</f>
        <v/>
      </c>
      <c r="M126" s="34" t="str">
        <f>IF(results!$W126&lt;&gt;"c","",IF(OR(U126=Z126,V126=Z126,W126=Z126,X126=Z126,Y126=Z126),Z126+0.0005,Z126))</f>
        <v/>
      </c>
      <c r="N126" s="34" t="str">
        <f>IF(results!$W126&lt;&gt;"c","",IF(OR(U126=AA126,V126=AA126,W126=AA126,X126=AA126,Y126=AA126,Z126=AA126),AA126+0.0006,AA126))</f>
        <v/>
      </c>
      <c r="O126" s="34" t="str">
        <f>IF(results!$W126&lt;&gt;"c","",IF(OR(U126=AB126,V126=AB126,W126=AB126,X126=AB126,Y126=AB126,Z126=AB126,AA126=AB126),AB126+0.0007,AB126))</f>
        <v/>
      </c>
      <c r="P126" s="34" t="str">
        <f>IF(results!$W126&lt;&gt;"c","",AC126*2)</f>
        <v/>
      </c>
      <c r="Q126" s="4">
        <f t="shared" si="10"/>
        <v>0</v>
      </c>
      <c r="R126" s="4">
        <f t="shared" si="11"/>
        <v>1.26E-5</v>
      </c>
      <c r="S126" s="4" t="str">
        <f>IF(results!$W126&lt;&gt;"c","",results!C126)</f>
        <v/>
      </c>
      <c r="T126" s="4">
        <f>IF(results!W126="A",1,IF(results!W126="B",2,IF(results!W126="C",3,99)))</f>
        <v>99</v>
      </c>
      <c r="U126" s="33">
        <f>results!D126+results!E126</f>
        <v>0</v>
      </c>
      <c r="V126" s="33">
        <f>results!F126+results!G126</f>
        <v>0</v>
      </c>
      <c r="W126" s="33">
        <f>results!H126+results!I126</f>
        <v>0</v>
      </c>
      <c r="X126" s="33">
        <f>results!J126+results!K126</f>
        <v>0</v>
      </c>
      <c r="Y126" s="33">
        <f>results!L126+results!M126</f>
        <v>0</v>
      </c>
      <c r="Z126" s="33">
        <f>results!N126+results!O126</f>
        <v>0</v>
      </c>
      <c r="AA126" s="33">
        <f>results!P126+results!Q126</f>
        <v>0</v>
      </c>
      <c r="AB126" s="33">
        <f>results!R126+results!S126</f>
        <v>0</v>
      </c>
      <c r="AC126" s="33">
        <f>results!T126+results!U126</f>
        <v>0</v>
      </c>
      <c r="AD126" s="10" t="e">
        <f t="shared" si="12"/>
        <v>#NUM!</v>
      </c>
    </row>
    <row r="127" spans="1:30" x14ac:dyDescent="0.35">
      <c r="A127" s="18">
        <v>121</v>
      </c>
      <c r="B127" s="20">
        <f t="shared" si="7"/>
        <v>113</v>
      </c>
      <c r="C127" s="20">
        <f t="shared" si="8"/>
        <v>63</v>
      </c>
      <c r="D127" s="14">
        <f t="shared" si="13"/>
        <v>30</v>
      </c>
      <c r="E127" s="14">
        <f t="shared" si="13"/>
        <v>30</v>
      </c>
      <c r="F127" s="2" t="str">
        <f>IF(results!W127&lt;&gt;"c","",results!B127)</f>
        <v/>
      </c>
      <c r="G127" s="2" t="str">
        <f>IF(results!$W127&lt;&gt;"c","",results!V127)</f>
        <v/>
      </c>
      <c r="H127" s="34" t="str">
        <f>IF(results!$W127&lt;&gt;"c","",U127)</f>
        <v/>
      </c>
      <c r="I127" s="34" t="str">
        <f>IF(results!$W127&lt;&gt;"c","",IF(V127=U127,V127+0.0001,V127))</f>
        <v/>
      </c>
      <c r="J127" s="34" t="str">
        <f>IF(results!$W127&lt;&gt;"c","",IF(OR(U127=W127,V127=W127),W127+0.0002,W127))</f>
        <v/>
      </c>
      <c r="K127" s="34" t="str">
        <f>IF(results!$W127&lt;&gt;"c","",IF(OR(U127=X127,V127=X127,W127=X127),X127+0.0003,X127))</f>
        <v/>
      </c>
      <c r="L127" s="34" t="str">
        <f>IF(results!$W127&lt;&gt;"c","",IF(OR(U127=Y127,V127=Y127,W127=Y127,X127=Y127),Y127+0.0004,Y127))</f>
        <v/>
      </c>
      <c r="M127" s="34" t="str">
        <f>IF(results!$W127&lt;&gt;"c","",IF(OR(U127=Z127,V127=Z127,W127=Z127,X127=Z127,Y127=Z127),Z127+0.0005,Z127))</f>
        <v/>
      </c>
      <c r="N127" s="34" t="str">
        <f>IF(results!$W127&lt;&gt;"c","",IF(OR(U127=AA127,V127=AA127,W127=AA127,X127=AA127,Y127=AA127,Z127=AA127),AA127+0.0006,AA127))</f>
        <v/>
      </c>
      <c r="O127" s="34" t="str">
        <f>IF(results!$W127&lt;&gt;"c","",IF(OR(U127=AB127,V127=AB127,W127=AB127,X127=AB127,Y127=AB127,Z127=AB127,AA127=AB127),AB127+0.0007,AB127))</f>
        <v/>
      </c>
      <c r="P127" s="34" t="str">
        <f>IF(results!$W127&lt;&gt;"c","",AC127*2)</f>
        <v/>
      </c>
      <c r="Q127" s="4">
        <f t="shared" si="10"/>
        <v>0</v>
      </c>
      <c r="R127" s="4">
        <f t="shared" si="11"/>
        <v>1.2699999999999999E-5</v>
      </c>
      <c r="S127" s="4" t="str">
        <f>IF(results!$W127&lt;&gt;"c","",results!C127)</f>
        <v/>
      </c>
      <c r="T127" s="4">
        <f>IF(results!W127="A",1,IF(results!W127="B",2,IF(results!W127="C",3,99)))</f>
        <v>99</v>
      </c>
      <c r="U127" s="33">
        <f>results!D127+results!E127</f>
        <v>0</v>
      </c>
      <c r="V127" s="33">
        <f>results!F127+results!G127</f>
        <v>0</v>
      </c>
      <c r="W127" s="33">
        <f>results!H127+results!I127</f>
        <v>0</v>
      </c>
      <c r="X127" s="33">
        <f>results!J127+results!K127</f>
        <v>0</v>
      </c>
      <c r="Y127" s="33">
        <f>results!L127+results!M127</f>
        <v>0</v>
      </c>
      <c r="Z127" s="33">
        <f>results!N127+results!O127</f>
        <v>0</v>
      </c>
      <c r="AA127" s="33">
        <f>results!P127+results!Q127</f>
        <v>0</v>
      </c>
      <c r="AB127" s="33">
        <f>results!R127+results!S127</f>
        <v>0</v>
      </c>
      <c r="AC127" s="33">
        <f>results!T127+results!U127</f>
        <v>0</v>
      </c>
      <c r="AD127" s="10" t="e">
        <f t="shared" si="12"/>
        <v>#NUM!</v>
      </c>
    </row>
    <row r="128" spans="1:30" x14ac:dyDescent="0.35">
      <c r="A128" s="18">
        <v>122</v>
      </c>
      <c r="B128" s="20">
        <f t="shared" si="7"/>
        <v>113</v>
      </c>
      <c r="C128" s="20">
        <f t="shared" si="8"/>
        <v>62</v>
      </c>
      <c r="D128" s="14">
        <f t="shared" si="13"/>
        <v>30</v>
      </c>
      <c r="E128" s="14">
        <f t="shared" si="13"/>
        <v>30</v>
      </c>
      <c r="F128" s="2" t="str">
        <f>IF(results!W128&lt;&gt;"c","",results!B128)</f>
        <v/>
      </c>
      <c r="G128" s="2" t="str">
        <f>IF(results!$W128&lt;&gt;"c","",results!V128)</f>
        <v/>
      </c>
      <c r="H128" s="34" t="str">
        <f>IF(results!$W128&lt;&gt;"c","",U128)</f>
        <v/>
      </c>
      <c r="I128" s="34" t="str">
        <f>IF(results!$W128&lt;&gt;"c","",IF(V128=U128,V128+0.0001,V128))</f>
        <v/>
      </c>
      <c r="J128" s="34" t="str">
        <f>IF(results!$W128&lt;&gt;"c","",IF(OR(U128=W128,V128=W128),W128+0.0002,W128))</f>
        <v/>
      </c>
      <c r="K128" s="34" t="str">
        <f>IF(results!$W128&lt;&gt;"c","",IF(OR(U128=X128,V128=X128,W128=X128),X128+0.0003,X128))</f>
        <v/>
      </c>
      <c r="L128" s="34" t="str">
        <f>IF(results!$W128&lt;&gt;"c","",IF(OR(U128=Y128,V128=Y128,W128=Y128,X128=Y128),Y128+0.0004,Y128))</f>
        <v/>
      </c>
      <c r="M128" s="34" t="str">
        <f>IF(results!$W128&lt;&gt;"c","",IF(OR(U128=Z128,V128=Z128,W128=Z128,X128=Z128,Y128=Z128),Z128+0.0005,Z128))</f>
        <v/>
      </c>
      <c r="N128" s="34" t="str">
        <f>IF(results!$W128&lt;&gt;"c","",IF(OR(U128=AA128,V128=AA128,W128=AA128,X128=AA128,Y128=AA128,Z128=AA128),AA128+0.0006,AA128))</f>
        <v/>
      </c>
      <c r="O128" s="34" t="str">
        <f>IF(results!$W128&lt;&gt;"c","",IF(OR(U128=AB128,V128=AB128,W128=AB128,X128=AB128,Y128=AB128,Z128=AB128,AA128=AB128),AB128+0.0007,AB128))</f>
        <v/>
      </c>
      <c r="P128" s="34" t="str">
        <f>IF(results!$W128&lt;&gt;"c","",AC128*2)</f>
        <v/>
      </c>
      <c r="Q128" s="4">
        <f t="shared" si="10"/>
        <v>0</v>
      </c>
      <c r="R128" s="4">
        <f t="shared" si="11"/>
        <v>1.2799999999999999E-5</v>
      </c>
      <c r="S128" s="4" t="str">
        <f>IF(results!$W128&lt;&gt;"c","",results!C128)</f>
        <v/>
      </c>
      <c r="T128" s="4">
        <f>IF(results!W128="A",1,IF(results!W128="B",2,IF(results!W128="C",3,99)))</f>
        <v>99</v>
      </c>
      <c r="U128" s="33">
        <f>results!D128+results!E128</f>
        <v>0</v>
      </c>
      <c r="V128" s="33">
        <f>results!F128+results!G128</f>
        <v>0</v>
      </c>
      <c r="W128" s="33">
        <f>results!H128+results!I128</f>
        <v>0</v>
      </c>
      <c r="X128" s="33">
        <f>results!J128+results!K128</f>
        <v>0</v>
      </c>
      <c r="Y128" s="33">
        <f>results!L128+results!M128</f>
        <v>0</v>
      </c>
      <c r="Z128" s="33">
        <f>results!N128+results!O128</f>
        <v>0</v>
      </c>
      <c r="AA128" s="33">
        <f>results!P128+results!Q128</f>
        <v>0</v>
      </c>
      <c r="AB128" s="33">
        <f>results!R128+results!S128</f>
        <v>0</v>
      </c>
      <c r="AC128" s="33">
        <f>results!T128+results!U128</f>
        <v>0</v>
      </c>
      <c r="AD128" s="10" t="e">
        <f t="shared" si="12"/>
        <v>#NUM!</v>
      </c>
    </row>
    <row r="129" spans="1:30" x14ac:dyDescent="0.35">
      <c r="A129" s="18">
        <v>123</v>
      </c>
      <c r="B129" s="20">
        <f t="shared" si="7"/>
        <v>113</v>
      </c>
      <c r="C129" s="20">
        <f t="shared" si="8"/>
        <v>61</v>
      </c>
      <c r="D129" s="14">
        <f t="shared" si="13"/>
        <v>30</v>
      </c>
      <c r="E129" s="14">
        <f t="shared" si="13"/>
        <v>30</v>
      </c>
      <c r="F129" s="2" t="str">
        <f>IF(results!W129&lt;&gt;"c","",results!B129)</f>
        <v/>
      </c>
      <c r="G129" s="2" t="str">
        <f>IF(results!$W129&lt;&gt;"c","",results!V129)</f>
        <v/>
      </c>
      <c r="H129" s="34" t="str">
        <f>IF(results!$W129&lt;&gt;"c","",U129)</f>
        <v/>
      </c>
      <c r="I129" s="34" t="str">
        <f>IF(results!$W129&lt;&gt;"c","",IF(V129=U129,V129+0.0001,V129))</f>
        <v/>
      </c>
      <c r="J129" s="34" t="str">
        <f>IF(results!$W129&lt;&gt;"c","",IF(OR(U129=W129,V129=W129),W129+0.0002,W129))</f>
        <v/>
      </c>
      <c r="K129" s="34" t="str">
        <f>IF(results!$W129&lt;&gt;"c","",IF(OR(U129=X129,V129=X129,W129=X129),X129+0.0003,X129))</f>
        <v/>
      </c>
      <c r="L129" s="34" t="str">
        <f>IF(results!$W129&lt;&gt;"c","",IF(OR(U129=Y129,V129=Y129,W129=Y129,X129=Y129),Y129+0.0004,Y129))</f>
        <v/>
      </c>
      <c r="M129" s="34" t="str">
        <f>IF(results!$W129&lt;&gt;"c","",IF(OR(U129=Z129,V129=Z129,W129=Z129,X129=Z129,Y129=Z129),Z129+0.0005,Z129))</f>
        <v/>
      </c>
      <c r="N129" s="34" t="str">
        <f>IF(results!$W129&lt;&gt;"c","",IF(OR(U129=AA129,V129=AA129,W129=AA129,X129=AA129,Y129=AA129,Z129=AA129),AA129+0.0006,AA129))</f>
        <v/>
      </c>
      <c r="O129" s="34" t="str">
        <f>IF(results!$W129&lt;&gt;"c","",IF(OR(U129=AB129,V129=AB129,W129=AB129,X129=AB129,Y129=AB129,Z129=AB129,AA129=AB129),AB129+0.0007,AB129))</f>
        <v/>
      </c>
      <c r="P129" s="34" t="str">
        <f>IF(results!$W129&lt;&gt;"c","",AC129*2)</f>
        <v/>
      </c>
      <c r="Q129" s="4">
        <f t="shared" si="10"/>
        <v>0</v>
      </c>
      <c r="R129" s="4">
        <f t="shared" si="11"/>
        <v>1.29E-5</v>
      </c>
      <c r="S129" s="4" t="str">
        <f>IF(results!$W129&lt;&gt;"c","",results!C129)</f>
        <v/>
      </c>
      <c r="T129" s="4">
        <f>IF(results!W129="A",1,IF(results!W129="B",2,IF(results!W129="C",3,99)))</f>
        <v>99</v>
      </c>
      <c r="U129" s="33">
        <f>results!D129+results!E129</f>
        <v>0</v>
      </c>
      <c r="V129" s="33">
        <f>results!F129+results!G129</f>
        <v>0</v>
      </c>
      <c r="W129" s="33">
        <f>results!H129+results!I129</f>
        <v>0</v>
      </c>
      <c r="X129" s="33">
        <f>results!J129+results!K129</f>
        <v>0</v>
      </c>
      <c r="Y129" s="33">
        <f>results!L129+results!M129</f>
        <v>0</v>
      </c>
      <c r="Z129" s="33">
        <f>results!N129+results!O129</f>
        <v>0</v>
      </c>
      <c r="AA129" s="33">
        <f>results!P129+results!Q129</f>
        <v>0</v>
      </c>
      <c r="AB129" s="33">
        <f>results!R129+results!S129</f>
        <v>0</v>
      </c>
      <c r="AC129" s="33">
        <f>results!T129+results!U129</f>
        <v>0</v>
      </c>
      <c r="AD129" s="10" t="e">
        <f t="shared" si="12"/>
        <v>#NUM!</v>
      </c>
    </row>
    <row r="130" spans="1:30" x14ac:dyDescent="0.35">
      <c r="A130" s="18">
        <v>124</v>
      </c>
      <c r="B130" s="20">
        <f t="shared" si="7"/>
        <v>113</v>
      </c>
      <c r="C130" s="20">
        <f t="shared" si="8"/>
        <v>60</v>
      </c>
      <c r="D130" s="14">
        <f t="shared" si="13"/>
        <v>30</v>
      </c>
      <c r="E130" s="14">
        <f t="shared" si="13"/>
        <v>30</v>
      </c>
      <c r="F130" s="2" t="str">
        <f>IF(results!W130&lt;&gt;"c","",results!B130)</f>
        <v/>
      </c>
      <c r="G130" s="2" t="str">
        <f>IF(results!$W130&lt;&gt;"c","",results!V130)</f>
        <v/>
      </c>
      <c r="H130" s="34" t="str">
        <f>IF(results!$W130&lt;&gt;"c","",U130)</f>
        <v/>
      </c>
      <c r="I130" s="34" t="str">
        <f>IF(results!$W130&lt;&gt;"c","",IF(V130=U130,V130+0.0001,V130))</f>
        <v/>
      </c>
      <c r="J130" s="34" t="str">
        <f>IF(results!$W130&lt;&gt;"c","",IF(OR(U130=W130,V130=W130),W130+0.0002,W130))</f>
        <v/>
      </c>
      <c r="K130" s="34" t="str">
        <f>IF(results!$W130&lt;&gt;"c","",IF(OR(U130=X130,V130=X130,W130=X130),X130+0.0003,X130))</f>
        <v/>
      </c>
      <c r="L130" s="34" t="str">
        <f>IF(results!$W130&lt;&gt;"c","",IF(OR(U130=Y130,V130=Y130,W130=Y130,X130=Y130),Y130+0.0004,Y130))</f>
        <v/>
      </c>
      <c r="M130" s="34" t="str">
        <f>IF(results!$W130&lt;&gt;"c","",IF(OR(U130=Z130,V130=Z130,W130=Z130,X130=Z130,Y130=Z130),Z130+0.0005,Z130))</f>
        <v/>
      </c>
      <c r="N130" s="34" t="str">
        <f>IF(results!$W130&lt;&gt;"c","",IF(OR(U130=AA130,V130=AA130,W130=AA130,X130=AA130,Y130=AA130,Z130=AA130),AA130+0.0006,AA130))</f>
        <v/>
      </c>
      <c r="O130" s="34" t="str">
        <f>IF(results!$W130&lt;&gt;"c","",IF(OR(U130=AB130,V130=AB130,W130=AB130,X130=AB130,Y130=AB130,Z130=AB130,AA130=AB130),AB130+0.0007,AB130))</f>
        <v/>
      </c>
      <c r="P130" s="34" t="str">
        <f>IF(results!$W130&lt;&gt;"c","",AC130*2)</f>
        <v/>
      </c>
      <c r="Q130" s="4">
        <f t="shared" si="10"/>
        <v>0</v>
      </c>
      <c r="R130" s="4">
        <f t="shared" si="11"/>
        <v>1.2999999999999999E-5</v>
      </c>
      <c r="S130" s="4" t="str">
        <f>IF(results!$W130&lt;&gt;"c","",results!C130)</f>
        <v/>
      </c>
      <c r="T130" s="4">
        <f>IF(results!W130="A",1,IF(results!W130="B",2,IF(results!W130="C",3,99)))</f>
        <v>99</v>
      </c>
      <c r="U130" s="33">
        <f>results!D130+results!E130</f>
        <v>0</v>
      </c>
      <c r="V130" s="33">
        <f>results!F130+results!G130</f>
        <v>0</v>
      </c>
      <c r="W130" s="33">
        <f>results!H130+results!I130</f>
        <v>0</v>
      </c>
      <c r="X130" s="33">
        <f>results!J130+results!K130</f>
        <v>0</v>
      </c>
      <c r="Y130" s="33">
        <f>results!L130+results!M130</f>
        <v>0</v>
      </c>
      <c r="Z130" s="33">
        <f>results!N130+results!O130</f>
        <v>0</v>
      </c>
      <c r="AA130" s="33">
        <f>results!P130+results!Q130</f>
        <v>0</v>
      </c>
      <c r="AB130" s="33">
        <f>results!R130+results!S130</f>
        <v>0</v>
      </c>
      <c r="AC130" s="33">
        <f>results!T130+results!U130</f>
        <v>0</v>
      </c>
      <c r="AD130" s="10" t="e">
        <f t="shared" si="12"/>
        <v>#NUM!</v>
      </c>
    </row>
    <row r="131" spans="1:30" x14ac:dyDescent="0.35">
      <c r="A131" s="18">
        <v>125</v>
      </c>
      <c r="B131" s="20">
        <f t="shared" si="7"/>
        <v>113</v>
      </c>
      <c r="C131" s="20">
        <f t="shared" si="8"/>
        <v>59</v>
      </c>
      <c r="D131" s="14">
        <f t="shared" si="13"/>
        <v>30</v>
      </c>
      <c r="E131" s="14">
        <f t="shared" si="13"/>
        <v>30</v>
      </c>
      <c r="F131" s="2" t="str">
        <f>IF(results!W131&lt;&gt;"c","",results!B131)</f>
        <v/>
      </c>
      <c r="G131" s="2" t="str">
        <f>IF(results!$W131&lt;&gt;"c","",results!V131)</f>
        <v/>
      </c>
      <c r="H131" s="34" t="str">
        <f>IF(results!$W131&lt;&gt;"c","",U131)</f>
        <v/>
      </c>
      <c r="I131" s="34" t="str">
        <f>IF(results!$W131&lt;&gt;"c","",IF(V131=U131,V131+0.0001,V131))</f>
        <v/>
      </c>
      <c r="J131" s="34" t="str">
        <f>IF(results!$W131&lt;&gt;"c","",IF(OR(U131=W131,V131=W131),W131+0.0002,W131))</f>
        <v/>
      </c>
      <c r="K131" s="34" t="str">
        <f>IF(results!$W131&lt;&gt;"c","",IF(OR(U131=X131,V131=X131,W131=X131),X131+0.0003,X131))</f>
        <v/>
      </c>
      <c r="L131" s="34" t="str">
        <f>IF(results!$W131&lt;&gt;"c","",IF(OR(U131=Y131,V131=Y131,W131=Y131,X131=Y131),Y131+0.0004,Y131))</f>
        <v/>
      </c>
      <c r="M131" s="34" t="str">
        <f>IF(results!$W131&lt;&gt;"c","",IF(OR(U131=Z131,V131=Z131,W131=Z131,X131=Z131,Y131=Z131),Z131+0.0005,Z131))</f>
        <v/>
      </c>
      <c r="N131" s="34" t="str">
        <f>IF(results!$W131&lt;&gt;"c","",IF(OR(U131=AA131,V131=AA131,W131=AA131,X131=AA131,Y131=AA131,Z131=AA131),AA131+0.0006,AA131))</f>
        <v/>
      </c>
      <c r="O131" s="34" t="str">
        <f>IF(results!$W131&lt;&gt;"c","",IF(OR(U131=AB131,V131=AB131,W131=AB131,X131=AB131,Y131=AB131,Z131=AB131,AA131=AB131),AB131+0.0007,AB131))</f>
        <v/>
      </c>
      <c r="P131" s="34" t="str">
        <f>IF(results!$W131&lt;&gt;"c","",AC131*2)</f>
        <v/>
      </c>
      <c r="Q131" s="4">
        <f t="shared" si="10"/>
        <v>0</v>
      </c>
      <c r="R131" s="4">
        <f t="shared" si="11"/>
        <v>1.31E-5</v>
      </c>
      <c r="S131" s="4" t="str">
        <f>IF(results!$W131&lt;&gt;"c","",results!C131)</f>
        <v/>
      </c>
      <c r="T131" s="4">
        <f>IF(results!W131="A",1,IF(results!W131="B",2,IF(results!W131="C",3,99)))</f>
        <v>99</v>
      </c>
      <c r="U131" s="33">
        <f>results!D131+results!E131</f>
        <v>0</v>
      </c>
      <c r="V131" s="33">
        <f>results!F131+results!G131</f>
        <v>0</v>
      </c>
      <c r="W131" s="33">
        <f>results!H131+results!I131</f>
        <v>0</v>
      </c>
      <c r="X131" s="33">
        <f>results!J131+results!K131</f>
        <v>0</v>
      </c>
      <c r="Y131" s="33">
        <f>results!L131+results!M131</f>
        <v>0</v>
      </c>
      <c r="Z131" s="33">
        <f>results!N131+results!O131</f>
        <v>0</v>
      </c>
      <c r="AA131" s="33">
        <f>results!P131+results!Q131</f>
        <v>0</v>
      </c>
      <c r="AB131" s="33">
        <f>results!R131+results!S131</f>
        <v>0</v>
      </c>
      <c r="AC131" s="33">
        <f>results!T131+results!U131</f>
        <v>0</v>
      </c>
      <c r="AD131" s="10" t="e">
        <f t="shared" si="12"/>
        <v>#NUM!</v>
      </c>
    </row>
    <row r="132" spans="1:30" x14ac:dyDescent="0.35">
      <c r="A132" s="18">
        <v>126</v>
      </c>
      <c r="B132" s="20">
        <f t="shared" si="7"/>
        <v>113</v>
      </c>
      <c r="C132" s="20">
        <f t="shared" si="8"/>
        <v>58</v>
      </c>
      <c r="D132" s="14">
        <f t="shared" si="13"/>
        <v>30</v>
      </c>
      <c r="E132" s="14">
        <f t="shared" si="13"/>
        <v>30</v>
      </c>
      <c r="F132" s="2" t="str">
        <f>IF(results!W132&lt;&gt;"c","",results!B132)</f>
        <v/>
      </c>
      <c r="G132" s="2" t="str">
        <f>IF(results!$W132&lt;&gt;"c","",results!V132)</f>
        <v/>
      </c>
      <c r="H132" s="34" t="str">
        <f>IF(results!$W132&lt;&gt;"c","",U132)</f>
        <v/>
      </c>
      <c r="I132" s="34" t="str">
        <f>IF(results!$W132&lt;&gt;"c","",IF(V132=U132,V132+0.0001,V132))</f>
        <v/>
      </c>
      <c r="J132" s="34" t="str">
        <f>IF(results!$W132&lt;&gt;"c","",IF(OR(U132=W132,V132=W132),W132+0.0002,W132))</f>
        <v/>
      </c>
      <c r="K132" s="34" t="str">
        <f>IF(results!$W132&lt;&gt;"c","",IF(OR(U132=X132,V132=X132,W132=X132),X132+0.0003,X132))</f>
        <v/>
      </c>
      <c r="L132" s="34" t="str">
        <f>IF(results!$W132&lt;&gt;"c","",IF(OR(U132=Y132,V132=Y132,W132=Y132,X132=Y132),Y132+0.0004,Y132))</f>
        <v/>
      </c>
      <c r="M132" s="34" t="str">
        <f>IF(results!$W132&lt;&gt;"c","",IF(OR(U132=Z132,V132=Z132,W132=Z132,X132=Z132,Y132=Z132),Z132+0.0005,Z132))</f>
        <v/>
      </c>
      <c r="N132" s="34" t="str">
        <f>IF(results!$W132&lt;&gt;"c","",IF(OR(U132=AA132,V132=AA132,W132=AA132,X132=AA132,Y132=AA132,Z132=AA132),AA132+0.0006,AA132))</f>
        <v/>
      </c>
      <c r="O132" s="34" t="str">
        <f>IF(results!$W132&lt;&gt;"c","",IF(OR(U132=AB132,V132=AB132,W132=AB132,X132=AB132,Y132=AB132,Z132=AB132,AA132=AB132),AB132+0.0007,AB132))</f>
        <v/>
      </c>
      <c r="P132" s="34" t="str">
        <f>IF(results!$W132&lt;&gt;"c","",AC132*2)</f>
        <v/>
      </c>
      <c r="Q132" s="4">
        <f t="shared" si="10"/>
        <v>0</v>
      </c>
      <c r="R132" s="4">
        <f t="shared" si="11"/>
        <v>1.3199999999999999E-5</v>
      </c>
      <c r="S132" s="4" t="str">
        <f>IF(results!$W132&lt;&gt;"c","",results!C132)</f>
        <v/>
      </c>
      <c r="T132" s="4">
        <f>IF(results!W132="A",1,IF(results!W132="B",2,IF(results!W132="C",3,99)))</f>
        <v>99</v>
      </c>
      <c r="U132" s="33">
        <f>results!D132+results!E132</f>
        <v>0</v>
      </c>
      <c r="V132" s="33">
        <f>results!F132+results!G132</f>
        <v>0</v>
      </c>
      <c r="W132" s="33">
        <f>results!H132+results!I132</f>
        <v>0</v>
      </c>
      <c r="X132" s="33">
        <f>results!J132+results!K132</f>
        <v>0</v>
      </c>
      <c r="Y132" s="33">
        <f>results!L132+results!M132</f>
        <v>0</v>
      </c>
      <c r="Z132" s="33">
        <f>results!N132+results!O132</f>
        <v>0</v>
      </c>
      <c r="AA132" s="33">
        <f>results!P132+results!Q132</f>
        <v>0</v>
      </c>
      <c r="AB132" s="33">
        <f>results!R132+results!S132</f>
        <v>0</v>
      </c>
      <c r="AC132" s="33">
        <f>results!T132+results!U132</f>
        <v>0</v>
      </c>
      <c r="AD132" s="10" t="e">
        <f t="shared" si="12"/>
        <v>#NUM!</v>
      </c>
    </row>
    <row r="133" spans="1:30" x14ac:dyDescent="0.35">
      <c r="A133" s="18">
        <v>127</v>
      </c>
      <c r="B133" s="20">
        <f t="shared" si="7"/>
        <v>113</v>
      </c>
      <c r="C133" s="20">
        <f t="shared" si="8"/>
        <v>57</v>
      </c>
      <c r="D133" s="14">
        <f t="shared" si="13"/>
        <v>30</v>
      </c>
      <c r="E133" s="14">
        <f t="shared" si="13"/>
        <v>30</v>
      </c>
      <c r="F133" s="2" t="str">
        <f>IF(results!W133&lt;&gt;"c","",results!B133)</f>
        <v/>
      </c>
      <c r="G133" s="2" t="str">
        <f>IF(results!$W133&lt;&gt;"c","",results!V133)</f>
        <v/>
      </c>
      <c r="H133" s="34" t="str">
        <f>IF(results!$W133&lt;&gt;"c","",U133)</f>
        <v/>
      </c>
      <c r="I133" s="34" t="str">
        <f>IF(results!$W133&lt;&gt;"c","",IF(V133=U133,V133+0.0001,V133))</f>
        <v/>
      </c>
      <c r="J133" s="34" t="str">
        <f>IF(results!$W133&lt;&gt;"c","",IF(OR(U133=W133,V133=W133),W133+0.0002,W133))</f>
        <v/>
      </c>
      <c r="K133" s="34" t="str">
        <f>IF(results!$W133&lt;&gt;"c","",IF(OR(U133=X133,V133=X133,W133=X133),X133+0.0003,X133))</f>
        <v/>
      </c>
      <c r="L133" s="34" t="str">
        <f>IF(results!$W133&lt;&gt;"c","",IF(OR(U133=Y133,V133=Y133,W133=Y133,X133=Y133),Y133+0.0004,Y133))</f>
        <v/>
      </c>
      <c r="M133" s="34" t="str">
        <f>IF(results!$W133&lt;&gt;"c","",IF(OR(U133=Z133,V133=Z133,W133=Z133,X133=Z133,Y133=Z133),Z133+0.0005,Z133))</f>
        <v/>
      </c>
      <c r="N133" s="34" t="str">
        <f>IF(results!$W133&lt;&gt;"c","",IF(OR(U133=AA133,V133=AA133,W133=AA133,X133=AA133,Y133=AA133,Z133=AA133),AA133+0.0006,AA133))</f>
        <v/>
      </c>
      <c r="O133" s="34" t="str">
        <f>IF(results!$W133&lt;&gt;"c","",IF(OR(U133=AB133,V133=AB133,W133=AB133,X133=AB133,Y133=AB133,Z133=AB133,AA133=AB133),AB133+0.0007,AB133))</f>
        <v/>
      </c>
      <c r="P133" s="34" t="str">
        <f>IF(results!$W133&lt;&gt;"c","",AC133*2)</f>
        <v/>
      </c>
      <c r="Q133" s="4">
        <f t="shared" si="10"/>
        <v>0</v>
      </c>
      <c r="R133" s="4">
        <f t="shared" si="11"/>
        <v>1.33E-5</v>
      </c>
      <c r="S133" s="4" t="str">
        <f>IF(results!$W133&lt;&gt;"c","",results!C133)</f>
        <v/>
      </c>
      <c r="T133" s="4">
        <f>IF(results!W133="A",1,IF(results!W133="B",2,IF(results!W133="C",3,99)))</f>
        <v>99</v>
      </c>
      <c r="U133" s="33">
        <f>results!D133+results!E133</f>
        <v>0</v>
      </c>
      <c r="V133" s="33">
        <f>results!F133+results!G133</f>
        <v>0</v>
      </c>
      <c r="W133" s="33">
        <f>results!H133+results!I133</f>
        <v>0</v>
      </c>
      <c r="X133" s="33">
        <f>results!J133+results!K133</f>
        <v>0</v>
      </c>
      <c r="Y133" s="33">
        <f>results!L133+results!M133</f>
        <v>0</v>
      </c>
      <c r="Z133" s="33">
        <f>results!N133+results!O133</f>
        <v>0</v>
      </c>
      <c r="AA133" s="33">
        <f>results!P133+results!Q133</f>
        <v>0</v>
      </c>
      <c r="AB133" s="33">
        <f>results!R133+results!S133</f>
        <v>0</v>
      </c>
      <c r="AC133" s="33">
        <f>results!T133+results!U133</f>
        <v>0</v>
      </c>
      <c r="AD133" s="10" t="e">
        <f t="shared" si="12"/>
        <v>#NUM!</v>
      </c>
    </row>
    <row r="134" spans="1:30" x14ac:dyDescent="0.35">
      <c r="A134" s="18">
        <v>128</v>
      </c>
      <c r="B134" s="20">
        <f t="shared" si="7"/>
        <v>113</v>
      </c>
      <c r="C134" s="20">
        <f t="shared" si="8"/>
        <v>56</v>
      </c>
      <c r="D134" s="14">
        <f t="shared" si="13"/>
        <v>30</v>
      </c>
      <c r="E134" s="14">
        <f t="shared" si="13"/>
        <v>30</v>
      </c>
      <c r="F134" s="2" t="str">
        <f>IF(results!W134&lt;&gt;"c","",results!B134)</f>
        <v/>
      </c>
      <c r="G134" s="2" t="str">
        <f>IF(results!$W134&lt;&gt;"c","",results!V134)</f>
        <v/>
      </c>
      <c r="H134" s="34" t="str">
        <f>IF(results!$W134&lt;&gt;"c","",U134)</f>
        <v/>
      </c>
      <c r="I134" s="34" t="str">
        <f>IF(results!$W134&lt;&gt;"c","",IF(V134=U134,V134+0.0001,V134))</f>
        <v/>
      </c>
      <c r="J134" s="34" t="str">
        <f>IF(results!$W134&lt;&gt;"c","",IF(OR(U134=W134,V134=W134),W134+0.0002,W134))</f>
        <v/>
      </c>
      <c r="K134" s="34" t="str">
        <f>IF(results!$W134&lt;&gt;"c","",IF(OR(U134=X134,V134=X134,W134=X134),X134+0.0003,X134))</f>
        <v/>
      </c>
      <c r="L134" s="34" t="str">
        <f>IF(results!$W134&lt;&gt;"c","",IF(OR(U134=Y134,V134=Y134,W134=Y134,X134=Y134),Y134+0.0004,Y134))</f>
        <v/>
      </c>
      <c r="M134" s="34" t="str">
        <f>IF(results!$W134&lt;&gt;"c","",IF(OR(U134=Z134,V134=Z134,W134=Z134,X134=Z134,Y134=Z134),Z134+0.0005,Z134))</f>
        <v/>
      </c>
      <c r="N134" s="34" t="str">
        <f>IF(results!$W134&lt;&gt;"c","",IF(OR(U134=AA134,V134=AA134,W134=AA134,X134=AA134,Y134=AA134,Z134=AA134),AA134+0.0006,AA134))</f>
        <v/>
      </c>
      <c r="O134" s="34" t="str">
        <f>IF(results!$W134&lt;&gt;"c","",IF(OR(U134=AB134,V134=AB134,W134=AB134,X134=AB134,Y134=AB134,Z134=AB134,AA134=AB134),AB134+0.0007,AB134))</f>
        <v/>
      </c>
      <c r="P134" s="34" t="str">
        <f>IF(results!$W134&lt;&gt;"c","",AC134*2)</f>
        <v/>
      </c>
      <c r="Q134" s="4">
        <f t="shared" si="10"/>
        <v>0</v>
      </c>
      <c r="R134" s="4">
        <f t="shared" si="11"/>
        <v>1.3399999999999999E-5</v>
      </c>
      <c r="S134" s="4" t="str">
        <f>IF(results!$W134&lt;&gt;"c","",results!C134)</f>
        <v/>
      </c>
      <c r="T134" s="4">
        <f>IF(results!W134="A",1,IF(results!W134="B",2,IF(results!W134="C",3,99)))</f>
        <v>99</v>
      </c>
      <c r="U134" s="33">
        <f>results!D134+results!E134</f>
        <v>0</v>
      </c>
      <c r="V134" s="33">
        <f>results!F134+results!G134</f>
        <v>0</v>
      </c>
      <c r="W134" s="33">
        <f>results!H134+results!I134</f>
        <v>0</v>
      </c>
      <c r="X134" s="33">
        <f>results!J134+results!K134</f>
        <v>0</v>
      </c>
      <c r="Y134" s="33">
        <f>results!L134+results!M134</f>
        <v>0</v>
      </c>
      <c r="Z134" s="33">
        <f>results!N134+results!O134</f>
        <v>0</v>
      </c>
      <c r="AA134" s="33">
        <f>results!P134+results!Q134</f>
        <v>0</v>
      </c>
      <c r="AB134" s="33">
        <f>results!R134+results!S134</f>
        <v>0</v>
      </c>
      <c r="AC134" s="33">
        <f>results!T134+results!U134</f>
        <v>0</v>
      </c>
      <c r="AD134" s="10" t="e">
        <f t="shared" si="12"/>
        <v>#NUM!</v>
      </c>
    </row>
    <row r="135" spans="1:30" x14ac:dyDescent="0.35">
      <c r="A135" s="18">
        <v>129</v>
      </c>
      <c r="B135" s="20">
        <f t="shared" si="7"/>
        <v>113</v>
      </c>
      <c r="C135" s="20">
        <f t="shared" si="8"/>
        <v>55</v>
      </c>
      <c r="D135" s="14">
        <f t="shared" si="13"/>
        <v>30</v>
      </c>
      <c r="E135" s="14">
        <f t="shared" si="13"/>
        <v>30</v>
      </c>
      <c r="F135" s="2" t="str">
        <f>IF(results!W135&lt;&gt;"c","",results!B135)</f>
        <v/>
      </c>
      <c r="G135" s="2" t="str">
        <f>IF(results!$W135&lt;&gt;"c","",results!V135)</f>
        <v/>
      </c>
      <c r="H135" s="34" t="str">
        <f>IF(results!$W135&lt;&gt;"c","",U135)</f>
        <v/>
      </c>
      <c r="I135" s="34" t="str">
        <f>IF(results!$W135&lt;&gt;"c","",IF(V135=U135,V135+0.0001,V135))</f>
        <v/>
      </c>
      <c r="J135" s="34" t="str">
        <f>IF(results!$W135&lt;&gt;"c","",IF(OR(U135=W135,V135=W135),W135+0.0002,W135))</f>
        <v/>
      </c>
      <c r="K135" s="34" t="str">
        <f>IF(results!$W135&lt;&gt;"c","",IF(OR(U135=X135,V135=X135,W135=X135),X135+0.0003,X135))</f>
        <v/>
      </c>
      <c r="L135" s="34" t="str">
        <f>IF(results!$W135&lt;&gt;"c","",IF(OR(U135=Y135,V135=Y135,W135=Y135,X135=Y135),Y135+0.0004,Y135))</f>
        <v/>
      </c>
      <c r="M135" s="34" t="str">
        <f>IF(results!$W135&lt;&gt;"c","",IF(OR(U135=Z135,V135=Z135,W135=Z135,X135=Z135,Y135=Z135),Z135+0.0005,Z135))</f>
        <v/>
      </c>
      <c r="N135" s="34" t="str">
        <f>IF(results!$W135&lt;&gt;"c","",IF(OR(U135=AA135,V135=AA135,W135=AA135,X135=AA135,Y135=AA135,Z135=AA135),AA135+0.0006,AA135))</f>
        <v/>
      </c>
      <c r="O135" s="34" t="str">
        <f>IF(results!$W135&lt;&gt;"c","",IF(OR(U135=AB135,V135=AB135,W135=AB135,X135=AB135,Y135=AB135,Z135=AB135,AA135=AB135),AB135+0.0007,AB135))</f>
        <v/>
      </c>
      <c r="P135" s="34" t="str">
        <f>IF(results!$W135&lt;&gt;"c","",AC135*2)</f>
        <v/>
      </c>
      <c r="Q135" s="4">
        <f t="shared" si="10"/>
        <v>0</v>
      </c>
      <c r="R135" s="4">
        <f t="shared" si="11"/>
        <v>1.3499999999999999E-5</v>
      </c>
      <c r="S135" s="4" t="str">
        <f>IF(results!$W135&lt;&gt;"c","",results!C135)</f>
        <v/>
      </c>
      <c r="T135" s="4">
        <f>IF(results!W135="A",1,IF(results!W135="B",2,IF(results!W135="C",3,99)))</f>
        <v>99</v>
      </c>
      <c r="U135" s="33">
        <f>results!D135+results!E135</f>
        <v>0</v>
      </c>
      <c r="V135" s="33">
        <f>results!F135+results!G135</f>
        <v>0</v>
      </c>
      <c r="W135" s="33">
        <f>results!H135+results!I135</f>
        <v>0</v>
      </c>
      <c r="X135" s="33">
        <f>results!J135+results!K135</f>
        <v>0</v>
      </c>
      <c r="Y135" s="33">
        <f>results!L135+results!M135</f>
        <v>0</v>
      </c>
      <c r="Z135" s="33">
        <f>results!N135+results!O135</f>
        <v>0</v>
      </c>
      <c r="AA135" s="33">
        <f>results!P135+results!Q135</f>
        <v>0</v>
      </c>
      <c r="AB135" s="33">
        <f>results!R135+results!S135</f>
        <v>0</v>
      </c>
      <c r="AC135" s="33">
        <f>results!T135+results!U135</f>
        <v>0</v>
      </c>
      <c r="AD135" s="10" t="e">
        <f t="shared" si="12"/>
        <v>#NUM!</v>
      </c>
    </row>
    <row r="136" spans="1:30" x14ac:dyDescent="0.35">
      <c r="A136" s="18">
        <v>130</v>
      </c>
      <c r="B136" s="20">
        <f t="shared" ref="B136:B160" si="14">RANK($T136,$T$7:$T$160,1)</f>
        <v>113</v>
      </c>
      <c r="C136" s="20">
        <f t="shared" ref="C136:C160" si="15">RANK($R136,$R$7:$R$160)</f>
        <v>54</v>
      </c>
      <c r="D136" s="14">
        <f t="shared" ref="D136:E157" si="16">_xlfn.RANK.EQ($Q136,$Q$7:$Q$160,0)</f>
        <v>30</v>
      </c>
      <c r="E136" s="14">
        <f t="shared" si="16"/>
        <v>30</v>
      </c>
      <c r="F136" s="2" t="str">
        <f>IF(results!W136&lt;&gt;"c","",results!B136)</f>
        <v/>
      </c>
      <c r="G136" s="2" t="str">
        <f>IF(results!$W136&lt;&gt;"c","",results!V136)</f>
        <v/>
      </c>
      <c r="H136" s="34" t="str">
        <f>IF(results!$W136&lt;&gt;"c","",U136)</f>
        <v/>
      </c>
      <c r="I136" s="34" t="str">
        <f>IF(results!$W136&lt;&gt;"c","",IF(V136=U136,V136+0.0001,V136))</f>
        <v/>
      </c>
      <c r="J136" s="34" t="str">
        <f>IF(results!$W136&lt;&gt;"c","",IF(OR(U136=W136,V136=W136),W136+0.0002,W136))</f>
        <v/>
      </c>
      <c r="K136" s="34" t="str">
        <f>IF(results!$W136&lt;&gt;"c","",IF(OR(U136=X136,V136=X136,W136=X136),X136+0.0003,X136))</f>
        <v/>
      </c>
      <c r="L136" s="34" t="str">
        <f>IF(results!$W136&lt;&gt;"c","",IF(OR(U136=Y136,V136=Y136,W136=Y136,X136=Y136),Y136+0.0004,Y136))</f>
        <v/>
      </c>
      <c r="M136" s="34" t="str">
        <f>IF(results!$W136&lt;&gt;"c","",IF(OR(U136=Z136,V136=Z136,W136=Z136,X136=Z136,Y136=Z136),Z136+0.0005,Z136))</f>
        <v/>
      </c>
      <c r="N136" s="34" t="str">
        <f>IF(results!$W136&lt;&gt;"c","",IF(OR(U136=AA136,V136=AA136,W136=AA136,X136=AA136,Y136=AA136,Z136=AA136),AA136+0.0006,AA136))</f>
        <v/>
      </c>
      <c r="O136" s="34" t="str">
        <f>IF(results!$W136&lt;&gt;"c","",IF(OR(U136=AB136,V136=AB136,W136=AB136,X136=AB136,Y136=AB136,Z136=AB136,AA136=AB136),AB136+0.0007,AB136))</f>
        <v/>
      </c>
      <c r="P136" s="34" t="str">
        <f>IF(results!$W136&lt;&gt;"c","",AC136*2)</f>
        <v/>
      </c>
      <c r="Q136" s="4">
        <f t="shared" ref="Q136:Q156" si="17">IF(F136&lt;&gt;"",(MAX(H136:P136)+LARGE(H136:P136,2)+LARGE(H136:P136,3)+LARGE(H136:P136,4)),0)</f>
        <v>0</v>
      </c>
      <c r="R136" s="4">
        <f t="shared" ref="R136:R146" si="18">Q136+0.0000001*ROW()</f>
        <v>1.3599999999999999E-5</v>
      </c>
      <c r="S136" s="4" t="str">
        <f>IF(results!$W136&lt;&gt;"c","",results!C136)</f>
        <v/>
      </c>
      <c r="T136" s="4">
        <f>IF(results!W136="A",1,IF(results!W136="B",2,IF(results!W136="C",3,99)))</f>
        <v>99</v>
      </c>
      <c r="U136" s="33">
        <f>results!D136+results!E136</f>
        <v>0</v>
      </c>
      <c r="V136" s="33">
        <f>results!F136+results!G136</f>
        <v>0</v>
      </c>
      <c r="W136" s="33">
        <f>results!H136+results!I136</f>
        <v>0</v>
      </c>
      <c r="X136" s="33">
        <f>results!J136+results!K136</f>
        <v>0</v>
      </c>
      <c r="Y136" s="33">
        <f>results!L136+results!M136</f>
        <v>0</v>
      </c>
      <c r="Z136" s="33">
        <f>results!N136+results!O136</f>
        <v>0</v>
      </c>
      <c r="AA136" s="33">
        <f>results!P136+results!Q136</f>
        <v>0</v>
      </c>
      <c r="AB136" s="33">
        <f>results!R136+results!S136</f>
        <v>0</v>
      </c>
      <c r="AC136" s="33">
        <f>results!T136+results!U136</f>
        <v>0</v>
      </c>
      <c r="AD136" s="10" t="e">
        <f t="shared" ref="AD136:AD156" si="19">LARGE(H136:P136,3)</f>
        <v>#NUM!</v>
      </c>
    </row>
    <row r="137" spans="1:30" x14ac:dyDescent="0.35">
      <c r="A137" s="18">
        <v>131</v>
      </c>
      <c r="B137" s="20">
        <f t="shared" si="14"/>
        <v>113</v>
      </c>
      <c r="C137" s="20">
        <f t="shared" si="15"/>
        <v>53</v>
      </c>
      <c r="D137" s="14">
        <f t="shared" si="16"/>
        <v>30</v>
      </c>
      <c r="E137" s="14">
        <f t="shared" si="16"/>
        <v>30</v>
      </c>
      <c r="F137" s="2" t="str">
        <f>IF(results!W137&lt;&gt;"c","",results!B137)</f>
        <v/>
      </c>
      <c r="G137" s="2" t="str">
        <f>IF(results!$W137&lt;&gt;"c","",results!V137)</f>
        <v/>
      </c>
      <c r="H137" s="34" t="str">
        <f>IF(results!$W137&lt;&gt;"c","",U137)</f>
        <v/>
      </c>
      <c r="I137" s="34" t="str">
        <f>IF(results!$W137&lt;&gt;"c","",IF(V137=U137,V137+0.0001,V137))</f>
        <v/>
      </c>
      <c r="J137" s="34" t="str">
        <f>IF(results!$W137&lt;&gt;"c","",IF(OR(U137=W137,V137=W137),W137+0.0002,W137))</f>
        <v/>
      </c>
      <c r="K137" s="34" t="str">
        <f>IF(results!$W137&lt;&gt;"c","",IF(OR(U137=X137,V137=X137,W137=X137),X137+0.0003,X137))</f>
        <v/>
      </c>
      <c r="L137" s="34" t="str">
        <f>IF(results!$W137&lt;&gt;"c","",IF(OR(U137=Y137,V137=Y137,W137=Y137,X137=Y137),Y137+0.0004,Y137))</f>
        <v/>
      </c>
      <c r="M137" s="34" t="str">
        <f>IF(results!$W137&lt;&gt;"c","",IF(OR(U137=Z137,V137=Z137,W137=Z137,X137=Z137,Y137=Z137),Z137+0.0005,Z137))</f>
        <v/>
      </c>
      <c r="N137" s="34" t="str">
        <f>IF(results!$W137&lt;&gt;"c","",IF(OR(U137=AA137,V137=AA137,W137=AA137,X137=AA137,Y137=AA137,Z137=AA137),AA137+0.0006,AA137))</f>
        <v/>
      </c>
      <c r="O137" s="34" t="str">
        <f>IF(results!$W137&lt;&gt;"c","",IF(OR(U137=AB137,V137=AB137,W137=AB137,X137=AB137,Y137=AB137,Z137=AB137,AA137=AB137),AB137+0.0007,AB137))</f>
        <v/>
      </c>
      <c r="P137" s="34" t="str">
        <f>IF(results!$W137&lt;&gt;"c","",AC137*2)</f>
        <v/>
      </c>
      <c r="Q137" s="4">
        <f t="shared" si="17"/>
        <v>0</v>
      </c>
      <c r="R137" s="4">
        <f t="shared" si="18"/>
        <v>1.3699999999999999E-5</v>
      </c>
      <c r="S137" s="4" t="str">
        <f>IF(results!$W137&lt;&gt;"c","",results!C137)</f>
        <v/>
      </c>
      <c r="T137" s="4">
        <f>IF(results!W137="A",1,IF(results!W137="B",2,IF(results!W137="C",3,99)))</f>
        <v>99</v>
      </c>
      <c r="U137" s="33">
        <f>results!D137+results!E137</f>
        <v>0</v>
      </c>
      <c r="V137" s="33">
        <f>results!F137+results!G137</f>
        <v>0</v>
      </c>
      <c r="W137" s="33">
        <f>results!H137+results!I137</f>
        <v>0</v>
      </c>
      <c r="X137" s="33">
        <f>results!J137+results!K137</f>
        <v>0</v>
      </c>
      <c r="Y137" s="33">
        <f>results!L137+results!M137</f>
        <v>0</v>
      </c>
      <c r="Z137" s="33">
        <f>results!N137+results!O137</f>
        <v>0</v>
      </c>
      <c r="AA137" s="33">
        <f>results!P137+results!Q137</f>
        <v>0</v>
      </c>
      <c r="AB137" s="33">
        <f>results!R137+results!S137</f>
        <v>0</v>
      </c>
      <c r="AC137" s="33">
        <f>results!T137+results!U137</f>
        <v>0</v>
      </c>
      <c r="AD137" s="10" t="e">
        <f t="shared" si="19"/>
        <v>#NUM!</v>
      </c>
    </row>
    <row r="138" spans="1:30" x14ac:dyDescent="0.35">
      <c r="A138" s="18">
        <v>132</v>
      </c>
      <c r="B138" s="20">
        <f t="shared" si="14"/>
        <v>113</v>
      </c>
      <c r="C138" s="20">
        <f t="shared" si="15"/>
        <v>52</v>
      </c>
      <c r="D138" s="14">
        <f t="shared" si="16"/>
        <v>30</v>
      </c>
      <c r="E138" s="14">
        <f t="shared" si="16"/>
        <v>30</v>
      </c>
      <c r="F138" s="2" t="str">
        <f>IF(results!W138&lt;&gt;"c","",results!B138)</f>
        <v/>
      </c>
      <c r="G138" s="2" t="str">
        <f>IF(results!$W138&lt;&gt;"c","",results!V138)</f>
        <v/>
      </c>
      <c r="H138" s="34" t="str">
        <f>IF(results!$W138&lt;&gt;"c","",U138)</f>
        <v/>
      </c>
      <c r="I138" s="34" t="str">
        <f>IF(results!$W138&lt;&gt;"c","",IF(V138=U138,V138+0.0001,V138))</f>
        <v/>
      </c>
      <c r="J138" s="34" t="str">
        <f>IF(results!$W138&lt;&gt;"c","",IF(OR(U138=W138,V138=W138),W138+0.0002,W138))</f>
        <v/>
      </c>
      <c r="K138" s="34" t="str">
        <f>IF(results!$W138&lt;&gt;"c","",IF(OR(U138=X138,V138=X138,W138=X138),X138+0.0003,X138))</f>
        <v/>
      </c>
      <c r="L138" s="34" t="str">
        <f>IF(results!$W138&lt;&gt;"c","",IF(OR(U138=Y138,V138=Y138,W138=Y138,X138=Y138),Y138+0.0004,Y138))</f>
        <v/>
      </c>
      <c r="M138" s="34" t="str">
        <f>IF(results!$W138&lt;&gt;"c","",IF(OR(U138=Z138,V138=Z138,W138=Z138,X138=Z138,Y138=Z138),Z138+0.0005,Z138))</f>
        <v/>
      </c>
      <c r="N138" s="34" t="str">
        <f>IF(results!$W138&lt;&gt;"c","",IF(OR(U138=AA138,V138=AA138,W138=AA138,X138=AA138,Y138=AA138,Z138=AA138),AA138+0.0006,AA138))</f>
        <v/>
      </c>
      <c r="O138" s="34" t="str">
        <f>IF(results!$W138&lt;&gt;"c","",IF(OR(U138=AB138,V138=AB138,W138=AB138,X138=AB138,Y138=AB138,Z138=AB138,AA138=AB138),AB138+0.0007,AB138))</f>
        <v/>
      </c>
      <c r="P138" s="34" t="str">
        <f>IF(results!$W138&lt;&gt;"c","",AC138*2)</f>
        <v/>
      </c>
      <c r="Q138" s="4">
        <f t="shared" si="17"/>
        <v>0</v>
      </c>
      <c r="R138" s="4">
        <f t="shared" si="18"/>
        <v>1.38E-5</v>
      </c>
      <c r="S138" s="4" t="str">
        <f>IF(results!$W138&lt;&gt;"c","",results!C138)</f>
        <v/>
      </c>
      <c r="T138" s="4">
        <f>IF(results!W138="A",1,IF(results!W138="B",2,IF(results!W138="C",3,99)))</f>
        <v>99</v>
      </c>
      <c r="U138" s="33">
        <f>results!D138+results!E138</f>
        <v>0</v>
      </c>
      <c r="V138" s="33">
        <f>results!F138+results!G138</f>
        <v>0</v>
      </c>
      <c r="W138" s="33">
        <f>results!H138+results!I138</f>
        <v>0</v>
      </c>
      <c r="X138" s="33">
        <f>results!J138+results!K138</f>
        <v>0</v>
      </c>
      <c r="Y138" s="33">
        <f>results!L138+results!M138</f>
        <v>0</v>
      </c>
      <c r="Z138" s="33">
        <f>results!N138+results!O138</f>
        <v>0</v>
      </c>
      <c r="AA138" s="33">
        <f>results!P138+results!Q138</f>
        <v>0</v>
      </c>
      <c r="AB138" s="33">
        <f>results!R138+results!S138</f>
        <v>0</v>
      </c>
      <c r="AC138" s="33">
        <f>results!T138+results!U138</f>
        <v>0</v>
      </c>
      <c r="AD138" s="10" t="e">
        <f t="shared" si="19"/>
        <v>#NUM!</v>
      </c>
    </row>
    <row r="139" spans="1:30" x14ac:dyDescent="0.35">
      <c r="A139" s="18">
        <v>133</v>
      </c>
      <c r="B139" s="20">
        <f t="shared" si="14"/>
        <v>113</v>
      </c>
      <c r="C139" s="20">
        <f t="shared" si="15"/>
        <v>51</v>
      </c>
      <c r="D139" s="14">
        <f t="shared" si="16"/>
        <v>30</v>
      </c>
      <c r="E139" s="14">
        <f t="shared" si="16"/>
        <v>30</v>
      </c>
      <c r="F139" s="2" t="str">
        <f>IF(results!W139&lt;&gt;"c","",results!B139)</f>
        <v/>
      </c>
      <c r="G139" s="2" t="str">
        <f>IF(results!$W139&lt;&gt;"c","",results!V139)</f>
        <v/>
      </c>
      <c r="H139" s="34" t="str">
        <f>IF(results!$W139&lt;&gt;"c","",U139)</f>
        <v/>
      </c>
      <c r="I139" s="34" t="str">
        <f>IF(results!$W139&lt;&gt;"c","",IF(V139=U139,V139+0.0001,V139))</f>
        <v/>
      </c>
      <c r="J139" s="34" t="str">
        <f>IF(results!$W139&lt;&gt;"c","",IF(OR(U139=W139,V139=W139),W139+0.0002,W139))</f>
        <v/>
      </c>
      <c r="K139" s="34" t="str">
        <f>IF(results!$W139&lt;&gt;"c","",IF(OR(U139=X139,V139=X139,W139=X139),X139+0.0003,X139))</f>
        <v/>
      </c>
      <c r="L139" s="34" t="str">
        <f>IF(results!$W139&lt;&gt;"c","",IF(OR(U139=Y139,V139=Y139,W139=Y139,X139=Y139),Y139+0.0004,Y139))</f>
        <v/>
      </c>
      <c r="M139" s="34" t="str">
        <f>IF(results!$W139&lt;&gt;"c","",IF(OR(U139=Z139,V139=Z139,W139=Z139,X139=Z139,Y139=Z139),Z139+0.0005,Z139))</f>
        <v/>
      </c>
      <c r="N139" s="34" t="str">
        <f>IF(results!$W139&lt;&gt;"c","",IF(OR(U139=AA139,V139=AA139,W139=AA139,X139=AA139,Y139=AA139,Z139=AA139),AA139+0.0006,AA139))</f>
        <v/>
      </c>
      <c r="O139" s="34" t="str">
        <f>IF(results!$W139&lt;&gt;"c","",IF(OR(U139=AB139,V139=AB139,W139=AB139,X139=AB139,Y139=AB139,Z139=AB139,AA139=AB139),AB139+0.0007,AB139))</f>
        <v/>
      </c>
      <c r="P139" s="34" t="str">
        <f>IF(results!$W139&lt;&gt;"c","",AC139*2)</f>
        <v/>
      </c>
      <c r="Q139" s="4">
        <f t="shared" si="17"/>
        <v>0</v>
      </c>
      <c r="R139" s="4">
        <f t="shared" si="18"/>
        <v>1.3899999999999999E-5</v>
      </c>
      <c r="S139" s="4" t="str">
        <f>IF(results!$W139&lt;&gt;"c","",results!C139)</f>
        <v/>
      </c>
      <c r="T139" s="4">
        <f>IF(results!W139="A",1,IF(results!W139="B",2,IF(results!W139="C",3,99)))</f>
        <v>99</v>
      </c>
      <c r="U139" s="33">
        <f>results!D139+results!E139</f>
        <v>0</v>
      </c>
      <c r="V139" s="33">
        <f>results!F139+results!G139</f>
        <v>0</v>
      </c>
      <c r="W139" s="33">
        <f>results!H139+results!I139</f>
        <v>0</v>
      </c>
      <c r="X139" s="33">
        <f>results!J139+results!K139</f>
        <v>0</v>
      </c>
      <c r="Y139" s="33">
        <f>results!L139+results!M139</f>
        <v>0</v>
      </c>
      <c r="Z139" s="33">
        <f>results!N139+results!O139</f>
        <v>0</v>
      </c>
      <c r="AA139" s="33">
        <f>results!P139+results!Q139</f>
        <v>0</v>
      </c>
      <c r="AB139" s="33">
        <f>results!R139+results!S139</f>
        <v>0</v>
      </c>
      <c r="AC139" s="33">
        <f>results!T139+results!U139</f>
        <v>0</v>
      </c>
      <c r="AD139" s="10" t="e">
        <f t="shared" si="19"/>
        <v>#NUM!</v>
      </c>
    </row>
    <row r="140" spans="1:30" x14ac:dyDescent="0.35">
      <c r="A140" s="18">
        <v>134</v>
      </c>
      <c r="B140" s="20">
        <f t="shared" si="14"/>
        <v>113</v>
      </c>
      <c r="C140" s="20">
        <f t="shared" si="15"/>
        <v>50</v>
      </c>
      <c r="D140" s="14">
        <f t="shared" si="16"/>
        <v>30</v>
      </c>
      <c r="E140" s="14">
        <f t="shared" si="16"/>
        <v>30</v>
      </c>
      <c r="F140" s="2" t="str">
        <f>IF(results!W140&lt;&gt;"c","",results!B140)</f>
        <v/>
      </c>
      <c r="G140" s="2" t="str">
        <f>IF(results!$W140&lt;&gt;"c","",results!V140)</f>
        <v/>
      </c>
      <c r="H140" s="34" t="str">
        <f>IF(results!$W140&lt;&gt;"c","",U140)</f>
        <v/>
      </c>
      <c r="I140" s="34" t="str">
        <f>IF(results!$W140&lt;&gt;"c","",IF(V140=U140,V140+0.0001,V140))</f>
        <v/>
      </c>
      <c r="J140" s="34" t="str">
        <f>IF(results!$W140&lt;&gt;"c","",IF(OR(U140=W140,V140=W140),W140+0.0002,W140))</f>
        <v/>
      </c>
      <c r="K140" s="34" t="str">
        <f>IF(results!$W140&lt;&gt;"c","",IF(OR(U140=X140,V140=X140,W140=X140),X140+0.0003,X140))</f>
        <v/>
      </c>
      <c r="L140" s="34" t="str">
        <f>IF(results!$W140&lt;&gt;"c","",IF(OR(U140=Y140,V140=Y140,W140=Y140,X140=Y140),Y140+0.0004,Y140))</f>
        <v/>
      </c>
      <c r="M140" s="34" t="str">
        <f>IF(results!$W140&lt;&gt;"c","",IF(OR(U140=Z140,V140=Z140,W140=Z140,X140=Z140,Y140=Z140),Z140+0.0005,Z140))</f>
        <v/>
      </c>
      <c r="N140" s="34" t="str">
        <f>IF(results!$W140&lt;&gt;"c","",IF(OR(U140=AA140,V140=AA140,W140=AA140,X140=AA140,Y140=AA140,Z140=AA140),AA140+0.0006,AA140))</f>
        <v/>
      </c>
      <c r="O140" s="34" t="str">
        <f>IF(results!$W140&lt;&gt;"c","",IF(OR(U140=AB140,V140=AB140,W140=AB140,X140=AB140,Y140=AB140,Z140=AB140,AA140=AB140),AB140+0.0007,AB140))</f>
        <v/>
      </c>
      <c r="P140" s="34" t="str">
        <f>IF(results!$W140&lt;&gt;"c","",AC140*2)</f>
        <v/>
      </c>
      <c r="Q140" s="4">
        <f t="shared" si="17"/>
        <v>0</v>
      </c>
      <c r="R140" s="4">
        <f t="shared" si="18"/>
        <v>1.4E-5</v>
      </c>
      <c r="S140" s="4" t="str">
        <f>IF(results!$W140&lt;&gt;"c","",results!C140)</f>
        <v/>
      </c>
      <c r="T140" s="4">
        <f>IF(results!W140="A",1,IF(results!W140="B",2,IF(results!W140="C",3,99)))</f>
        <v>99</v>
      </c>
      <c r="U140" s="33">
        <f>results!D140+results!E140</f>
        <v>0</v>
      </c>
      <c r="V140" s="33">
        <f>results!F140+results!G140</f>
        <v>0</v>
      </c>
      <c r="W140" s="33">
        <f>results!H140+results!I140</f>
        <v>0</v>
      </c>
      <c r="X140" s="33">
        <f>results!J140+results!K140</f>
        <v>0</v>
      </c>
      <c r="Y140" s="33">
        <f>results!L140+results!M140</f>
        <v>0</v>
      </c>
      <c r="Z140" s="33">
        <f>results!N140+results!O140</f>
        <v>0</v>
      </c>
      <c r="AA140" s="33">
        <f>results!P140+results!Q140</f>
        <v>0</v>
      </c>
      <c r="AB140" s="33">
        <f>results!R140+results!S140</f>
        <v>0</v>
      </c>
      <c r="AC140" s="33">
        <f>results!T140+results!U140</f>
        <v>0</v>
      </c>
      <c r="AD140" s="10" t="e">
        <f t="shared" si="19"/>
        <v>#NUM!</v>
      </c>
    </row>
    <row r="141" spans="1:30" x14ac:dyDescent="0.35">
      <c r="A141" s="18">
        <v>135</v>
      </c>
      <c r="B141" s="20">
        <f t="shared" si="14"/>
        <v>113</v>
      </c>
      <c r="C141" s="20">
        <f t="shared" si="15"/>
        <v>49</v>
      </c>
      <c r="D141" s="14">
        <f t="shared" si="16"/>
        <v>30</v>
      </c>
      <c r="E141" s="14">
        <f t="shared" si="16"/>
        <v>30</v>
      </c>
      <c r="F141" s="2" t="str">
        <f>IF(results!W141&lt;&gt;"c","",results!B141)</f>
        <v/>
      </c>
      <c r="G141" s="2" t="str">
        <f>IF(results!$W141&lt;&gt;"c","",results!V141)</f>
        <v/>
      </c>
      <c r="H141" s="34" t="str">
        <f>IF(results!$W141&lt;&gt;"c","",U141)</f>
        <v/>
      </c>
      <c r="I141" s="34" t="str">
        <f>IF(results!$W141&lt;&gt;"c","",IF(V141=U141,V141+0.0001,V141))</f>
        <v/>
      </c>
      <c r="J141" s="34" t="str">
        <f>IF(results!$W141&lt;&gt;"c","",IF(OR(U141=W141,V141=W141),W141+0.0002,W141))</f>
        <v/>
      </c>
      <c r="K141" s="34" t="str">
        <f>IF(results!$W141&lt;&gt;"c","",IF(OR(U141=X141,V141=X141,W141=X141),X141+0.0003,X141))</f>
        <v/>
      </c>
      <c r="L141" s="34" t="str">
        <f>IF(results!$W141&lt;&gt;"c","",IF(OR(U141=Y141,V141=Y141,W141=Y141,X141=Y141),Y141+0.0004,Y141))</f>
        <v/>
      </c>
      <c r="M141" s="34" t="str">
        <f>IF(results!$W141&lt;&gt;"c","",IF(OR(U141=Z141,V141=Z141,W141=Z141,X141=Z141,Y141=Z141),Z141+0.0005,Z141))</f>
        <v/>
      </c>
      <c r="N141" s="34" t="str">
        <f>IF(results!$W141&lt;&gt;"c","",IF(OR(U141=AA141,V141=AA141,W141=AA141,X141=AA141,Y141=AA141,Z141=AA141),AA141+0.0006,AA141))</f>
        <v/>
      </c>
      <c r="O141" s="34" t="str">
        <f>IF(results!$W141&lt;&gt;"c","",IF(OR(U141=AB141,V141=AB141,W141=AB141,X141=AB141,Y141=AB141,Z141=AB141,AA141=AB141),AB141+0.0007,AB141))</f>
        <v/>
      </c>
      <c r="P141" s="34" t="str">
        <f>IF(results!$W141&lt;&gt;"c","",AC141*2)</f>
        <v/>
      </c>
      <c r="Q141" s="4">
        <f t="shared" si="17"/>
        <v>0</v>
      </c>
      <c r="R141" s="4">
        <f t="shared" si="18"/>
        <v>1.4099999999999999E-5</v>
      </c>
      <c r="S141" s="4" t="str">
        <f>IF(results!$W141&lt;&gt;"c","",results!C141)</f>
        <v/>
      </c>
      <c r="T141" s="4">
        <f>IF(results!W141="A",1,IF(results!W141="B",2,IF(results!W141="C",3,99)))</f>
        <v>99</v>
      </c>
      <c r="U141" s="33">
        <f>results!D141+results!E141</f>
        <v>0</v>
      </c>
      <c r="V141" s="33">
        <f>results!F141+results!G141</f>
        <v>0</v>
      </c>
      <c r="W141" s="33">
        <f>results!H141+results!I141</f>
        <v>0</v>
      </c>
      <c r="X141" s="33">
        <f>results!J141+results!K141</f>
        <v>0</v>
      </c>
      <c r="Y141" s="33">
        <f>results!L141+results!M141</f>
        <v>0</v>
      </c>
      <c r="Z141" s="33">
        <f>results!N141+results!O141</f>
        <v>0</v>
      </c>
      <c r="AA141" s="33">
        <f>results!P141+results!Q141</f>
        <v>0</v>
      </c>
      <c r="AB141" s="33">
        <f>results!R141+results!S141</f>
        <v>0</v>
      </c>
      <c r="AC141" s="33">
        <f>results!T141+results!U141</f>
        <v>0</v>
      </c>
      <c r="AD141" s="10" t="e">
        <f t="shared" si="19"/>
        <v>#NUM!</v>
      </c>
    </row>
    <row r="142" spans="1:30" x14ac:dyDescent="0.35">
      <c r="A142" s="18">
        <v>136</v>
      </c>
      <c r="B142" s="20">
        <f t="shared" si="14"/>
        <v>113</v>
      </c>
      <c r="C142" s="20">
        <f t="shared" si="15"/>
        <v>48</v>
      </c>
      <c r="D142" s="14">
        <f t="shared" si="16"/>
        <v>30</v>
      </c>
      <c r="E142" s="14">
        <f t="shared" si="16"/>
        <v>30</v>
      </c>
      <c r="F142" s="2" t="str">
        <f>IF(results!W142&lt;&gt;"c","",results!B142)</f>
        <v/>
      </c>
      <c r="G142" s="2" t="str">
        <f>IF(results!$W142&lt;&gt;"c","",results!V142)</f>
        <v/>
      </c>
      <c r="H142" s="34" t="str">
        <f>IF(results!$W142&lt;&gt;"c","",U142)</f>
        <v/>
      </c>
      <c r="I142" s="34" t="str">
        <f>IF(results!$W142&lt;&gt;"c","",IF(V142=U142,V142+0.0001,V142))</f>
        <v/>
      </c>
      <c r="J142" s="34" t="str">
        <f>IF(results!$W142&lt;&gt;"c","",IF(OR(U142=W142,V142=W142),W142+0.0002,W142))</f>
        <v/>
      </c>
      <c r="K142" s="34" t="str">
        <f>IF(results!$W142&lt;&gt;"c","",IF(OR(U142=X142,V142=X142,W142=X142),X142+0.0003,X142))</f>
        <v/>
      </c>
      <c r="L142" s="34" t="str">
        <f>IF(results!$W142&lt;&gt;"c","",IF(OR(U142=Y142,V142=Y142,W142=Y142,X142=Y142),Y142+0.0004,Y142))</f>
        <v/>
      </c>
      <c r="M142" s="34" t="str">
        <f>IF(results!$W142&lt;&gt;"c","",IF(OR(U142=Z142,V142=Z142,W142=Z142,X142=Z142,Y142=Z142),Z142+0.0005,Z142))</f>
        <v/>
      </c>
      <c r="N142" s="34" t="str">
        <f>IF(results!$W142&lt;&gt;"c","",IF(OR(U142=AA142,V142=AA142,W142=AA142,X142=AA142,Y142=AA142,Z142=AA142),AA142+0.0006,AA142))</f>
        <v/>
      </c>
      <c r="O142" s="34" t="str">
        <f>IF(results!$W142&lt;&gt;"c","",IF(OR(U142=AB142,V142=AB142,W142=AB142,X142=AB142,Y142=AB142,Z142=AB142,AA142=AB142),AB142+0.0007,AB142))</f>
        <v/>
      </c>
      <c r="P142" s="34" t="str">
        <f>IF(results!$W142&lt;&gt;"c","",AC142*2)</f>
        <v/>
      </c>
      <c r="Q142" s="4">
        <f t="shared" si="17"/>
        <v>0</v>
      </c>
      <c r="R142" s="4">
        <f t="shared" si="18"/>
        <v>1.42E-5</v>
      </c>
      <c r="S142" s="4" t="str">
        <f>IF(results!$W142&lt;&gt;"c","",results!C142)</f>
        <v/>
      </c>
      <c r="T142" s="4">
        <f>IF(results!W142="A",1,IF(results!W142="B",2,IF(results!W142="C",3,99)))</f>
        <v>99</v>
      </c>
      <c r="U142" s="33">
        <f>results!D142+results!E142</f>
        <v>0</v>
      </c>
      <c r="V142" s="33">
        <f>results!F142+results!G142</f>
        <v>0</v>
      </c>
      <c r="W142" s="33">
        <f>results!H142+results!I142</f>
        <v>0</v>
      </c>
      <c r="X142" s="33">
        <f>results!J142+results!K142</f>
        <v>0</v>
      </c>
      <c r="Y142" s="33">
        <f>results!L142+results!M142</f>
        <v>0</v>
      </c>
      <c r="Z142" s="33">
        <f>results!N142+results!O142</f>
        <v>0</v>
      </c>
      <c r="AA142" s="33">
        <f>results!P142+results!Q142</f>
        <v>0</v>
      </c>
      <c r="AB142" s="33">
        <f>results!R142+results!S142</f>
        <v>0</v>
      </c>
      <c r="AC142" s="33">
        <f>results!T142+results!U142</f>
        <v>0</v>
      </c>
      <c r="AD142" s="10" t="e">
        <f t="shared" si="19"/>
        <v>#NUM!</v>
      </c>
    </row>
    <row r="143" spans="1:30" x14ac:dyDescent="0.35">
      <c r="A143" s="18">
        <v>137</v>
      </c>
      <c r="B143" s="20">
        <f t="shared" si="14"/>
        <v>113</v>
      </c>
      <c r="C143" s="20">
        <f t="shared" si="15"/>
        <v>47</v>
      </c>
      <c r="D143" s="14">
        <f t="shared" si="16"/>
        <v>30</v>
      </c>
      <c r="E143" s="14">
        <f t="shared" si="16"/>
        <v>30</v>
      </c>
      <c r="F143" s="2" t="str">
        <f>IF(results!W143&lt;&gt;"c","",results!B143)</f>
        <v/>
      </c>
      <c r="G143" s="2" t="str">
        <f>IF(results!$W143&lt;&gt;"c","",results!V143)</f>
        <v/>
      </c>
      <c r="H143" s="34" t="str">
        <f>IF(results!$W143&lt;&gt;"c","",U143)</f>
        <v/>
      </c>
      <c r="I143" s="34" t="str">
        <f>IF(results!$W143&lt;&gt;"c","",IF(V143=U143,V143+0.0001,V143))</f>
        <v/>
      </c>
      <c r="J143" s="34" t="str">
        <f>IF(results!$W143&lt;&gt;"c","",IF(OR(U143=W143,V143=W143),W143+0.0002,W143))</f>
        <v/>
      </c>
      <c r="K143" s="34" t="str">
        <f>IF(results!$W143&lt;&gt;"c","",IF(OR(U143=X143,V143=X143,W143=X143),X143+0.0003,X143))</f>
        <v/>
      </c>
      <c r="L143" s="34" t="str">
        <f>IF(results!$W143&lt;&gt;"c","",IF(OR(U143=Y143,V143=Y143,W143=Y143,X143=Y143),Y143+0.0004,Y143))</f>
        <v/>
      </c>
      <c r="M143" s="34" t="str">
        <f>IF(results!$W143&lt;&gt;"c","",IF(OR(U143=Z143,V143=Z143,W143=Z143,X143=Z143,Y143=Z143),Z143+0.0005,Z143))</f>
        <v/>
      </c>
      <c r="N143" s="34" t="str">
        <f>IF(results!$W143&lt;&gt;"c","",IF(OR(U143=AA143,V143=AA143,W143=AA143,X143=AA143,Y143=AA143,Z143=AA143),AA143+0.0006,AA143))</f>
        <v/>
      </c>
      <c r="O143" s="34" t="str">
        <f>IF(results!$W143&lt;&gt;"c","",IF(OR(U143=AB143,V143=AB143,W143=AB143,X143=AB143,Y143=AB143,Z143=AB143,AA143=AB143),AB143+0.0007,AB143))</f>
        <v/>
      </c>
      <c r="P143" s="34" t="str">
        <f>IF(results!$W143&lt;&gt;"c","",AC143*2)</f>
        <v/>
      </c>
      <c r="Q143" s="4">
        <f t="shared" si="17"/>
        <v>0</v>
      </c>
      <c r="R143" s="4">
        <f t="shared" si="18"/>
        <v>1.4299999999999999E-5</v>
      </c>
      <c r="S143" s="4" t="str">
        <f>IF(results!$W143&lt;&gt;"c","",results!C143)</f>
        <v/>
      </c>
      <c r="T143" s="4">
        <f>IF(results!W143="A",1,IF(results!W143="B",2,IF(results!W143="C",3,99)))</f>
        <v>99</v>
      </c>
      <c r="U143" s="33">
        <f>results!D143+results!E143</f>
        <v>0</v>
      </c>
      <c r="V143" s="33">
        <f>results!F143+results!G143</f>
        <v>0</v>
      </c>
      <c r="W143" s="33">
        <f>results!H143+results!I143</f>
        <v>0</v>
      </c>
      <c r="X143" s="33">
        <f>results!J143+results!K143</f>
        <v>0</v>
      </c>
      <c r="Y143" s="33">
        <f>results!L143+results!M143</f>
        <v>0</v>
      </c>
      <c r="Z143" s="33">
        <f>results!N143+results!O143</f>
        <v>0</v>
      </c>
      <c r="AA143" s="33">
        <f>results!P143+results!Q143</f>
        <v>0</v>
      </c>
      <c r="AB143" s="33">
        <f>results!R143+results!S143</f>
        <v>0</v>
      </c>
      <c r="AC143" s="33">
        <f>results!T143+results!U143</f>
        <v>0</v>
      </c>
      <c r="AD143" s="10" t="e">
        <f t="shared" si="19"/>
        <v>#NUM!</v>
      </c>
    </row>
    <row r="144" spans="1:30" x14ac:dyDescent="0.35">
      <c r="A144" s="18">
        <v>138</v>
      </c>
      <c r="B144" s="20">
        <f t="shared" si="14"/>
        <v>113</v>
      </c>
      <c r="C144" s="20">
        <f t="shared" si="15"/>
        <v>46</v>
      </c>
      <c r="D144" s="14">
        <f t="shared" si="16"/>
        <v>30</v>
      </c>
      <c r="E144" s="14">
        <f t="shared" si="16"/>
        <v>30</v>
      </c>
      <c r="F144" s="2" t="str">
        <f>IF(results!W144&lt;&gt;"c","",results!B144)</f>
        <v/>
      </c>
      <c r="G144" s="2" t="str">
        <f>IF(results!$W144&lt;&gt;"c","",results!V144)</f>
        <v/>
      </c>
      <c r="H144" s="34" t="str">
        <f>IF(results!$W144&lt;&gt;"c","",U144)</f>
        <v/>
      </c>
      <c r="I144" s="34" t="str">
        <f>IF(results!$W144&lt;&gt;"c","",IF(V144=U144,V144+0.0001,V144))</f>
        <v/>
      </c>
      <c r="J144" s="34" t="str">
        <f>IF(results!$W144&lt;&gt;"c","",IF(OR(U144=W144,V144=W144),W144+0.0002,W144))</f>
        <v/>
      </c>
      <c r="K144" s="34" t="str">
        <f>IF(results!$W144&lt;&gt;"c","",IF(OR(U144=X144,V144=X144,W144=X144),X144+0.0003,X144))</f>
        <v/>
      </c>
      <c r="L144" s="34" t="str">
        <f>IF(results!$W144&lt;&gt;"c","",IF(OR(U144=Y144,V144=Y144,W144=Y144,X144=Y144),Y144+0.0004,Y144))</f>
        <v/>
      </c>
      <c r="M144" s="34" t="str">
        <f>IF(results!$W144&lt;&gt;"c","",IF(OR(U144=Z144,V144=Z144,W144=Z144,X144=Z144,Y144=Z144),Z144+0.0005,Z144))</f>
        <v/>
      </c>
      <c r="N144" s="34" t="str">
        <f>IF(results!$W144&lt;&gt;"c","",IF(OR(U144=AA144,V144=AA144,W144=AA144,X144=AA144,Y144=AA144,Z144=AA144),AA144+0.0006,AA144))</f>
        <v/>
      </c>
      <c r="O144" s="34" t="str">
        <f>IF(results!$W144&lt;&gt;"c","",IF(OR(U144=AB144,V144=AB144,W144=AB144,X144=AB144,Y144=AB144,Z144=AB144,AA144=AB144),AB144+0.0007,AB144))</f>
        <v/>
      </c>
      <c r="P144" s="34" t="str">
        <f>IF(results!$W144&lt;&gt;"c","",AC144*2)</f>
        <v/>
      </c>
      <c r="Q144" s="4">
        <f t="shared" si="17"/>
        <v>0</v>
      </c>
      <c r="R144" s="4">
        <f t="shared" si="18"/>
        <v>1.4399999999999999E-5</v>
      </c>
      <c r="S144" s="4" t="str">
        <f>IF(results!$W144&lt;&gt;"c","",results!C144)</f>
        <v/>
      </c>
      <c r="T144" s="4">
        <f>IF(results!W144="A",1,IF(results!W144="B",2,IF(results!W144="C",3,99)))</f>
        <v>99</v>
      </c>
      <c r="U144" s="33">
        <f>results!D144+results!E144</f>
        <v>0</v>
      </c>
      <c r="V144" s="33">
        <f>results!F144+results!G144</f>
        <v>0</v>
      </c>
      <c r="W144" s="33">
        <f>results!H144+results!I144</f>
        <v>0</v>
      </c>
      <c r="X144" s="33">
        <f>results!J144+results!K144</f>
        <v>0</v>
      </c>
      <c r="Y144" s="33">
        <f>results!L144+results!M144</f>
        <v>0</v>
      </c>
      <c r="Z144" s="33">
        <f>results!N144+results!O144</f>
        <v>0</v>
      </c>
      <c r="AA144" s="33">
        <f>results!P144+results!Q144</f>
        <v>0</v>
      </c>
      <c r="AB144" s="33">
        <f>results!R144+results!S144</f>
        <v>0</v>
      </c>
      <c r="AC144" s="33">
        <f>results!T144+results!U144</f>
        <v>0</v>
      </c>
      <c r="AD144" s="10" t="e">
        <f t="shared" si="19"/>
        <v>#NUM!</v>
      </c>
    </row>
    <row r="145" spans="1:30" x14ac:dyDescent="0.35">
      <c r="A145" s="18">
        <v>139</v>
      </c>
      <c r="B145" s="20">
        <f t="shared" si="14"/>
        <v>113</v>
      </c>
      <c r="C145" s="20">
        <f t="shared" si="15"/>
        <v>45</v>
      </c>
      <c r="D145" s="14">
        <f t="shared" si="16"/>
        <v>30</v>
      </c>
      <c r="E145" s="14">
        <f t="shared" si="16"/>
        <v>30</v>
      </c>
      <c r="F145" s="2" t="str">
        <f>IF(results!W145&lt;&gt;"c","",results!B145)</f>
        <v/>
      </c>
      <c r="G145" s="2" t="str">
        <f>IF(results!$W145&lt;&gt;"c","",results!V145)</f>
        <v/>
      </c>
      <c r="H145" s="34" t="str">
        <f>IF(results!$W145&lt;&gt;"c","",U145)</f>
        <v/>
      </c>
      <c r="I145" s="34" t="str">
        <f>IF(results!$W145&lt;&gt;"c","",IF(V145=U145,V145+0.0001,V145))</f>
        <v/>
      </c>
      <c r="J145" s="34" t="str">
        <f>IF(results!$W145&lt;&gt;"c","",IF(OR(U145=W145,V145=W145),W145+0.0002,W145))</f>
        <v/>
      </c>
      <c r="K145" s="34" t="str">
        <f>IF(results!$W145&lt;&gt;"c","",IF(OR(U145=X145,V145=X145,W145=X145),X145+0.0003,X145))</f>
        <v/>
      </c>
      <c r="L145" s="34" t="str">
        <f>IF(results!$W145&lt;&gt;"c","",IF(OR(U145=Y145,V145=Y145,W145=Y145,X145=Y145),Y145+0.0004,Y145))</f>
        <v/>
      </c>
      <c r="M145" s="34" t="str">
        <f>IF(results!$W145&lt;&gt;"c","",IF(OR(U145=Z145,V145=Z145,W145=Z145,X145=Z145,Y145=Z145),Z145+0.0005,Z145))</f>
        <v/>
      </c>
      <c r="N145" s="34" t="str">
        <f>IF(results!$W145&lt;&gt;"c","",IF(OR(U145=AA145,V145=AA145,W145=AA145,X145=AA145,Y145=AA145,Z145=AA145),AA145+0.0006,AA145))</f>
        <v/>
      </c>
      <c r="O145" s="34" t="str">
        <f>IF(results!$W145&lt;&gt;"c","",IF(OR(U145=AB145,V145=AB145,W145=AB145,X145=AB145,Y145=AB145,Z145=AB145,AA145=AB145),AB145+0.0007,AB145))</f>
        <v/>
      </c>
      <c r="P145" s="34" t="str">
        <f>IF(results!$W145&lt;&gt;"c","",AC145*2)</f>
        <v/>
      </c>
      <c r="Q145" s="4">
        <f t="shared" si="17"/>
        <v>0</v>
      </c>
      <c r="R145" s="4">
        <f t="shared" si="18"/>
        <v>1.45E-5</v>
      </c>
      <c r="S145" s="4" t="str">
        <f>IF(results!$W145&lt;&gt;"c","",results!C145)</f>
        <v/>
      </c>
      <c r="T145" s="4">
        <f>IF(results!W145="A",1,IF(results!W145="B",2,IF(results!W145="C",3,99)))</f>
        <v>99</v>
      </c>
      <c r="U145" s="33">
        <f>results!D145+results!E145</f>
        <v>0</v>
      </c>
      <c r="V145" s="33">
        <f>results!F145+results!G145</f>
        <v>0</v>
      </c>
      <c r="W145" s="33">
        <f>results!H145+results!I145</f>
        <v>0</v>
      </c>
      <c r="X145" s="33">
        <f>results!J145+results!K145</f>
        <v>0</v>
      </c>
      <c r="Y145" s="33">
        <f>results!L145+results!M145</f>
        <v>0</v>
      </c>
      <c r="Z145" s="33">
        <f>results!N145+results!O145</f>
        <v>0</v>
      </c>
      <c r="AA145" s="33">
        <f>results!P145+results!Q145</f>
        <v>0</v>
      </c>
      <c r="AB145" s="33">
        <f>results!R145+results!S145</f>
        <v>0</v>
      </c>
      <c r="AC145" s="33">
        <f>results!T145+results!U145</f>
        <v>0</v>
      </c>
      <c r="AD145" s="10" t="e">
        <f t="shared" si="19"/>
        <v>#NUM!</v>
      </c>
    </row>
    <row r="146" spans="1:30" x14ac:dyDescent="0.35">
      <c r="A146" s="18">
        <v>140</v>
      </c>
      <c r="B146" s="20">
        <f t="shared" si="14"/>
        <v>113</v>
      </c>
      <c r="C146" s="20">
        <f t="shared" si="15"/>
        <v>44</v>
      </c>
      <c r="D146" s="14">
        <f t="shared" si="16"/>
        <v>30</v>
      </c>
      <c r="E146" s="14">
        <f t="shared" si="16"/>
        <v>30</v>
      </c>
      <c r="F146" s="2" t="str">
        <f>IF(results!W146&lt;&gt;"c","",results!B146)</f>
        <v/>
      </c>
      <c r="G146" s="2" t="str">
        <f>IF(results!$W146&lt;&gt;"c","",results!V146)</f>
        <v/>
      </c>
      <c r="H146" s="34" t="str">
        <f>IF(results!$W146&lt;&gt;"c","",U146)</f>
        <v/>
      </c>
      <c r="I146" s="34" t="str">
        <f>IF(results!$W146&lt;&gt;"c","",IF(V146=U146,V146+0.0001,V146))</f>
        <v/>
      </c>
      <c r="J146" s="34" t="str">
        <f>IF(results!$W146&lt;&gt;"c","",IF(OR(U146=W146,V146=W146),W146+0.0002,W146))</f>
        <v/>
      </c>
      <c r="K146" s="34" t="str">
        <f>IF(results!$W146&lt;&gt;"c","",IF(OR(U146=X146,V146=X146,W146=X146),X146+0.0003,X146))</f>
        <v/>
      </c>
      <c r="L146" s="34" t="str">
        <f>IF(results!$W146&lt;&gt;"c","",IF(OR(U146=Y146,V146=Y146,W146=Y146,X146=Y146),Y146+0.0004,Y146))</f>
        <v/>
      </c>
      <c r="M146" s="34" t="str">
        <f>IF(results!$W146&lt;&gt;"c","",IF(OR(U146=Z146,V146=Z146,W146=Z146,X146=Z146,Y146=Z146),Z146+0.0005,Z146))</f>
        <v/>
      </c>
      <c r="N146" s="34" t="str">
        <f>IF(results!$W146&lt;&gt;"c","",IF(OR(U146=AA146,V146=AA146,W146=AA146,X146=AA146,Y146=AA146,Z146=AA146),AA146+0.0006,AA146))</f>
        <v/>
      </c>
      <c r="O146" s="34" t="str">
        <f>IF(results!$W146&lt;&gt;"c","",IF(OR(U146=AB146,V146=AB146,W146=AB146,X146=AB146,Y146=AB146,Z146=AB146,AA146=AB146),AB146+0.0007,AB146))</f>
        <v/>
      </c>
      <c r="P146" s="34" t="str">
        <f>IF(results!$W146&lt;&gt;"c","",AC146*2)</f>
        <v/>
      </c>
      <c r="Q146" s="4">
        <f t="shared" si="17"/>
        <v>0</v>
      </c>
      <c r="R146" s="4">
        <f t="shared" si="18"/>
        <v>1.4599999999999999E-5</v>
      </c>
      <c r="S146" s="4" t="str">
        <f>IF(results!$W146&lt;&gt;"c","",results!C146)</f>
        <v/>
      </c>
      <c r="T146" s="4">
        <f>IF(results!W146="A",1,IF(results!W146="B",2,IF(results!W146="C",3,99)))</f>
        <v>99</v>
      </c>
      <c r="U146" s="33">
        <f>results!D146+results!E146</f>
        <v>0</v>
      </c>
      <c r="V146" s="33">
        <f>results!F146+results!G146</f>
        <v>0</v>
      </c>
      <c r="W146" s="33">
        <f>results!H146+results!I146</f>
        <v>0</v>
      </c>
      <c r="X146" s="33">
        <f>results!J146+results!K146</f>
        <v>0</v>
      </c>
      <c r="Y146" s="33">
        <f>results!L146+results!M146</f>
        <v>0</v>
      </c>
      <c r="Z146" s="33">
        <f>results!N146+results!O146</f>
        <v>0</v>
      </c>
      <c r="AA146" s="33">
        <f>results!P146+results!Q146</f>
        <v>0</v>
      </c>
      <c r="AB146" s="33">
        <f>results!R146+results!S146</f>
        <v>0</v>
      </c>
      <c r="AC146" s="33">
        <f>results!T146+results!U146</f>
        <v>0</v>
      </c>
      <c r="AD146" s="10" t="e">
        <f t="shared" si="19"/>
        <v>#NUM!</v>
      </c>
    </row>
    <row r="147" spans="1:30" x14ac:dyDescent="0.35">
      <c r="A147" s="18">
        <v>141</v>
      </c>
      <c r="B147" s="20">
        <f t="shared" si="14"/>
        <v>113</v>
      </c>
      <c r="C147" s="20">
        <f t="shared" si="15"/>
        <v>43</v>
      </c>
      <c r="D147" s="14">
        <f t="shared" si="16"/>
        <v>30</v>
      </c>
      <c r="E147" s="14">
        <f t="shared" si="16"/>
        <v>30</v>
      </c>
      <c r="F147" s="2" t="str">
        <f>IF(results!W147&lt;&gt;"c","",results!B147)</f>
        <v/>
      </c>
      <c r="G147" s="2" t="str">
        <f>IF(results!$W147&lt;&gt;"c","",results!V147)</f>
        <v/>
      </c>
      <c r="H147" s="34" t="str">
        <f>IF(results!$W147&lt;&gt;"c","",U147)</f>
        <v/>
      </c>
      <c r="I147" s="34" t="str">
        <f>IF(results!$W147&lt;&gt;"c","",IF(V147=U147,V147+0.0001,V147))</f>
        <v/>
      </c>
      <c r="J147" s="34" t="str">
        <f>IF(results!$W147&lt;&gt;"c","",IF(OR(U147=W147,V147=W147),W147+0.0002,W147))</f>
        <v/>
      </c>
      <c r="K147" s="34" t="str">
        <f>IF(results!$W147&lt;&gt;"c","",IF(OR(U147=X147,V147=X147,W147=X147),X147+0.0003,X147))</f>
        <v/>
      </c>
      <c r="L147" s="34" t="str">
        <f>IF(results!$W147&lt;&gt;"c","",IF(OR(U147=Y147,V147=Y147,W147=Y147,X147=Y147),Y147+0.0004,Y147))</f>
        <v/>
      </c>
      <c r="M147" s="34" t="str">
        <f>IF(results!$W147&lt;&gt;"c","",IF(OR(U147=Z147,V147=Z147,W147=Z147,X147=Z147,Y147=Z147),Z147+0.0005,Z147))</f>
        <v/>
      </c>
      <c r="N147" s="34" t="str">
        <f>IF(results!$W147&lt;&gt;"c","",IF(OR(U147=AA147,V147=AA147,W147=AA147,X147=AA147,Y147=AA147,Z147=AA147),AA147+0.0006,AA147))</f>
        <v/>
      </c>
      <c r="O147" s="34" t="str">
        <f>IF(results!$W147&lt;&gt;"c","",IF(OR(U147=AB147,V147=AB147,W147=AB147,X147=AB147,Y147=AB147,Z147=AB147,AA147=AB147),AB147+0.0007,AB147))</f>
        <v/>
      </c>
      <c r="P147" s="34" t="str">
        <f>IF(results!$W147&lt;&gt;"c","",AC147*2)</f>
        <v/>
      </c>
      <c r="Q147" s="4">
        <f t="shared" si="17"/>
        <v>0</v>
      </c>
      <c r="R147" s="4">
        <f t="shared" ref="R147:R156" si="20">Q147+0.0000001*ROW()</f>
        <v>1.47E-5</v>
      </c>
      <c r="S147" s="4" t="str">
        <f>IF(results!$W147&lt;&gt;"c","",results!C147)</f>
        <v/>
      </c>
      <c r="T147" s="4">
        <f>IF(results!W147="A",1,IF(results!W147="B",2,IF(results!W147="C",3,99)))</f>
        <v>99</v>
      </c>
      <c r="U147" s="33">
        <f>results!D147+results!E147</f>
        <v>0</v>
      </c>
      <c r="V147" s="33">
        <f>results!F147+results!G147</f>
        <v>0</v>
      </c>
      <c r="W147" s="33">
        <f>results!H147+results!I147</f>
        <v>0</v>
      </c>
      <c r="X147" s="33">
        <f>results!J147+results!K147</f>
        <v>0</v>
      </c>
      <c r="Y147" s="33">
        <f>results!L147+results!M147</f>
        <v>0</v>
      </c>
      <c r="Z147" s="33">
        <f>results!N147+results!O147</f>
        <v>0</v>
      </c>
      <c r="AA147" s="33">
        <f>results!P147+results!Q147</f>
        <v>0</v>
      </c>
      <c r="AB147" s="33">
        <f>results!R147+results!S147</f>
        <v>0</v>
      </c>
      <c r="AC147" s="33">
        <f>results!T147+results!U147</f>
        <v>0</v>
      </c>
      <c r="AD147" s="10" t="e">
        <f t="shared" si="19"/>
        <v>#NUM!</v>
      </c>
    </row>
    <row r="148" spans="1:30" x14ac:dyDescent="0.35">
      <c r="A148" s="18">
        <v>142</v>
      </c>
      <c r="B148" s="20">
        <f t="shared" si="14"/>
        <v>113</v>
      </c>
      <c r="C148" s="20">
        <f t="shared" si="15"/>
        <v>42</v>
      </c>
      <c r="D148" s="14">
        <f t="shared" si="16"/>
        <v>30</v>
      </c>
      <c r="E148" s="14">
        <f t="shared" si="16"/>
        <v>30</v>
      </c>
      <c r="F148" s="2" t="str">
        <f>IF(results!W148&lt;&gt;"c","",results!B148)</f>
        <v/>
      </c>
      <c r="G148" s="2" t="str">
        <f>IF(results!$W148&lt;&gt;"c","",results!V148)</f>
        <v/>
      </c>
      <c r="H148" s="34" t="str">
        <f>IF(results!$W148&lt;&gt;"c","",U148)</f>
        <v/>
      </c>
      <c r="I148" s="34" t="str">
        <f>IF(results!$W148&lt;&gt;"c","",IF(V148=U148,V148+0.0001,V148))</f>
        <v/>
      </c>
      <c r="J148" s="34" t="str">
        <f>IF(results!$W148&lt;&gt;"c","",IF(OR(U148=W148,V148=W148),W148+0.0002,W148))</f>
        <v/>
      </c>
      <c r="K148" s="34" t="str">
        <f>IF(results!$W148&lt;&gt;"c","",IF(OR(U148=X148,V148=X148,W148=X148),X148+0.0003,X148))</f>
        <v/>
      </c>
      <c r="L148" s="34" t="str">
        <f>IF(results!$W148&lt;&gt;"c","",IF(OR(U148=Y148,V148=Y148,W148=Y148,X148=Y148),Y148+0.0004,Y148))</f>
        <v/>
      </c>
      <c r="M148" s="34" t="str">
        <f>IF(results!$W148&lt;&gt;"c","",IF(OR(U148=Z148,V148=Z148,W148=Z148,X148=Z148,Y148=Z148),Z148+0.0005,Z148))</f>
        <v/>
      </c>
      <c r="N148" s="34" t="str">
        <f>IF(results!$W148&lt;&gt;"c","",IF(OR(U148=AA148,V148=AA148,W148=AA148,X148=AA148,Y148=AA148,Z148=AA148),AA148+0.0006,AA148))</f>
        <v/>
      </c>
      <c r="O148" s="34" t="str">
        <f>IF(results!$W148&lt;&gt;"c","",IF(OR(U148=AB148,V148=AB148,W148=AB148,X148=AB148,Y148=AB148,Z148=AB148,AA148=AB148),AB148+0.0007,AB148))</f>
        <v/>
      </c>
      <c r="P148" s="34" t="str">
        <f>IF(results!$W148&lt;&gt;"c","",AC148*2)</f>
        <v/>
      </c>
      <c r="Q148" s="4">
        <f t="shared" si="17"/>
        <v>0</v>
      </c>
      <c r="R148" s="4">
        <f t="shared" si="20"/>
        <v>1.4799999999999999E-5</v>
      </c>
      <c r="S148" s="4" t="str">
        <f>IF(results!$W148&lt;&gt;"c","",results!C148)</f>
        <v/>
      </c>
      <c r="T148" s="4">
        <f>IF(results!W148="A",1,IF(results!W148="B",2,IF(results!W148="C",3,99)))</f>
        <v>99</v>
      </c>
      <c r="U148" s="33">
        <f>results!D148+results!E148</f>
        <v>0</v>
      </c>
      <c r="V148" s="33">
        <f>results!F148+results!G148</f>
        <v>0</v>
      </c>
      <c r="W148" s="33">
        <f>results!H148+results!I148</f>
        <v>0</v>
      </c>
      <c r="X148" s="33">
        <f>results!J148+results!K148</f>
        <v>0</v>
      </c>
      <c r="Y148" s="33">
        <f>results!L148+results!M148</f>
        <v>0</v>
      </c>
      <c r="Z148" s="33">
        <f>results!N148+results!O148</f>
        <v>0</v>
      </c>
      <c r="AA148" s="33">
        <f>results!P148+results!Q148</f>
        <v>0</v>
      </c>
      <c r="AB148" s="33">
        <f>results!R148+results!S148</f>
        <v>0</v>
      </c>
      <c r="AC148" s="33">
        <f>results!T148+results!U148</f>
        <v>0</v>
      </c>
      <c r="AD148" s="10" t="e">
        <f t="shared" si="19"/>
        <v>#NUM!</v>
      </c>
    </row>
    <row r="149" spans="1:30" x14ac:dyDescent="0.35">
      <c r="A149" s="18">
        <v>143</v>
      </c>
      <c r="B149" s="20">
        <f t="shared" si="14"/>
        <v>113</v>
      </c>
      <c r="C149" s="20">
        <f t="shared" si="15"/>
        <v>41</v>
      </c>
      <c r="D149" s="14">
        <f t="shared" si="16"/>
        <v>30</v>
      </c>
      <c r="E149" s="14">
        <f t="shared" si="16"/>
        <v>30</v>
      </c>
      <c r="F149" s="2" t="str">
        <f>IF(results!W149&lt;&gt;"c","",results!B149)</f>
        <v/>
      </c>
      <c r="G149" s="2" t="str">
        <f>IF(results!$W149&lt;&gt;"c","",results!V149)</f>
        <v/>
      </c>
      <c r="H149" s="34" t="str">
        <f>IF(results!$W149&lt;&gt;"c","",U149)</f>
        <v/>
      </c>
      <c r="I149" s="34" t="str">
        <f>IF(results!$W149&lt;&gt;"c","",IF(V149=U149,V149+0.0001,V149))</f>
        <v/>
      </c>
      <c r="J149" s="34" t="str">
        <f>IF(results!$W149&lt;&gt;"c","",IF(OR(U149=W149,V149=W149),W149+0.0002,W149))</f>
        <v/>
      </c>
      <c r="K149" s="34" t="str">
        <f>IF(results!$W149&lt;&gt;"c","",IF(OR(U149=X149,V149=X149,W149=X149),X149+0.0003,X149))</f>
        <v/>
      </c>
      <c r="L149" s="34" t="str">
        <f>IF(results!$W149&lt;&gt;"c","",IF(OR(U149=Y149,V149=Y149,W149=Y149,X149=Y149),Y149+0.0004,Y149))</f>
        <v/>
      </c>
      <c r="M149" s="34" t="str">
        <f>IF(results!$W149&lt;&gt;"c","",IF(OR(U149=Z149,V149=Z149,W149=Z149,X149=Z149,Y149=Z149),Z149+0.0005,Z149))</f>
        <v/>
      </c>
      <c r="N149" s="34" t="str">
        <f>IF(results!$W149&lt;&gt;"c","",IF(OR(U149=AA149,V149=AA149,W149=AA149,X149=AA149,Y149=AA149,Z149=AA149),AA149+0.0006,AA149))</f>
        <v/>
      </c>
      <c r="O149" s="34" t="str">
        <f>IF(results!$W149&lt;&gt;"c","",IF(OR(U149=AB149,V149=AB149,W149=AB149,X149=AB149,Y149=AB149,Z149=AB149,AA149=AB149),AB149+0.0007,AB149))</f>
        <v/>
      </c>
      <c r="P149" s="34" t="str">
        <f>IF(results!$W149&lt;&gt;"c","",AC149*2)</f>
        <v/>
      </c>
      <c r="Q149" s="4">
        <f t="shared" si="17"/>
        <v>0</v>
      </c>
      <c r="R149" s="4">
        <f t="shared" si="20"/>
        <v>1.49E-5</v>
      </c>
      <c r="S149" s="4" t="str">
        <f>IF(results!$W149&lt;&gt;"c","",results!C149)</f>
        <v/>
      </c>
      <c r="T149" s="4">
        <f>IF(results!W149="A",1,IF(results!W149="B",2,IF(results!W149="C",3,99)))</f>
        <v>99</v>
      </c>
      <c r="U149" s="33">
        <f>results!D149+results!E149</f>
        <v>0</v>
      </c>
      <c r="V149" s="33">
        <f>results!F149+results!G149</f>
        <v>0</v>
      </c>
      <c r="W149" s="33">
        <f>results!H149+results!I149</f>
        <v>0</v>
      </c>
      <c r="X149" s="33">
        <f>results!J149+results!K149</f>
        <v>0</v>
      </c>
      <c r="Y149" s="33">
        <f>results!L149+results!M149</f>
        <v>0</v>
      </c>
      <c r="Z149" s="33">
        <f>results!N149+results!O149</f>
        <v>0</v>
      </c>
      <c r="AA149" s="33">
        <f>results!P149+results!Q149</f>
        <v>0</v>
      </c>
      <c r="AB149" s="33">
        <f>results!R149+results!S149</f>
        <v>0</v>
      </c>
      <c r="AC149" s="33">
        <f>results!T149+results!U149</f>
        <v>0</v>
      </c>
      <c r="AD149" s="10" t="e">
        <f t="shared" si="19"/>
        <v>#NUM!</v>
      </c>
    </row>
    <row r="150" spans="1:30" x14ac:dyDescent="0.35">
      <c r="A150" s="18">
        <v>144</v>
      </c>
      <c r="B150" s="20">
        <f t="shared" si="14"/>
        <v>113</v>
      </c>
      <c r="C150" s="20">
        <f t="shared" si="15"/>
        <v>40</v>
      </c>
      <c r="D150" s="14">
        <f t="shared" si="16"/>
        <v>30</v>
      </c>
      <c r="E150" s="14">
        <f t="shared" si="16"/>
        <v>30</v>
      </c>
      <c r="F150" s="2" t="str">
        <f>IF(results!W150&lt;&gt;"c","",results!B150)</f>
        <v/>
      </c>
      <c r="G150" s="2" t="str">
        <f>IF(results!$W150&lt;&gt;"c","",results!V150)</f>
        <v/>
      </c>
      <c r="H150" s="34" t="str">
        <f>IF(results!$W150&lt;&gt;"c","",U150)</f>
        <v/>
      </c>
      <c r="I150" s="34" t="str">
        <f>IF(results!$W150&lt;&gt;"c","",IF(V150=U150,V150+0.0001,V150))</f>
        <v/>
      </c>
      <c r="J150" s="34" t="str">
        <f>IF(results!$W150&lt;&gt;"c","",IF(OR(U150=W150,V150=W150),W150+0.0002,W150))</f>
        <v/>
      </c>
      <c r="K150" s="34" t="str">
        <f>IF(results!$W150&lt;&gt;"c","",IF(OR(U150=X150,V150=X150,W150=X150),X150+0.0003,X150))</f>
        <v/>
      </c>
      <c r="L150" s="34" t="str">
        <f>IF(results!$W150&lt;&gt;"c","",IF(OR(U150=Y150,V150=Y150,W150=Y150,X150=Y150),Y150+0.0004,Y150))</f>
        <v/>
      </c>
      <c r="M150" s="34" t="str">
        <f>IF(results!$W150&lt;&gt;"c","",IF(OR(U150=Z150,V150=Z150,W150=Z150,X150=Z150,Y150=Z150),Z150+0.0005,Z150))</f>
        <v/>
      </c>
      <c r="N150" s="34" t="str">
        <f>IF(results!$W150&lt;&gt;"c","",IF(OR(U150=AA150,V150=AA150,W150=AA150,X150=AA150,Y150=AA150,Z150=AA150),AA150+0.0006,AA150))</f>
        <v/>
      </c>
      <c r="O150" s="34" t="str">
        <f>IF(results!$W150&lt;&gt;"c","",IF(OR(U150=AB150,V150=AB150,W150=AB150,X150=AB150,Y150=AB150,Z150=AB150,AA150=AB150),AB150+0.0007,AB150))</f>
        <v/>
      </c>
      <c r="P150" s="34" t="str">
        <f>IF(results!$W150&lt;&gt;"c","",AC150*2)</f>
        <v/>
      </c>
      <c r="Q150" s="4">
        <f t="shared" si="17"/>
        <v>0</v>
      </c>
      <c r="R150" s="4">
        <f t="shared" si="20"/>
        <v>1.4999999999999999E-5</v>
      </c>
      <c r="S150" s="4" t="str">
        <f>IF(results!$W150&lt;&gt;"c","",results!C150)</f>
        <v/>
      </c>
      <c r="T150" s="4">
        <f>IF(results!W150="A",1,IF(results!W150="B",2,IF(results!W150="C",3,99)))</f>
        <v>99</v>
      </c>
      <c r="U150" s="33">
        <f>results!D150+results!E150</f>
        <v>0</v>
      </c>
      <c r="V150" s="33">
        <f>results!F150+results!G150</f>
        <v>0</v>
      </c>
      <c r="W150" s="33">
        <f>results!H150+results!I150</f>
        <v>0</v>
      </c>
      <c r="X150" s="33">
        <f>results!J150+results!K150</f>
        <v>0</v>
      </c>
      <c r="Y150" s="33">
        <f>results!L150+results!M150</f>
        <v>0</v>
      </c>
      <c r="Z150" s="33">
        <f>results!N150+results!O150</f>
        <v>0</v>
      </c>
      <c r="AA150" s="33">
        <f>results!P150+results!Q150</f>
        <v>0</v>
      </c>
      <c r="AB150" s="33">
        <f>results!R150+results!S150</f>
        <v>0</v>
      </c>
      <c r="AC150" s="33">
        <f>results!T150+results!U150</f>
        <v>0</v>
      </c>
      <c r="AD150" s="10" t="e">
        <f t="shared" si="19"/>
        <v>#NUM!</v>
      </c>
    </row>
    <row r="151" spans="1:30" x14ac:dyDescent="0.35">
      <c r="A151" s="18">
        <v>145</v>
      </c>
      <c r="B151" s="20">
        <f t="shared" si="14"/>
        <v>113</v>
      </c>
      <c r="C151" s="20">
        <f t="shared" si="15"/>
        <v>39</v>
      </c>
      <c r="D151" s="14">
        <f t="shared" si="16"/>
        <v>30</v>
      </c>
      <c r="E151" s="14">
        <f t="shared" si="16"/>
        <v>30</v>
      </c>
      <c r="F151" s="2" t="str">
        <f>IF(results!W151&lt;&gt;"c","",results!B151)</f>
        <v/>
      </c>
      <c r="G151" s="2" t="str">
        <f>IF(results!$W151&lt;&gt;"c","",results!V151)</f>
        <v/>
      </c>
      <c r="H151" s="34" t="str">
        <f>IF(results!$W151&lt;&gt;"c","",U151)</f>
        <v/>
      </c>
      <c r="I151" s="34" t="str">
        <f>IF(results!$W151&lt;&gt;"c","",IF(V151=U151,V151+0.0001,V151))</f>
        <v/>
      </c>
      <c r="J151" s="34" t="str">
        <f>IF(results!$W151&lt;&gt;"c","",IF(OR(U151=W151,V151=W151),W151+0.0002,W151))</f>
        <v/>
      </c>
      <c r="K151" s="34" t="str">
        <f>IF(results!$W151&lt;&gt;"c","",IF(OR(U151=X151,V151=X151,W151=X151),X151+0.0003,X151))</f>
        <v/>
      </c>
      <c r="L151" s="34" t="str">
        <f>IF(results!$W151&lt;&gt;"c","",IF(OR(U151=Y151,V151=Y151,W151=Y151,X151=Y151),Y151+0.0004,Y151))</f>
        <v/>
      </c>
      <c r="M151" s="34" t="str">
        <f>IF(results!$W151&lt;&gt;"c","",IF(OR(U151=Z151,V151=Z151,W151=Z151,X151=Z151,Y151=Z151),Z151+0.0005,Z151))</f>
        <v/>
      </c>
      <c r="N151" s="34" t="str">
        <f>IF(results!$W151&lt;&gt;"c","",IF(OR(U151=AA151,V151=AA151,W151=AA151,X151=AA151,Y151=AA151,Z151=AA151),AA151+0.0006,AA151))</f>
        <v/>
      </c>
      <c r="O151" s="34" t="str">
        <f>IF(results!$W151&lt;&gt;"c","",IF(OR(U151=AB151,V151=AB151,W151=AB151,X151=AB151,Y151=AB151,Z151=AB151,AA151=AB151),AB151+0.0007,AB151))</f>
        <v/>
      </c>
      <c r="P151" s="34" t="str">
        <f>IF(results!$W151&lt;&gt;"c","",AC151*2)</f>
        <v/>
      </c>
      <c r="Q151" s="4">
        <f t="shared" si="17"/>
        <v>0</v>
      </c>
      <c r="R151" s="4">
        <f t="shared" si="20"/>
        <v>1.5099999999999999E-5</v>
      </c>
      <c r="S151" s="4" t="str">
        <f>IF(results!$W151&lt;&gt;"c","",results!C151)</f>
        <v/>
      </c>
      <c r="T151" s="4">
        <f>IF(results!W151="A",1,IF(results!W151="B",2,IF(results!W151="C",3,99)))</f>
        <v>99</v>
      </c>
      <c r="U151" s="33">
        <f>results!D151+results!E151</f>
        <v>0</v>
      </c>
      <c r="V151" s="33">
        <f>results!F151+results!G151</f>
        <v>0</v>
      </c>
      <c r="W151" s="33">
        <f>results!H151+results!I151</f>
        <v>0</v>
      </c>
      <c r="X151" s="33">
        <f>results!J151+results!K151</f>
        <v>0</v>
      </c>
      <c r="Y151" s="33">
        <f>results!L151+results!M151</f>
        <v>0</v>
      </c>
      <c r="Z151" s="33">
        <f>results!N151+results!O151</f>
        <v>0</v>
      </c>
      <c r="AA151" s="33">
        <f>results!P151+results!Q151</f>
        <v>0</v>
      </c>
      <c r="AB151" s="33">
        <f>results!R151+results!S151</f>
        <v>0</v>
      </c>
      <c r="AC151" s="33">
        <f>results!T151+results!U151</f>
        <v>0</v>
      </c>
      <c r="AD151" s="10" t="e">
        <f t="shared" si="19"/>
        <v>#NUM!</v>
      </c>
    </row>
    <row r="152" spans="1:30" x14ac:dyDescent="0.35">
      <c r="A152" s="18">
        <v>146</v>
      </c>
      <c r="B152" s="20">
        <f t="shared" si="14"/>
        <v>113</v>
      </c>
      <c r="C152" s="20">
        <f t="shared" si="15"/>
        <v>38</v>
      </c>
      <c r="D152" s="14">
        <f t="shared" si="16"/>
        <v>30</v>
      </c>
      <c r="E152" s="14">
        <f t="shared" si="16"/>
        <v>30</v>
      </c>
      <c r="F152" s="2" t="str">
        <f>IF(results!W152&lt;&gt;"c","",results!B152)</f>
        <v/>
      </c>
      <c r="G152" s="2" t="str">
        <f>IF(results!$W152&lt;&gt;"c","",results!V152)</f>
        <v/>
      </c>
      <c r="H152" s="34" t="str">
        <f>IF(results!$W152&lt;&gt;"c","",U152)</f>
        <v/>
      </c>
      <c r="I152" s="34" t="str">
        <f>IF(results!$W152&lt;&gt;"c","",IF(V152=U152,V152+0.0001,V152))</f>
        <v/>
      </c>
      <c r="J152" s="34" t="str">
        <f>IF(results!$W152&lt;&gt;"c","",IF(OR(U152=W152,V152=W152),W152+0.0002,W152))</f>
        <v/>
      </c>
      <c r="K152" s="34" t="str">
        <f>IF(results!$W152&lt;&gt;"c","",IF(OR(U152=X152,V152=X152,W152=X152),X152+0.0003,X152))</f>
        <v/>
      </c>
      <c r="L152" s="34" t="str">
        <f>IF(results!$W152&lt;&gt;"c","",IF(OR(U152=Y152,V152=Y152,W152=Y152,X152=Y152),Y152+0.0004,Y152))</f>
        <v/>
      </c>
      <c r="M152" s="34" t="str">
        <f>IF(results!$W152&lt;&gt;"c","",IF(OR(U152=Z152,V152=Z152,W152=Z152,X152=Z152,Y152=Z152),Z152+0.0005,Z152))</f>
        <v/>
      </c>
      <c r="N152" s="34" t="str">
        <f>IF(results!$W152&lt;&gt;"c","",IF(OR(U152=AA152,V152=AA152,W152=AA152,X152=AA152,Y152=AA152,Z152=AA152),AA152+0.0006,AA152))</f>
        <v/>
      </c>
      <c r="O152" s="34" t="str">
        <f>IF(results!$W152&lt;&gt;"c","",IF(OR(U152=AB152,V152=AB152,W152=AB152,X152=AB152,Y152=AB152,Z152=AB152,AA152=AB152),AB152+0.0007,AB152))</f>
        <v/>
      </c>
      <c r="P152" s="34" t="str">
        <f>IF(results!$W152&lt;&gt;"c","",AC152*2)</f>
        <v/>
      </c>
      <c r="Q152" s="4">
        <f t="shared" si="17"/>
        <v>0</v>
      </c>
      <c r="R152" s="4">
        <f t="shared" si="20"/>
        <v>1.52E-5</v>
      </c>
      <c r="S152" s="4" t="str">
        <f>IF(results!$W152&lt;&gt;"c","",results!C152)</f>
        <v/>
      </c>
      <c r="T152" s="4">
        <f>IF(results!W152="A",1,IF(results!W152="B",2,IF(results!W152="C",3,99)))</f>
        <v>99</v>
      </c>
      <c r="U152" s="33">
        <f>results!D152+results!E152</f>
        <v>0</v>
      </c>
      <c r="V152" s="33">
        <f>results!F152+results!G152</f>
        <v>0</v>
      </c>
      <c r="W152" s="33">
        <f>results!H152+results!I152</f>
        <v>0</v>
      </c>
      <c r="X152" s="33">
        <f>results!J152+results!K152</f>
        <v>0</v>
      </c>
      <c r="Y152" s="33">
        <f>results!L152+results!M152</f>
        <v>0</v>
      </c>
      <c r="Z152" s="33">
        <f>results!N152+results!O152</f>
        <v>0</v>
      </c>
      <c r="AA152" s="33">
        <f>results!P152+results!Q152</f>
        <v>0</v>
      </c>
      <c r="AB152" s="33">
        <f>results!R152+results!S152</f>
        <v>0</v>
      </c>
      <c r="AC152" s="33">
        <f>results!T152+results!U152</f>
        <v>0</v>
      </c>
      <c r="AD152" s="10" t="e">
        <f t="shared" si="19"/>
        <v>#NUM!</v>
      </c>
    </row>
    <row r="153" spans="1:30" x14ac:dyDescent="0.35">
      <c r="A153" s="18">
        <v>147</v>
      </c>
      <c r="B153" s="20">
        <f t="shared" si="14"/>
        <v>113</v>
      </c>
      <c r="C153" s="20">
        <f t="shared" si="15"/>
        <v>37</v>
      </c>
      <c r="D153" s="14">
        <f t="shared" si="16"/>
        <v>30</v>
      </c>
      <c r="E153" s="14">
        <f t="shared" si="16"/>
        <v>30</v>
      </c>
      <c r="F153" s="2" t="str">
        <f>IF(results!W153&lt;&gt;"c","",results!B153)</f>
        <v/>
      </c>
      <c r="G153" s="2" t="str">
        <f>IF(results!$W153&lt;&gt;"c","",results!V153)</f>
        <v/>
      </c>
      <c r="H153" s="34" t="str">
        <f>IF(results!$W153&lt;&gt;"c","",U153)</f>
        <v/>
      </c>
      <c r="I153" s="34" t="str">
        <f>IF(results!$W153&lt;&gt;"c","",IF(V153=U153,V153+0.0001,V153))</f>
        <v/>
      </c>
      <c r="J153" s="34" t="str">
        <f>IF(results!$W153&lt;&gt;"c","",IF(OR(U153=W153,V153=W153),W153+0.0002,W153))</f>
        <v/>
      </c>
      <c r="K153" s="34" t="str">
        <f>IF(results!$W153&lt;&gt;"c","",IF(OR(U153=X153,V153=X153,W153=X153),X153+0.0003,X153))</f>
        <v/>
      </c>
      <c r="L153" s="34" t="str">
        <f>IF(results!$W153&lt;&gt;"c","",IF(OR(U153=Y153,V153=Y153,W153=Y153,X153=Y153),Y153+0.0004,Y153))</f>
        <v/>
      </c>
      <c r="M153" s="34" t="str">
        <f>IF(results!$W153&lt;&gt;"c","",IF(OR(U153=Z153,V153=Z153,W153=Z153,X153=Z153,Y153=Z153),Z153+0.0005,Z153))</f>
        <v/>
      </c>
      <c r="N153" s="34" t="str">
        <f>IF(results!$W153&lt;&gt;"c","",IF(OR(U153=AA153,V153=AA153,W153=AA153,X153=AA153,Y153=AA153,Z153=AA153),AA153+0.0006,AA153))</f>
        <v/>
      </c>
      <c r="O153" s="34" t="str">
        <f>IF(results!$W153&lt;&gt;"c","",IF(OR(U153=AB153,V153=AB153,W153=AB153,X153=AB153,Y153=AB153,Z153=AB153,AA153=AB153),AB153+0.0007,AB153))</f>
        <v/>
      </c>
      <c r="P153" s="34" t="str">
        <f>IF(results!$W153&lt;&gt;"c","",AC153*2)</f>
        <v/>
      </c>
      <c r="Q153" s="4">
        <f t="shared" si="17"/>
        <v>0</v>
      </c>
      <c r="R153" s="4">
        <f t="shared" si="20"/>
        <v>1.5299999999999999E-5</v>
      </c>
      <c r="S153" s="4" t="str">
        <f>IF(results!$W153&lt;&gt;"c","",results!C153)</f>
        <v/>
      </c>
      <c r="T153" s="4">
        <f>IF(results!W153="A",1,IF(results!W153="B",2,IF(results!W153="C",3,99)))</f>
        <v>99</v>
      </c>
      <c r="U153" s="33">
        <f>results!D153+results!E153</f>
        <v>0</v>
      </c>
      <c r="V153" s="33">
        <f>results!F153+results!G153</f>
        <v>0</v>
      </c>
      <c r="W153" s="33">
        <f>results!H153+results!I153</f>
        <v>0</v>
      </c>
      <c r="X153" s="33">
        <f>results!J153+results!K153</f>
        <v>0</v>
      </c>
      <c r="Y153" s="33">
        <f>results!L153+results!M153</f>
        <v>0</v>
      </c>
      <c r="Z153" s="33">
        <f>results!N153+results!O153</f>
        <v>0</v>
      </c>
      <c r="AA153" s="33">
        <f>results!P153+results!Q153</f>
        <v>0</v>
      </c>
      <c r="AB153" s="33">
        <f>results!R153+results!S153</f>
        <v>0</v>
      </c>
      <c r="AC153" s="33">
        <f>results!T153+results!U153</f>
        <v>0</v>
      </c>
      <c r="AD153" s="10" t="e">
        <f t="shared" si="19"/>
        <v>#NUM!</v>
      </c>
    </row>
    <row r="154" spans="1:30" x14ac:dyDescent="0.35">
      <c r="A154" s="18">
        <v>148</v>
      </c>
      <c r="B154" s="20">
        <f t="shared" si="14"/>
        <v>113</v>
      </c>
      <c r="C154" s="20">
        <f t="shared" si="15"/>
        <v>36</v>
      </c>
      <c r="D154" s="14">
        <f t="shared" si="16"/>
        <v>30</v>
      </c>
      <c r="E154" s="14">
        <f t="shared" si="16"/>
        <v>30</v>
      </c>
      <c r="F154" s="2" t="str">
        <f>IF(results!W154&lt;&gt;"c","",results!B154)</f>
        <v/>
      </c>
      <c r="G154" s="2" t="str">
        <f>IF(results!$W154&lt;&gt;"c","",results!V154)</f>
        <v/>
      </c>
      <c r="H154" s="34" t="str">
        <f>IF(results!$W154&lt;&gt;"c","",U154)</f>
        <v/>
      </c>
      <c r="I154" s="34" t="str">
        <f>IF(results!$W154&lt;&gt;"c","",IF(V154=U154,V154+0.0001,V154))</f>
        <v/>
      </c>
      <c r="J154" s="34" t="str">
        <f>IF(results!$W154&lt;&gt;"c","",IF(OR(U154=W154,V154=W154),W154+0.0002,W154))</f>
        <v/>
      </c>
      <c r="K154" s="34" t="str">
        <f>IF(results!$W154&lt;&gt;"c","",IF(OR(U154=X154,V154=X154,W154=X154),X154+0.0003,X154))</f>
        <v/>
      </c>
      <c r="L154" s="34" t="str">
        <f>IF(results!$W154&lt;&gt;"c","",IF(OR(U154=Y154,V154=Y154,W154=Y154,X154=Y154),Y154+0.0004,Y154))</f>
        <v/>
      </c>
      <c r="M154" s="34" t="str">
        <f>IF(results!$W154&lt;&gt;"c","",IF(OR(U154=Z154,V154=Z154,W154=Z154,X154=Z154,Y154=Z154),Z154+0.0005,Z154))</f>
        <v/>
      </c>
      <c r="N154" s="34" t="str">
        <f>IF(results!$W154&lt;&gt;"c","",IF(OR(U154=AA154,V154=AA154,W154=AA154,X154=AA154,Y154=AA154,Z154=AA154),AA154+0.0006,AA154))</f>
        <v/>
      </c>
      <c r="O154" s="34" t="str">
        <f>IF(results!$W154&lt;&gt;"c","",IF(OR(U154=AB154,V154=AB154,W154=AB154,X154=AB154,Y154=AB154,Z154=AB154,AA154=AB154),AB154+0.0007,AB154))</f>
        <v/>
      </c>
      <c r="P154" s="34" t="str">
        <f>IF(results!$W154&lt;&gt;"c","",AC154*2)</f>
        <v/>
      </c>
      <c r="Q154" s="4">
        <f t="shared" si="17"/>
        <v>0</v>
      </c>
      <c r="R154" s="4">
        <f t="shared" si="20"/>
        <v>1.5399999999999998E-5</v>
      </c>
      <c r="S154" s="4" t="str">
        <f>IF(results!$W154&lt;&gt;"c","",results!C154)</f>
        <v/>
      </c>
      <c r="T154" s="4">
        <f>IF(results!W154="A",1,IF(results!W154="B",2,IF(results!W154="C",3,99)))</f>
        <v>99</v>
      </c>
      <c r="U154" s="33">
        <f>results!D154+results!E154</f>
        <v>0</v>
      </c>
      <c r="V154" s="33">
        <f>results!F154+results!G154</f>
        <v>0</v>
      </c>
      <c r="W154" s="33">
        <f>results!H154+results!I154</f>
        <v>0</v>
      </c>
      <c r="X154" s="33">
        <f>results!J154+results!K154</f>
        <v>0</v>
      </c>
      <c r="Y154" s="33">
        <f>results!L154+results!M154</f>
        <v>0</v>
      </c>
      <c r="Z154" s="33">
        <f>results!N154+results!O154</f>
        <v>0</v>
      </c>
      <c r="AA154" s="33">
        <f>results!P154+results!Q154</f>
        <v>0</v>
      </c>
      <c r="AB154" s="33">
        <f>results!R154+results!S154</f>
        <v>0</v>
      </c>
      <c r="AC154" s="33">
        <f>results!T154+results!U154</f>
        <v>0</v>
      </c>
      <c r="AD154" s="10" t="e">
        <f t="shared" si="19"/>
        <v>#NUM!</v>
      </c>
    </row>
    <row r="155" spans="1:30" x14ac:dyDescent="0.35">
      <c r="A155" s="18">
        <v>149</v>
      </c>
      <c r="B155" s="20">
        <f t="shared" si="14"/>
        <v>113</v>
      </c>
      <c r="C155" s="20">
        <f t="shared" si="15"/>
        <v>35</v>
      </c>
      <c r="D155" s="14">
        <f t="shared" si="16"/>
        <v>30</v>
      </c>
      <c r="E155" s="14">
        <f t="shared" si="16"/>
        <v>30</v>
      </c>
      <c r="F155" s="2" t="str">
        <f>IF(results!W155&lt;&gt;"c","",results!B155)</f>
        <v/>
      </c>
      <c r="G155" s="2" t="str">
        <f>IF(results!$W155&lt;&gt;"c","",results!V155)</f>
        <v/>
      </c>
      <c r="H155" s="34" t="str">
        <f>IF(results!$W155&lt;&gt;"c","",U155)</f>
        <v/>
      </c>
      <c r="I155" s="34" t="str">
        <f>IF(results!$W155&lt;&gt;"c","",IF(V155=U155,V155+0.0001,V155))</f>
        <v/>
      </c>
      <c r="J155" s="34" t="str">
        <f>IF(results!$W155&lt;&gt;"c","",IF(OR(U155=W155,V155=W155),W155+0.0002,W155))</f>
        <v/>
      </c>
      <c r="K155" s="34" t="str">
        <f>IF(results!$W155&lt;&gt;"c","",IF(OR(U155=X155,V155=X155,W155=X155),X155+0.0003,X155))</f>
        <v/>
      </c>
      <c r="L155" s="34" t="str">
        <f>IF(results!$W155&lt;&gt;"c","",IF(OR(U155=Y155,V155=Y155,W155=Y155,X155=Y155),Y155+0.0004,Y155))</f>
        <v/>
      </c>
      <c r="M155" s="34" t="str">
        <f>IF(results!$W155&lt;&gt;"c","",IF(OR(U155=Z155,V155=Z155,W155=Z155,X155=Z155,Y155=Z155),Z155+0.0005,Z155))</f>
        <v/>
      </c>
      <c r="N155" s="34" t="str">
        <f>IF(results!$W155&lt;&gt;"c","",IF(OR(U155=AA155,V155=AA155,W155=AA155,X155=AA155,Y155=AA155,Z155=AA155),AA155+0.0006,AA155))</f>
        <v/>
      </c>
      <c r="O155" s="34" t="str">
        <f>IF(results!$W155&lt;&gt;"c","",IF(OR(U155=AB155,V155=AB155,W155=AB155,X155=AB155,Y155=AB155,Z155=AB155,AA155=AB155),AB155+0.0007,AB155))</f>
        <v/>
      </c>
      <c r="P155" s="34" t="str">
        <f>IF(results!$W155&lt;&gt;"c","",AC155*2)</f>
        <v/>
      </c>
      <c r="Q155" s="4">
        <f t="shared" si="17"/>
        <v>0</v>
      </c>
      <c r="R155" s="4">
        <f t="shared" si="20"/>
        <v>1.5500000000000001E-5</v>
      </c>
      <c r="S155" s="4" t="str">
        <f>IF(results!$W155&lt;&gt;"c","",results!C155)</f>
        <v/>
      </c>
      <c r="T155" s="4">
        <f>IF(results!W155="A",1,IF(results!W155="B",2,IF(results!W155="C",3,99)))</f>
        <v>99</v>
      </c>
      <c r="U155" s="33">
        <f>results!D155+results!E155</f>
        <v>0</v>
      </c>
      <c r="V155" s="33">
        <f>results!F155+results!G155</f>
        <v>0</v>
      </c>
      <c r="W155" s="33">
        <f>results!H155+results!I155</f>
        <v>0</v>
      </c>
      <c r="X155" s="33">
        <f>results!J155+results!K155</f>
        <v>0</v>
      </c>
      <c r="Y155" s="33">
        <f>results!L155+results!M155</f>
        <v>0</v>
      </c>
      <c r="Z155" s="33">
        <f>results!N155+results!O155</f>
        <v>0</v>
      </c>
      <c r="AA155" s="33">
        <f>results!P155+results!Q155</f>
        <v>0</v>
      </c>
      <c r="AB155" s="33">
        <f>results!R155+results!S155</f>
        <v>0</v>
      </c>
      <c r="AC155" s="33">
        <f>results!T155+results!U155</f>
        <v>0</v>
      </c>
      <c r="AD155" s="10" t="e">
        <f t="shared" si="19"/>
        <v>#NUM!</v>
      </c>
    </row>
    <row r="156" spans="1:30" x14ac:dyDescent="0.35">
      <c r="A156" s="18">
        <v>150</v>
      </c>
      <c r="B156" s="20">
        <f t="shared" si="14"/>
        <v>113</v>
      </c>
      <c r="C156" s="20">
        <f t="shared" si="15"/>
        <v>34</v>
      </c>
      <c r="D156" s="14">
        <f t="shared" si="16"/>
        <v>30</v>
      </c>
      <c r="E156" s="14">
        <f t="shared" si="16"/>
        <v>30</v>
      </c>
      <c r="F156" s="2" t="str">
        <f>IF(results!W156&lt;&gt;"c","",results!B156)</f>
        <v/>
      </c>
      <c r="G156" s="2" t="str">
        <f>IF(results!$W156&lt;&gt;"c","",results!V156)</f>
        <v/>
      </c>
      <c r="H156" s="34" t="str">
        <f>IF(results!$W156&lt;&gt;"c","",U156)</f>
        <v/>
      </c>
      <c r="I156" s="34" t="str">
        <f>IF(results!$W156&lt;&gt;"c","",IF(V156=U156,V156+0.0001,V156))</f>
        <v/>
      </c>
      <c r="J156" s="34" t="str">
        <f>IF(results!$W156&lt;&gt;"c","",IF(OR(U156=W156,V156=W156),W156+0.0002,W156))</f>
        <v/>
      </c>
      <c r="K156" s="34" t="str">
        <f>IF(results!$W156&lt;&gt;"c","",IF(OR(U156=X156,V156=X156,W156=X156),X156+0.0003,X156))</f>
        <v/>
      </c>
      <c r="L156" s="34" t="str">
        <f>IF(results!$W156&lt;&gt;"c","",IF(OR(U156=Y156,V156=Y156,W156=Y156,X156=Y156),Y156+0.0004,Y156))</f>
        <v/>
      </c>
      <c r="M156" s="34" t="str">
        <f>IF(results!$W156&lt;&gt;"c","",IF(OR(U156=Z156,V156=Z156,W156=Z156,X156=Z156,Y156=Z156),Z156+0.0005,Z156))</f>
        <v/>
      </c>
      <c r="N156" s="34" t="str">
        <f>IF(results!$W156&lt;&gt;"c","",IF(OR(U156=AA156,V156=AA156,W156=AA156,X156=AA156,Y156=AA156,Z156=AA156),AA156+0.0006,AA156))</f>
        <v/>
      </c>
      <c r="O156" s="34" t="str">
        <f>IF(results!$W156&lt;&gt;"c","",IF(OR(U156=AB156,V156=AB156,W156=AB156,X156=AB156,Y156=AB156,Z156=AB156,AA156=AB156),AB156+0.0007,AB156))</f>
        <v/>
      </c>
      <c r="P156" s="34" t="str">
        <f>IF(results!$W156&lt;&gt;"c","",AC156*2)</f>
        <v/>
      </c>
      <c r="Q156" s="4">
        <f t="shared" si="17"/>
        <v>0</v>
      </c>
      <c r="R156" s="4">
        <f t="shared" si="20"/>
        <v>1.56E-5</v>
      </c>
      <c r="S156" s="4" t="str">
        <f>IF(results!$W156&lt;&gt;"c","",results!C156)</f>
        <v/>
      </c>
      <c r="T156" s="4">
        <f>IF(results!W156="A",1,IF(results!W156="B",2,IF(results!W156="C",3,99)))</f>
        <v>99</v>
      </c>
      <c r="U156" s="33">
        <f>results!D156+results!E156</f>
        <v>0</v>
      </c>
      <c r="V156" s="33">
        <f>results!F156+results!G156</f>
        <v>0</v>
      </c>
      <c r="W156" s="33">
        <f>results!H156+results!I156</f>
        <v>0</v>
      </c>
      <c r="X156" s="33">
        <f>results!J156+results!K156</f>
        <v>0</v>
      </c>
      <c r="Y156" s="33">
        <f>results!L156+results!M156</f>
        <v>0</v>
      </c>
      <c r="Z156" s="33">
        <f>results!N156+results!O156</f>
        <v>0</v>
      </c>
      <c r="AA156" s="33">
        <f>results!P156+results!Q156</f>
        <v>0</v>
      </c>
      <c r="AB156" s="33">
        <f>results!R156+results!S156</f>
        <v>0</v>
      </c>
      <c r="AC156" s="33">
        <f>results!T156+results!U156</f>
        <v>0</v>
      </c>
      <c r="AD156" s="10" t="e">
        <f t="shared" si="19"/>
        <v>#NUM!</v>
      </c>
    </row>
    <row r="157" spans="1:30" x14ac:dyDescent="0.35">
      <c r="A157" s="18">
        <v>151</v>
      </c>
      <c r="B157" s="20">
        <f t="shared" si="14"/>
        <v>113</v>
      </c>
      <c r="C157" s="20">
        <f t="shared" si="15"/>
        <v>33</v>
      </c>
      <c r="D157" s="14">
        <f t="shared" si="16"/>
        <v>30</v>
      </c>
      <c r="E157" s="14">
        <f t="shared" si="16"/>
        <v>30</v>
      </c>
      <c r="F157" s="2" t="str">
        <f>IF(results!W157&lt;&gt;"c","",results!B157)</f>
        <v/>
      </c>
      <c r="G157" s="2" t="str">
        <f>IF(results!$W157&lt;&gt;"c","",results!V157)</f>
        <v/>
      </c>
      <c r="H157" s="34" t="str">
        <f>IF(results!$W157&lt;&gt;"c","",U157)</f>
        <v/>
      </c>
      <c r="I157" s="34" t="str">
        <f>IF(results!$W157&lt;&gt;"c","",IF(V157=U157,V157+0.0001,V157))</f>
        <v/>
      </c>
      <c r="J157" s="34" t="str">
        <f>IF(results!$W157&lt;&gt;"c","",IF(OR(U157=W157,V157=W157),W157+0.0002,W157))</f>
        <v/>
      </c>
      <c r="K157" s="34" t="str">
        <f>IF(results!$W157&lt;&gt;"c","",IF(OR(U157=X157,V157=X157,W157=X157),X157+0.0003,X157))</f>
        <v/>
      </c>
      <c r="L157" s="34" t="str">
        <f>IF(results!$W157&lt;&gt;"c","",IF(OR(U157=Y157,V157=Y157,W157=Y157,X157=Y157),Y157+0.0004,Y157))</f>
        <v/>
      </c>
      <c r="M157" s="34" t="str">
        <f>IF(results!$W157&lt;&gt;"c","",IF(OR(U157=Z157,V157=Z157,W157=Z157,X157=Z157,Y157=Z157),Z157+0.0005,Z157))</f>
        <v/>
      </c>
      <c r="N157" s="34" t="str">
        <f>IF(results!$W157&lt;&gt;"c","",IF(OR(U157=AA157,V157=AA157,W157=AA157,X157=AA157,Y157=AA157,Z157=AA157),AA157+0.0006,AA157))</f>
        <v/>
      </c>
      <c r="O157" s="34" t="str">
        <f>IF(results!$W157&lt;&gt;"c","",IF(OR(U157=AB157,V157=AB157,W157=AB157,X157=AB157,Y157=AB157,Z157=AB157,AA157=AB157),AB157+0.0007,AB157))</f>
        <v/>
      </c>
      <c r="P157" s="34" t="str">
        <f>IF(results!$W157&lt;&gt;"c","",AC157*2)</f>
        <v/>
      </c>
      <c r="Q157" s="4">
        <f t="shared" ref="Q157:Q160" si="21">IF(F157&lt;&gt;"",(MAX(H157:P157)+LARGE(H157:P157,2)+LARGE(H157:P157,3)+LARGE(H157:P157,4)),0)</f>
        <v>0</v>
      </c>
      <c r="R157" s="4">
        <f t="shared" ref="R157:R160" si="22">Q157+0.0000001*ROW()</f>
        <v>1.5699999999999999E-5</v>
      </c>
      <c r="S157" s="4" t="str">
        <f>IF(results!$W157&lt;&gt;"c","",results!C157)</f>
        <v/>
      </c>
      <c r="T157" s="4">
        <f>IF(results!W157="A",1,IF(results!W157="B",2,IF(results!W157="C",3,99)))</f>
        <v>99</v>
      </c>
      <c r="U157" s="33">
        <f>results!D157+results!E157</f>
        <v>0</v>
      </c>
      <c r="V157" s="33">
        <f>results!F157+results!G157</f>
        <v>0</v>
      </c>
      <c r="W157" s="33">
        <f>results!H157+results!I157</f>
        <v>0</v>
      </c>
      <c r="X157" s="33">
        <f>results!J157+results!K157</f>
        <v>0</v>
      </c>
      <c r="Y157" s="33">
        <f>results!L157+results!M157</f>
        <v>0</v>
      </c>
      <c r="Z157" s="33">
        <f>results!N157+results!O157</f>
        <v>0</v>
      </c>
      <c r="AA157" s="33">
        <f>results!P157+results!Q157</f>
        <v>0</v>
      </c>
      <c r="AB157" s="33">
        <f>results!R157+results!S157</f>
        <v>0</v>
      </c>
      <c r="AC157" s="33">
        <f>results!T157+results!U157</f>
        <v>0</v>
      </c>
      <c r="AD157" s="10" t="e">
        <f t="shared" ref="AD157:AD160" si="23">LARGE(H157:P157,3)</f>
        <v>#NUM!</v>
      </c>
    </row>
    <row r="158" spans="1:30" x14ac:dyDescent="0.35">
      <c r="A158" s="18">
        <v>152</v>
      </c>
      <c r="B158" s="20">
        <f t="shared" si="14"/>
        <v>113</v>
      </c>
      <c r="C158" s="20">
        <f t="shared" si="15"/>
        <v>32</v>
      </c>
      <c r="D158" s="14">
        <f t="shared" ref="D158:E160" si="24">_xlfn.RANK.EQ($Q158,$Q$7:$Q$160,0)</f>
        <v>30</v>
      </c>
      <c r="E158" s="14">
        <f t="shared" si="24"/>
        <v>30</v>
      </c>
      <c r="F158" s="2" t="str">
        <f>IF(results!W158&lt;&gt;"c","",results!B158)</f>
        <v/>
      </c>
      <c r="G158" s="2" t="str">
        <f>IF(results!$W158&lt;&gt;"c","",results!V158)</f>
        <v/>
      </c>
      <c r="H158" s="34" t="str">
        <f>IF(results!$W158&lt;&gt;"c","",U158)</f>
        <v/>
      </c>
      <c r="I158" s="34" t="str">
        <f>IF(results!$W158&lt;&gt;"c","",IF(V158=U158,V158+0.0001,V158))</f>
        <v/>
      </c>
      <c r="J158" s="34" t="str">
        <f>IF(results!$W158&lt;&gt;"c","",IF(OR(U158=W158,V158=W158),W158+0.0002,W158))</f>
        <v/>
      </c>
      <c r="K158" s="34" t="str">
        <f>IF(results!$W158&lt;&gt;"c","",IF(OR(U158=X158,V158=X158,W158=X158),X158+0.0003,X158))</f>
        <v/>
      </c>
      <c r="L158" s="34" t="str">
        <f>IF(results!$W158&lt;&gt;"c","",IF(OR(U158=Y158,V158=Y158,W158=Y158,X158=Y158),Y158+0.0004,Y158))</f>
        <v/>
      </c>
      <c r="M158" s="34" t="str">
        <f>IF(results!$W158&lt;&gt;"c","",IF(OR(U158=Z158,V158=Z158,W158=Z158,X158=Z158,Y158=Z158),Z158+0.0005,Z158))</f>
        <v/>
      </c>
      <c r="N158" s="34" t="str">
        <f>IF(results!$W158&lt;&gt;"c","",IF(OR(U158=AA158,V158=AA158,W158=AA158,X158=AA158,Y158=AA158,Z158=AA158),AA158+0.0006,AA158))</f>
        <v/>
      </c>
      <c r="O158" s="34" t="str">
        <f>IF(results!$W158&lt;&gt;"c","",IF(OR(U158=AB158,V158=AB158,W158=AB158,X158=AB158,Y158=AB158,Z158=AB158,AA158=AB158),AB158+0.0007,AB158))</f>
        <v/>
      </c>
      <c r="P158" s="34" t="str">
        <f>IF(results!$W158&lt;&gt;"c","",AC158*2)</f>
        <v/>
      </c>
      <c r="Q158" s="4">
        <f t="shared" si="21"/>
        <v>0</v>
      </c>
      <c r="R158" s="4">
        <f t="shared" si="22"/>
        <v>1.5799999999999998E-5</v>
      </c>
      <c r="S158" s="4" t="str">
        <f>IF(results!$W158&lt;&gt;"c","",results!C158)</f>
        <v/>
      </c>
      <c r="T158" s="4">
        <f>IF(results!W158="A",1,IF(results!W158="B",2,IF(results!W158="C",3,99)))</f>
        <v>99</v>
      </c>
      <c r="U158" s="33">
        <f>results!D158+results!E158</f>
        <v>0</v>
      </c>
      <c r="V158" s="33">
        <f>results!F158+results!G158</f>
        <v>0</v>
      </c>
      <c r="W158" s="33">
        <f>results!H158+results!I158</f>
        <v>0</v>
      </c>
      <c r="X158" s="33">
        <f>results!J158+results!K158</f>
        <v>0</v>
      </c>
      <c r="Y158" s="33">
        <f>results!L158+results!M158</f>
        <v>0</v>
      </c>
      <c r="Z158" s="33">
        <f>results!N158+results!O158</f>
        <v>0</v>
      </c>
      <c r="AA158" s="33">
        <f>results!P158+results!Q158</f>
        <v>0</v>
      </c>
      <c r="AB158" s="33">
        <f>results!R158+results!S158</f>
        <v>0</v>
      </c>
      <c r="AC158" s="33">
        <f>results!T158+results!U158</f>
        <v>0</v>
      </c>
      <c r="AD158" s="10" t="e">
        <f t="shared" si="23"/>
        <v>#NUM!</v>
      </c>
    </row>
    <row r="159" spans="1:30" x14ac:dyDescent="0.35">
      <c r="A159" s="18">
        <v>153</v>
      </c>
      <c r="B159" s="20">
        <f t="shared" si="14"/>
        <v>113</v>
      </c>
      <c r="C159" s="20">
        <f t="shared" si="15"/>
        <v>31</v>
      </c>
      <c r="D159" s="14">
        <f t="shared" si="24"/>
        <v>30</v>
      </c>
      <c r="E159" s="14">
        <f t="shared" si="24"/>
        <v>30</v>
      </c>
      <c r="F159" s="2" t="str">
        <f>IF(results!W159&lt;&gt;"c","",results!B159)</f>
        <v/>
      </c>
      <c r="G159" s="2" t="str">
        <f>IF(results!$W159&lt;&gt;"c","",results!V159)</f>
        <v/>
      </c>
      <c r="H159" s="34" t="str">
        <f>IF(results!$W159&lt;&gt;"c","",U159)</f>
        <v/>
      </c>
      <c r="I159" s="34" t="str">
        <f>IF(results!$W159&lt;&gt;"c","",IF(V159=U159,V159+0.0001,V159))</f>
        <v/>
      </c>
      <c r="J159" s="34" t="str">
        <f>IF(results!$W159&lt;&gt;"c","",IF(OR(U159=W159,V159=W159),W159+0.0002,W159))</f>
        <v/>
      </c>
      <c r="K159" s="34" t="str">
        <f>IF(results!$W159&lt;&gt;"c","",IF(OR(U159=X159,V159=X159,W159=X159),X159+0.0003,X159))</f>
        <v/>
      </c>
      <c r="L159" s="34" t="str">
        <f>IF(results!$W159&lt;&gt;"c","",IF(OR(U159=Y159,V159=Y159,W159=Y159,X159=Y159),Y159+0.0004,Y159))</f>
        <v/>
      </c>
      <c r="M159" s="34" t="str">
        <f>IF(results!$W159&lt;&gt;"c","",IF(OR(U159=Z159,V159=Z159,W159=Z159,X159=Z159,Y159=Z159),Z159+0.0005,Z159))</f>
        <v/>
      </c>
      <c r="N159" s="34" t="str">
        <f>IF(results!$W159&lt;&gt;"c","",IF(OR(U159=AA159,V159=AA159,W159=AA159,X159=AA159,Y159=AA159,Z159=AA159),AA159+0.0006,AA159))</f>
        <v/>
      </c>
      <c r="O159" s="34" t="str">
        <f>IF(results!$W159&lt;&gt;"c","",IF(OR(U159=AB159,V159=AB159,W159=AB159,X159=AB159,Y159=AB159,Z159=AB159,AA159=AB159),AB159+0.0007,AB159))</f>
        <v/>
      </c>
      <c r="P159" s="34" t="str">
        <f>IF(results!$W159&lt;&gt;"c","",AC159*2)</f>
        <v/>
      </c>
      <c r="Q159" s="4">
        <f t="shared" si="21"/>
        <v>0</v>
      </c>
      <c r="R159" s="4">
        <f t="shared" si="22"/>
        <v>1.59E-5</v>
      </c>
      <c r="S159" s="4" t="str">
        <f>IF(results!$W159&lt;&gt;"c","",results!C159)</f>
        <v/>
      </c>
      <c r="T159" s="4">
        <f>IF(results!W159="A",1,IF(results!W159="B",2,IF(results!W159="C",3,99)))</f>
        <v>99</v>
      </c>
      <c r="U159" s="33">
        <f>results!D159+results!E159</f>
        <v>0</v>
      </c>
      <c r="V159" s="33">
        <f>results!F159+results!G159</f>
        <v>0</v>
      </c>
      <c r="W159" s="33">
        <f>results!H159+results!I159</f>
        <v>0</v>
      </c>
      <c r="X159" s="33">
        <f>results!J159+results!K159</f>
        <v>0</v>
      </c>
      <c r="Y159" s="33">
        <f>results!L159+results!M159</f>
        <v>0</v>
      </c>
      <c r="Z159" s="33">
        <f>results!N159+results!O159</f>
        <v>0</v>
      </c>
      <c r="AA159" s="33">
        <f>results!P159+results!Q159</f>
        <v>0</v>
      </c>
      <c r="AB159" s="33">
        <f>results!R159+results!S159</f>
        <v>0</v>
      </c>
      <c r="AC159" s="33">
        <f>results!T159+results!U159</f>
        <v>0</v>
      </c>
      <c r="AD159" s="10" t="e">
        <f t="shared" si="23"/>
        <v>#NUM!</v>
      </c>
    </row>
    <row r="160" spans="1:30" x14ac:dyDescent="0.35">
      <c r="A160" s="18">
        <v>154</v>
      </c>
      <c r="B160" s="20">
        <f t="shared" si="14"/>
        <v>113</v>
      </c>
      <c r="C160" s="20">
        <f t="shared" si="15"/>
        <v>30</v>
      </c>
      <c r="D160" s="14">
        <f t="shared" si="24"/>
        <v>30</v>
      </c>
      <c r="E160" s="14">
        <f t="shared" si="24"/>
        <v>30</v>
      </c>
      <c r="F160" s="2" t="str">
        <f>IF(results!W160&lt;&gt;"c","",results!B160)</f>
        <v/>
      </c>
      <c r="G160" s="2" t="str">
        <f>IF(results!$W160&lt;&gt;"c","",results!V160)</f>
        <v/>
      </c>
      <c r="H160" s="34" t="str">
        <f>IF(results!$W160&lt;&gt;"c","",U160)</f>
        <v/>
      </c>
      <c r="I160" s="34" t="str">
        <f>IF(results!$W160&lt;&gt;"c","",IF(V160=U160,V160+0.0001,V160))</f>
        <v/>
      </c>
      <c r="J160" s="34" t="str">
        <f>IF(results!$W160&lt;&gt;"c","",IF(OR(U160=W160,V160=W160),W160+0.0002,W160))</f>
        <v/>
      </c>
      <c r="K160" s="34" t="str">
        <f>IF(results!$W160&lt;&gt;"c","",IF(OR(U160=X160,V160=X160,W160=X160),X160+0.0003,X160))</f>
        <v/>
      </c>
      <c r="L160" s="34" t="str">
        <f>IF(results!$W160&lt;&gt;"c","",IF(OR(U160=Y160,V160=Y160,W160=Y160,X160=Y160),Y160+0.0004,Y160))</f>
        <v/>
      </c>
      <c r="M160" s="34" t="str">
        <f>IF(results!$W160&lt;&gt;"c","",IF(OR(U160=Z160,V160=Z160,W160=Z160,X160=Z160,Y160=Z160),Z160+0.0005,Z160))</f>
        <v/>
      </c>
      <c r="N160" s="34" t="str">
        <f>IF(results!$W160&lt;&gt;"c","",IF(OR(U160=AA160,V160=AA160,W160=AA160,X160=AA160,Y160=AA160,Z160=AA160),AA160+0.0006,AA160))</f>
        <v/>
      </c>
      <c r="O160" s="34" t="str">
        <f>IF(results!$W160&lt;&gt;"c","",IF(OR(U160=AB160,V160=AB160,W160=AB160,X160=AB160,Y160=AB160,Z160=AB160,AA160=AB160),AB160+0.0007,AB160))</f>
        <v/>
      </c>
      <c r="P160" s="34" t="str">
        <f>IF(results!$W160&lt;&gt;"c","",AC160*2)</f>
        <v/>
      </c>
      <c r="Q160" s="4">
        <f t="shared" si="21"/>
        <v>0</v>
      </c>
      <c r="R160" s="4">
        <f t="shared" si="22"/>
        <v>1.5999999999999999E-5</v>
      </c>
      <c r="S160" s="4" t="str">
        <f>IF(results!$W160&lt;&gt;"c","",results!C160)</f>
        <v/>
      </c>
      <c r="T160" s="4">
        <f>IF(results!W160="A",1,IF(results!W160="B",2,IF(results!W160="C",3,99)))</f>
        <v>99</v>
      </c>
      <c r="U160" s="33">
        <f>results!D160+results!E160</f>
        <v>0</v>
      </c>
      <c r="V160" s="33">
        <f>results!F160+results!G160</f>
        <v>0</v>
      </c>
      <c r="W160" s="33">
        <f>results!H160+results!I160</f>
        <v>0</v>
      </c>
      <c r="X160" s="33">
        <f>results!J160+results!K160</f>
        <v>0</v>
      </c>
      <c r="Y160" s="33">
        <f>results!L160+results!M160</f>
        <v>0</v>
      </c>
      <c r="Z160" s="33">
        <f>results!N160+results!O160</f>
        <v>0</v>
      </c>
      <c r="AA160" s="33">
        <f>results!P160+results!Q160</f>
        <v>0</v>
      </c>
      <c r="AB160" s="33">
        <f>results!R160+results!S160</f>
        <v>0</v>
      </c>
      <c r="AC160" s="33">
        <f>results!T160+results!U160</f>
        <v>0</v>
      </c>
      <c r="AD160" s="10" t="e">
        <f t="shared" si="23"/>
        <v>#NUM!</v>
      </c>
    </row>
  </sheetData>
  <sheetProtection algorithmName="SHA-512" hashValue="TKxPG5LpAie60jI7rHFaaiOo9ankyyW5U7ZKKp1bhumemr0s2y/NEL6w3qYaWr5ARH5Pw+BzCjwVJasZloLwYA==" saltValue="f9IXACVyiXsytEgRLwItfA==" spinCount="100000" sheet="1" objects="1" scenarios="1"/>
  <mergeCells count="18">
    <mergeCell ref="B5:B6"/>
    <mergeCell ref="C5:C6"/>
    <mergeCell ref="D5:D6"/>
    <mergeCell ref="F5:F6"/>
    <mergeCell ref="G5:G6"/>
    <mergeCell ref="H4:P4"/>
    <mergeCell ref="O5:O6"/>
    <mergeCell ref="Q5:Q6"/>
    <mergeCell ref="R5:R6"/>
    <mergeCell ref="S5:S6"/>
    <mergeCell ref="H5:H6"/>
    <mergeCell ref="I5:I6"/>
    <mergeCell ref="J5:J6"/>
    <mergeCell ref="P5:P6"/>
    <mergeCell ref="K5:K6"/>
    <mergeCell ref="L5:L6"/>
    <mergeCell ref="M5:M6"/>
    <mergeCell ref="N5:N6"/>
  </mergeCells>
  <conditionalFormatting sqref="F7:G175">
    <cfRule type="cellIs" dxfId="8" priority="184" operator="equal">
      <formula>0</formula>
    </cfRule>
  </conditionalFormatting>
  <conditionalFormatting sqref="G7:G175">
    <cfRule type="dataBar" priority="134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{7FCA05C4-68D3-4656-BDE2-E94334B05BF2}</x14:id>
        </ext>
      </extLst>
    </cfRule>
  </conditionalFormatting>
  <conditionalFormatting sqref="Q7:Q160">
    <cfRule type="cellIs" dxfId="7" priority="180" operator="equal">
      <formula>200</formula>
    </cfRule>
  </conditionalFormatting>
  <conditionalFormatting sqref="Q8:Q175">
    <cfRule type="cellIs" dxfId="6" priority="183" operator="equal">
      <formula>0</formula>
    </cfRule>
  </conditionalFormatting>
  <conditionalFormatting sqref="Q7:S7">
    <cfRule type="cellIs" dxfId="5" priority="189" operator="equal">
      <formula>0</formula>
    </cfRule>
  </conditionalFormatting>
  <conditionalFormatting sqref="R8:S160">
    <cfRule type="cellIs" dxfId="4" priority="182" operator="equal">
      <formula>0</formula>
    </cfRule>
  </conditionalFormatting>
  <conditionalFormatting sqref="T7:T160">
    <cfRule type="cellIs" dxfId="3" priority="124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CA05C4-68D3-4656-BDE2-E94334B05BF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rgb="FF00B0F0"/>
  </sheetPr>
  <dimension ref="A1:AC166"/>
  <sheetViews>
    <sheetView zoomScaleNormal="100" workbookViewId="0">
      <pane ySplit="6" topLeftCell="A7" activePane="bottomLeft" state="frozen"/>
      <selection pane="bottomLeft" activeCell="B4" sqref="B4"/>
    </sheetView>
  </sheetViews>
  <sheetFormatPr defaultRowHeight="14.5" x14ac:dyDescent="0.35"/>
  <cols>
    <col min="1" max="1" width="4.81640625" style="6" customWidth="1"/>
    <col min="2" max="2" width="36" customWidth="1"/>
    <col min="3" max="3" width="6" style="16" customWidth="1"/>
    <col min="4" max="19" width="5.81640625" customWidth="1"/>
    <col min="20" max="20" width="6.1796875" customWidth="1"/>
    <col min="21" max="21" width="5.81640625" customWidth="1"/>
    <col min="22" max="22" width="6.1796875" style="41" hidden="1" customWidth="1"/>
    <col min="23" max="23" width="5.81640625" style="1" customWidth="1"/>
    <col min="24" max="24" width="8.81640625" style="8"/>
    <col min="25" max="29" width="8.7265625" style="8"/>
  </cols>
  <sheetData>
    <row r="1" spans="1:23" ht="15" thickBot="1" x14ac:dyDescent="0.4"/>
    <row r="2" spans="1:23" ht="33.5" thickBot="1" x14ac:dyDescent="0.95">
      <c r="B2" s="27">
        <f>SUM(E4,G4,I4,K4,M4,O4,Q4,S4,U4)</f>
        <v>281</v>
      </c>
      <c r="D2" s="51" t="str">
        <f>scoreA!F2</f>
        <v>Swing to Zala Springs &amp; Bagueri Challenge 2025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  <c r="W2"/>
    </row>
    <row r="3" spans="1:23" ht="6.65" customHeight="1" x14ac:dyDescent="0.35">
      <c r="B3" s="27">
        <f>COUNTA(B7:B166)-COUNT(B7:B166)</f>
        <v>112</v>
      </c>
    </row>
    <row r="4" spans="1:23" ht="21.75" customHeight="1" x14ac:dyDescent="0.5">
      <c r="B4" s="28" t="str">
        <f>B3&amp;" players  /  "&amp;B2&amp;" games"</f>
        <v>112 players  /  281 games</v>
      </c>
      <c r="C4" s="54" t="s">
        <v>45</v>
      </c>
      <c r="D4" s="29" t="s">
        <v>20</v>
      </c>
      <c r="E4" s="30">
        <f>COUNT(E7:E166)</f>
        <v>29</v>
      </c>
      <c r="F4" s="29" t="s">
        <v>21</v>
      </c>
      <c r="G4" s="30">
        <f>COUNT(G7:G166)</f>
        <v>28</v>
      </c>
      <c r="H4" s="29" t="s">
        <v>22</v>
      </c>
      <c r="I4" s="30">
        <f>COUNT(I7:I166)</f>
        <v>45</v>
      </c>
      <c r="J4" s="29" t="s">
        <v>23</v>
      </c>
      <c r="K4" s="30">
        <f>COUNT(K7:K166)</f>
        <v>55</v>
      </c>
      <c r="L4" s="29" t="s">
        <v>24</v>
      </c>
      <c r="M4" s="30">
        <f>COUNT(M7:M166)</f>
        <v>31</v>
      </c>
      <c r="N4" s="29" t="s">
        <v>25</v>
      </c>
      <c r="O4" s="30">
        <f>COUNT(O7:O166)</f>
        <v>35</v>
      </c>
      <c r="P4" s="29" t="s">
        <v>26</v>
      </c>
      <c r="Q4" s="30">
        <f>COUNT(Q7:Q166)</f>
        <v>18</v>
      </c>
      <c r="R4" s="29" t="s">
        <v>27</v>
      </c>
      <c r="S4" s="30">
        <f>COUNT(S7:S166)</f>
        <v>16</v>
      </c>
      <c r="T4" s="29" t="s">
        <v>28</v>
      </c>
      <c r="U4" s="30">
        <f>COUNT(U7:U166)</f>
        <v>24</v>
      </c>
      <c r="W4" s="11"/>
    </row>
    <row r="5" spans="1:23" ht="15" customHeight="1" x14ac:dyDescent="0.35">
      <c r="B5" s="101" t="s">
        <v>0</v>
      </c>
      <c r="C5" s="97" t="s">
        <v>40</v>
      </c>
      <c r="D5" s="102">
        <v>1</v>
      </c>
      <c r="E5" s="103"/>
      <c r="F5" s="102">
        <v>2</v>
      </c>
      <c r="G5" s="103"/>
      <c r="H5" s="102">
        <v>3</v>
      </c>
      <c r="I5" s="103"/>
      <c r="J5" s="102">
        <v>4</v>
      </c>
      <c r="K5" s="103"/>
      <c r="L5" s="102">
        <v>5</v>
      </c>
      <c r="M5" s="103"/>
      <c r="N5" s="102">
        <v>6</v>
      </c>
      <c r="O5" s="103"/>
      <c r="P5" s="102">
        <v>7</v>
      </c>
      <c r="Q5" s="103"/>
      <c r="R5" s="102">
        <v>8</v>
      </c>
      <c r="S5" s="103"/>
      <c r="T5" s="104">
        <v>9</v>
      </c>
      <c r="U5" s="103"/>
      <c r="V5" s="42" t="s">
        <v>5</v>
      </c>
      <c r="W5" s="99" t="s">
        <v>16</v>
      </c>
    </row>
    <row r="6" spans="1:23" ht="14.5" customHeight="1" x14ac:dyDescent="0.35">
      <c r="A6" s="6" t="s">
        <v>4</v>
      </c>
      <c r="B6" s="101"/>
      <c r="C6" s="98"/>
      <c r="D6" s="25" t="s">
        <v>1</v>
      </c>
      <c r="E6" s="25" t="s">
        <v>13</v>
      </c>
      <c r="F6" s="25" t="s">
        <v>1</v>
      </c>
      <c r="G6" s="25" t="s">
        <v>13</v>
      </c>
      <c r="H6" s="25" t="s">
        <v>1</v>
      </c>
      <c r="I6" s="25" t="s">
        <v>13</v>
      </c>
      <c r="J6" s="25" t="s">
        <v>1</v>
      </c>
      <c r="K6" s="25" t="s">
        <v>13</v>
      </c>
      <c r="L6" s="25" t="s">
        <v>1</v>
      </c>
      <c r="M6" s="25" t="s">
        <v>13</v>
      </c>
      <c r="N6" s="25" t="s">
        <v>1</v>
      </c>
      <c r="O6" s="25" t="s">
        <v>13</v>
      </c>
      <c r="P6" s="25" t="s">
        <v>1</v>
      </c>
      <c r="Q6" s="25" t="s">
        <v>13</v>
      </c>
      <c r="R6" s="25" t="s">
        <v>1</v>
      </c>
      <c r="S6" s="25" t="s">
        <v>13</v>
      </c>
      <c r="T6" s="25" t="s">
        <v>1</v>
      </c>
      <c r="U6" s="25" t="s">
        <v>13</v>
      </c>
      <c r="V6" s="42"/>
      <c r="W6" s="100"/>
    </row>
    <row r="7" spans="1:23" x14ac:dyDescent="0.35">
      <c r="A7" s="55">
        <v>1</v>
      </c>
      <c r="B7" s="2" t="s">
        <v>102</v>
      </c>
      <c r="C7" s="56">
        <v>15.5</v>
      </c>
      <c r="D7" s="49"/>
      <c r="E7" s="49"/>
      <c r="F7" s="50"/>
      <c r="G7" s="50"/>
      <c r="H7" s="49">
        <v>23</v>
      </c>
      <c r="I7" s="49">
        <v>36</v>
      </c>
      <c r="J7" s="50"/>
      <c r="K7" s="50"/>
      <c r="L7" s="49">
        <v>20</v>
      </c>
      <c r="M7" s="49">
        <v>32</v>
      </c>
      <c r="N7" s="50">
        <v>31</v>
      </c>
      <c r="O7" s="50">
        <v>45</v>
      </c>
      <c r="P7" s="49"/>
      <c r="Q7" s="49"/>
      <c r="R7" s="50"/>
      <c r="S7" s="50"/>
      <c r="T7" s="49"/>
      <c r="U7" s="49"/>
      <c r="V7" s="41">
        <f t="shared" ref="V7:V38" si="0">COUNTIF(D7:U7,"&gt;-1")/2</f>
        <v>3</v>
      </c>
      <c r="W7" s="3" t="str">
        <f t="shared" ref="W7:W38" si="1">IF(C7&lt;&gt;"",IF(C7&gt;25,"C",IF(C7&gt;15,"B","A")),"")</f>
        <v>B</v>
      </c>
    </row>
    <row r="8" spans="1:23" x14ac:dyDescent="0.35">
      <c r="A8" s="55">
        <v>2</v>
      </c>
      <c r="B8" s="2" t="s">
        <v>83</v>
      </c>
      <c r="C8" s="56">
        <v>17.5</v>
      </c>
      <c r="D8" s="49"/>
      <c r="E8" s="49"/>
      <c r="F8" s="50">
        <v>22</v>
      </c>
      <c r="G8" s="50">
        <v>38</v>
      </c>
      <c r="H8" s="49">
        <v>15</v>
      </c>
      <c r="I8" s="49">
        <v>28</v>
      </c>
      <c r="J8" s="50">
        <v>20</v>
      </c>
      <c r="K8" s="50">
        <v>35</v>
      </c>
      <c r="L8" s="49">
        <v>19</v>
      </c>
      <c r="M8" s="49">
        <v>35</v>
      </c>
      <c r="N8" s="50">
        <v>20</v>
      </c>
      <c r="O8" s="50">
        <v>35</v>
      </c>
      <c r="P8" s="49"/>
      <c r="Q8" s="49"/>
      <c r="R8" s="50"/>
      <c r="S8" s="50"/>
      <c r="T8" s="49"/>
      <c r="U8" s="49"/>
      <c r="V8" s="41">
        <f t="shared" si="0"/>
        <v>5</v>
      </c>
      <c r="W8" s="3" t="str">
        <f t="shared" si="1"/>
        <v>B</v>
      </c>
    </row>
    <row r="9" spans="1:23" x14ac:dyDescent="0.35">
      <c r="A9" s="55">
        <v>3</v>
      </c>
      <c r="B9" s="2" t="s">
        <v>46</v>
      </c>
      <c r="C9" s="56">
        <v>30</v>
      </c>
      <c r="D9" s="49">
        <v>8</v>
      </c>
      <c r="E9" s="49">
        <v>31</v>
      </c>
      <c r="F9" s="50">
        <v>15</v>
      </c>
      <c r="G9" s="50">
        <v>43</v>
      </c>
      <c r="H9" s="49">
        <v>6</v>
      </c>
      <c r="I9" s="49">
        <v>25</v>
      </c>
      <c r="J9" s="50">
        <v>6</v>
      </c>
      <c r="K9" s="50">
        <v>25</v>
      </c>
      <c r="L9" s="49">
        <v>6</v>
      </c>
      <c r="M9" s="49">
        <v>21</v>
      </c>
      <c r="N9" s="50">
        <v>9</v>
      </c>
      <c r="O9" s="50">
        <v>29</v>
      </c>
      <c r="P9" s="49">
        <v>6</v>
      </c>
      <c r="Q9" s="49">
        <v>28</v>
      </c>
      <c r="R9" s="50"/>
      <c r="S9" s="50"/>
      <c r="T9" s="49"/>
      <c r="U9" s="49"/>
      <c r="V9" s="41">
        <f t="shared" si="0"/>
        <v>7</v>
      </c>
      <c r="W9" s="3" t="str">
        <f t="shared" si="1"/>
        <v>C</v>
      </c>
    </row>
    <row r="10" spans="1:23" x14ac:dyDescent="0.35">
      <c r="A10" s="55">
        <v>4</v>
      </c>
      <c r="B10" s="2" t="s">
        <v>150</v>
      </c>
      <c r="C10" s="56">
        <v>14.3</v>
      </c>
      <c r="D10" s="49"/>
      <c r="E10" s="49"/>
      <c r="F10" s="50"/>
      <c r="G10" s="50"/>
      <c r="H10" s="49"/>
      <c r="I10" s="49"/>
      <c r="J10" s="50"/>
      <c r="K10" s="50"/>
      <c r="L10" s="49"/>
      <c r="M10" s="49"/>
      <c r="N10" s="50">
        <v>17</v>
      </c>
      <c r="O10" s="50">
        <v>27</v>
      </c>
      <c r="P10" s="49"/>
      <c r="Q10" s="49"/>
      <c r="R10" s="50"/>
      <c r="S10" s="50"/>
      <c r="T10" s="49"/>
      <c r="U10" s="49"/>
      <c r="V10" s="41">
        <f t="shared" si="0"/>
        <v>1</v>
      </c>
      <c r="W10" s="3" t="str">
        <f t="shared" si="1"/>
        <v>A</v>
      </c>
    </row>
    <row r="11" spans="1:23" x14ac:dyDescent="0.35">
      <c r="A11" s="55">
        <v>5</v>
      </c>
      <c r="B11" s="2" t="s">
        <v>126</v>
      </c>
      <c r="C11" s="56">
        <v>15.3</v>
      </c>
      <c r="D11" s="49"/>
      <c r="E11" s="49"/>
      <c r="F11" s="50"/>
      <c r="G11" s="50"/>
      <c r="H11" s="49"/>
      <c r="I11" s="49"/>
      <c r="J11" s="50">
        <v>15</v>
      </c>
      <c r="K11" s="50">
        <v>28</v>
      </c>
      <c r="L11" s="49">
        <v>16</v>
      </c>
      <c r="M11" s="49">
        <v>31</v>
      </c>
      <c r="N11" s="50"/>
      <c r="O11" s="50"/>
      <c r="P11" s="49"/>
      <c r="Q11" s="49"/>
      <c r="R11" s="50"/>
      <c r="S11" s="50"/>
      <c r="T11" s="49"/>
      <c r="U11" s="49"/>
      <c r="V11" s="41">
        <f t="shared" si="0"/>
        <v>2</v>
      </c>
      <c r="W11" s="3" t="str">
        <f t="shared" si="1"/>
        <v>B</v>
      </c>
    </row>
    <row r="12" spans="1:23" x14ac:dyDescent="0.35">
      <c r="A12" s="55">
        <v>6</v>
      </c>
      <c r="B12" s="2" t="s">
        <v>47</v>
      </c>
      <c r="C12" s="56">
        <v>21.3</v>
      </c>
      <c r="D12" s="49">
        <v>12</v>
      </c>
      <c r="E12" s="49">
        <v>29</v>
      </c>
      <c r="F12" s="50">
        <v>16</v>
      </c>
      <c r="G12" s="50">
        <v>34</v>
      </c>
      <c r="H12" s="49"/>
      <c r="I12" s="49"/>
      <c r="J12" s="50">
        <v>19</v>
      </c>
      <c r="K12" s="50">
        <v>37</v>
      </c>
      <c r="L12" s="49">
        <v>19</v>
      </c>
      <c r="M12" s="49">
        <v>37</v>
      </c>
      <c r="N12" s="50">
        <v>17</v>
      </c>
      <c r="O12" s="50">
        <v>34</v>
      </c>
      <c r="P12" s="49">
        <v>23</v>
      </c>
      <c r="Q12" s="49">
        <v>40</v>
      </c>
      <c r="R12" s="50">
        <v>14</v>
      </c>
      <c r="S12" s="50">
        <v>30</v>
      </c>
      <c r="T12" s="49">
        <v>16</v>
      </c>
      <c r="U12" s="49">
        <v>31</v>
      </c>
      <c r="V12" s="41">
        <f t="shared" si="0"/>
        <v>8</v>
      </c>
      <c r="W12" s="3" t="str">
        <f t="shared" si="1"/>
        <v>B</v>
      </c>
    </row>
    <row r="13" spans="1:23" x14ac:dyDescent="0.35">
      <c r="A13" s="55">
        <v>7</v>
      </c>
      <c r="B13" s="2" t="s">
        <v>140</v>
      </c>
      <c r="C13" s="56">
        <v>22.7</v>
      </c>
      <c r="D13" s="49"/>
      <c r="E13" s="49"/>
      <c r="F13" s="50"/>
      <c r="G13" s="50"/>
      <c r="H13" s="49"/>
      <c r="I13" s="49"/>
      <c r="J13" s="50"/>
      <c r="K13" s="50"/>
      <c r="L13" s="49">
        <v>16</v>
      </c>
      <c r="M13" s="49">
        <v>37</v>
      </c>
      <c r="N13" s="50"/>
      <c r="O13" s="50"/>
      <c r="P13" s="49"/>
      <c r="Q13" s="49"/>
      <c r="R13" s="50"/>
      <c r="S13" s="50"/>
      <c r="T13" s="49"/>
      <c r="U13" s="49"/>
      <c r="V13" s="41">
        <f t="shared" si="0"/>
        <v>1</v>
      </c>
      <c r="W13" s="3" t="str">
        <f t="shared" si="1"/>
        <v>B</v>
      </c>
    </row>
    <row r="14" spans="1:23" x14ac:dyDescent="0.35">
      <c r="A14" s="55">
        <v>8</v>
      </c>
      <c r="B14" s="2" t="s">
        <v>128</v>
      </c>
      <c r="C14" s="56">
        <v>20.3</v>
      </c>
      <c r="D14" s="49"/>
      <c r="E14" s="49"/>
      <c r="F14" s="50"/>
      <c r="G14" s="50"/>
      <c r="H14" s="49"/>
      <c r="I14" s="49"/>
      <c r="J14" s="50">
        <v>14</v>
      </c>
      <c r="K14" s="50">
        <v>32</v>
      </c>
      <c r="L14" s="49"/>
      <c r="M14" s="49"/>
      <c r="N14" s="50"/>
      <c r="O14" s="50"/>
      <c r="P14" s="49"/>
      <c r="Q14" s="49"/>
      <c r="R14" s="50"/>
      <c r="S14" s="50"/>
      <c r="T14" s="49"/>
      <c r="U14" s="49"/>
      <c r="V14" s="41">
        <f t="shared" si="0"/>
        <v>1</v>
      </c>
      <c r="W14" s="3" t="str">
        <f t="shared" si="1"/>
        <v>B</v>
      </c>
    </row>
    <row r="15" spans="1:23" x14ac:dyDescent="0.35">
      <c r="A15" s="55">
        <v>9</v>
      </c>
      <c r="B15" s="2" t="s">
        <v>100</v>
      </c>
      <c r="C15" s="56">
        <v>11.9</v>
      </c>
      <c r="D15" s="49"/>
      <c r="E15" s="49"/>
      <c r="F15" s="50"/>
      <c r="G15" s="50"/>
      <c r="H15" s="49">
        <v>21</v>
      </c>
      <c r="I15" s="49">
        <v>30</v>
      </c>
      <c r="J15" s="50"/>
      <c r="K15" s="50"/>
      <c r="L15" s="49">
        <v>14</v>
      </c>
      <c r="M15" s="49">
        <v>24</v>
      </c>
      <c r="N15" s="50"/>
      <c r="O15" s="50"/>
      <c r="P15" s="49"/>
      <c r="Q15" s="49"/>
      <c r="R15" s="50"/>
      <c r="S15" s="50"/>
      <c r="T15" s="49"/>
      <c r="U15" s="49"/>
      <c r="V15" s="41">
        <f t="shared" si="0"/>
        <v>2</v>
      </c>
      <c r="W15" s="3" t="str">
        <f t="shared" si="1"/>
        <v>A</v>
      </c>
    </row>
    <row r="16" spans="1:23" x14ac:dyDescent="0.35">
      <c r="A16" s="55">
        <v>10</v>
      </c>
      <c r="B16" s="2" t="s">
        <v>141</v>
      </c>
      <c r="C16" s="56">
        <v>15.2</v>
      </c>
      <c r="D16" s="49"/>
      <c r="E16" s="49"/>
      <c r="F16" s="50"/>
      <c r="G16" s="50"/>
      <c r="H16" s="49"/>
      <c r="I16" s="49"/>
      <c r="J16" s="50"/>
      <c r="K16" s="50"/>
      <c r="L16" s="49">
        <v>24</v>
      </c>
      <c r="M16" s="49">
        <v>38</v>
      </c>
      <c r="N16" s="50"/>
      <c r="O16" s="50"/>
      <c r="P16" s="49">
        <v>26</v>
      </c>
      <c r="Q16" s="49">
        <v>39</v>
      </c>
      <c r="R16" s="50">
        <v>21</v>
      </c>
      <c r="S16" s="50">
        <v>34</v>
      </c>
      <c r="T16" s="49"/>
      <c r="U16" s="49"/>
      <c r="V16" s="41">
        <f t="shared" si="0"/>
        <v>3</v>
      </c>
      <c r="W16" s="3" t="str">
        <f t="shared" si="1"/>
        <v>B</v>
      </c>
    </row>
    <row r="17" spans="1:23" x14ac:dyDescent="0.35">
      <c r="A17" s="55">
        <v>11</v>
      </c>
      <c r="B17" s="2" t="s">
        <v>112</v>
      </c>
      <c r="C17" s="56">
        <v>10</v>
      </c>
      <c r="D17" s="49"/>
      <c r="E17" s="49"/>
      <c r="F17" s="50"/>
      <c r="G17" s="50"/>
      <c r="H17" s="49"/>
      <c r="I17" s="49"/>
      <c r="J17" s="50">
        <v>27</v>
      </c>
      <c r="K17" s="50">
        <v>36</v>
      </c>
      <c r="L17" s="49">
        <v>27</v>
      </c>
      <c r="M17" s="49">
        <v>34</v>
      </c>
      <c r="N17" s="50"/>
      <c r="O17" s="50"/>
      <c r="P17" s="49"/>
      <c r="Q17" s="49"/>
      <c r="R17" s="50"/>
      <c r="S17" s="50"/>
      <c r="T17" s="49"/>
      <c r="U17" s="49"/>
      <c r="V17" s="41">
        <f t="shared" si="0"/>
        <v>2</v>
      </c>
      <c r="W17" s="3" t="str">
        <f t="shared" si="1"/>
        <v>A</v>
      </c>
    </row>
    <row r="18" spans="1:23" x14ac:dyDescent="0.35">
      <c r="A18" s="55">
        <v>12</v>
      </c>
      <c r="B18" s="2" t="s">
        <v>118</v>
      </c>
      <c r="C18" s="56">
        <v>24.4</v>
      </c>
      <c r="D18" s="49"/>
      <c r="E18" s="49"/>
      <c r="F18" s="50"/>
      <c r="G18" s="50"/>
      <c r="H18" s="49"/>
      <c r="I18" s="49"/>
      <c r="J18" s="50">
        <v>19</v>
      </c>
      <c r="K18" s="50">
        <v>39</v>
      </c>
      <c r="L18" s="49"/>
      <c r="M18" s="49"/>
      <c r="N18" s="50"/>
      <c r="O18" s="50"/>
      <c r="P18" s="49"/>
      <c r="Q18" s="49"/>
      <c r="R18" s="50"/>
      <c r="S18" s="50"/>
      <c r="T18" s="49"/>
      <c r="U18" s="49"/>
      <c r="V18" s="41">
        <f t="shared" si="0"/>
        <v>1</v>
      </c>
      <c r="W18" s="3" t="str">
        <f t="shared" si="1"/>
        <v>B</v>
      </c>
    </row>
    <row r="19" spans="1:23" x14ac:dyDescent="0.35">
      <c r="A19" s="55">
        <v>13</v>
      </c>
      <c r="B19" s="2" t="s">
        <v>101</v>
      </c>
      <c r="C19" s="56">
        <v>13.1</v>
      </c>
      <c r="D19" s="49"/>
      <c r="E19" s="49"/>
      <c r="F19" s="50"/>
      <c r="G19" s="50"/>
      <c r="H19" s="49">
        <v>19</v>
      </c>
      <c r="I19" s="49">
        <v>29</v>
      </c>
      <c r="J19" s="50"/>
      <c r="K19" s="50"/>
      <c r="L19" s="49">
        <v>20</v>
      </c>
      <c r="M19" s="49">
        <v>32</v>
      </c>
      <c r="N19" s="50">
        <v>19</v>
      </c>
      <c r="O19" s="50">
        <v>30</v>
      </c>
      <c r="P19" s="49"/>
      <c r="Q19" s="49"/>
      <c r="R19" s="50"/>
      <c r="S19" s="50"/>
      <c r="T19" s="49"/>
      <c r="U19" s="49"/>
      <c r="V19" s="41">
        <f t="shared" si="0"/>
        <v>3</v>
      </c>
      <c r="W19" s="3" t="str">
        <f t="shared" si="1"/>
        <v>A</v>
      </c>
    </row>
    <row r="20" spans="1:23" x14ac:dyDescent="0.35">
      <c r="A20" s="55">
        <v>14</v>
      </c>
      <c r="B20" s="2" t="s">
        <v>117</v>
      </c>
      <c r="C20" s="56">
        <v>17.8</v>
      </c>
      <c r="D20" s="49"/>
      <c r="E20" s="49"/>
      <c r="F20" s="50"/>
      <c r="G20" s="50"/>
      <c r="H20" s="49"/>
      <c r="I20" s="49"/>
      <c r="J20" s="50">
        <v>23</v>
      </c>
      <c r="K20" s="50">
        <v>38</v>
      </c>
      <c r="L20" s="49"/>
      <c r="M20" s="49"/>
      <c r="N20" s="50"/>
      <c r="O20" s="50"/>
      <c r="P20" s="49"/>
      <c r="Q20" s="49"/>
      <c r="R20" s="50"/>
      <c r="S20" s="50"/>
      <c r="T20" s="49"/>
      <c r="U20" s="49"/>
      <c r="V20" s="41">
        <f t="shared" si="0"/>
        <v>1</v>
      </c>
      <c r="W20" s="3" t="str">
        <f t="shared" si="1"/>
        <v>B</v>
      </c>
    </row>
    <row r="21" spans="1:23" x14ac:dyDescent="0.35">
      <c r="A21" s="55">
        <v>15</v>
      </c>
      <c r="B21" s="2" t="s">
        <v>77</v>
      </c>
      <c r="C21" s="56">
        <v>19</v>
      </c>
      <c r="D21" s="49"/>
      <c r="E21" s="49"/>
      <c r="F21" s="50">
        <v>15</v>
      </c>
      <c r="G21" s="50">
        <v>29</v>
      </c>
      <c r="H21" s="49">
        <v>14</v>
      </c>
      <c r="I21" s="49">
        <v>30</v>
      </c>
      <c r="J21" s="50"/>
      <c r="K21" s="50"/>
      <c r="L21" s="49">
        <v>16</v>
      </c>
      <c r="M21" s="49">
        <v>31</v>
      </c>
      <c r="N21" s="50"/>
      <c r="O21" s="50"/>
      <c r="P21" s="49"/>
      <c r="Q21" s="49"/>
      <c r="R21" s="50"/>
      <c r="S21" s="50"/>
      <c r="T21" s="49"/>
      <c r="U21" s="49"/>
      <c r="V21" s="41">
        <f t="shared" si="0"/>
        <v>3</v>
      </c>
      <c r="W21" s="3" t="str">
        <f t="shared" si="1"/>
        <v>B</v>
      </c>
    </row>
    <row r="22" spans="1:23" x14ac:dyDescent="0.35">
      <c r="A22" s="55">
        <v>16</v>
      </c>
      <c r="B22" s="2" t="s">
        <v>148</v>
      </c>
      <c r="C22" s="56">
        <v>9</v>
      </c>
      <c r="D22" s="49"/>
      <c r="E22" s="49"/>
      <c r="F22" s="50"/>
      <c r="G22" s="50"/>
      <c r="H22" s="49"/>
      <c r="I22" s="49"/>
      <c r="J22" s="50"/>
      <c r="K22" s="50"/>
      <c r="L22" s="49"/>
      <c r="M22" s="49"/>
      <c r="N22" s="50">
        <v>30</v>
      </c>
      <c r="O22" s="50">
        <v>38</v>
      </c>
      <c r="P22" s="49"/>
      <c r="Q22" s="49"/>
      <c r="R22" s="50"/>
      <c r="S22" s="50"/>
      <c r="T22" s="49"/>
      <c r="U22" s="49"/>
      <c r="V22" s="41">
        <f t="shared" si="0"/>
        <v>1</v>
      </c>
      <c r="W22" s="3" t="str">
        <f t="shared" si="1"/>
        <v>A</v>
      </c>
    </row>
    <row r="23" spans="1:23" x14ac:dyDescent="0.35">
      <c r="A23" s="55">
        <v>17</v>
      </c>
      <c r="B23" s="2" t="s">
        <v>48</v>
      </c>
      <c r="C23" s="56">
        <v>12.8</v>
      </c>
      <c r="D23" s="49">
        <v>29</v>
      </c>
      <c r="E23" s="49">
        <v>39</v>
      </c>
      <c r="F23" s="50">
        <v>18</v>
      </c>
      <c r="G23" s="50">
        <v>28</v>
      </c>
      <c r="H23" s="49">
        <v>19</v>
      </c>
      <c r="I23" s="49">
        <v>26</v>
      </c>
      <c r="J23" s="50">
        <v>20</v>
      </c>
      <c r="K23" s="50">
        <v>30</v>
      </c>
      <c r="L23" s="49"/>
      <c r="M23" s="49"/>
      <c r="N23" s="50"/>
      <c r="O23" s="50"/>
      <c r="P23" s="49">
        <v>23</v>
      </c>
      <c r="Q23" s="49">
        <v>34</v>
      </c>
      <c r="R23" s="50"/>
      <c r="S23" s="50"/>
      <c r="T23" s="49"/>
      <c r="U23" s="49"/>
      <c r="V23" s="41">
        <f t="shared" si="0"/>
        <v>5</v>
      </c>
      <c r="W23" s="3" t="str">
        <f t="shared" si="1"/>
        <v>A</v>
      </c>
    </row>
    <row r="24" spans="1:23" x14ac:dyDescent="0.35">
      <c r="A24" s="55">
        <v>18</v>
      </c>
      <c r="B24" s="2" t="s">
        <v>120</v>
      </c>
      <c r="C24" s="56">
        <v>21.1</v>
      </c>
      <c r="D24" s="49"/>
      <c r="E24" s="49"/>
      <c r="F24" s="50"/>
      <c r="G24" s="50"/>
      <c r="H24" s="49"/>
      <c r="I24" s="49"/>
      <c r="J24" s="50">
        <v>17</v>
      </c>
      <c r="K24" s="50">
        <v>38</v>
      </c>
      <c r="L24" s="49"/>
      <c r="M24" s="49"/>
      <c r="N24" s="50"/>
      <c r="O24" s="50"/>
      <c r="P24" s="49"/>
      <c r="Q24" s="49"/>
      <c r="R24" s="50">
        <v>8</v>
      </c>
      <c r="S24" s="50">
        <v>24</v>
      </c>
      <c r="T24" s="49"/>
      <c r="U24" s="49"/>
      <c r="V24" s="41">
        <f t="shared" si="0"/>
        <v>2</v>
      </c>
      <c r="W24" s="3" t="str">
        <f t="shared" si="1"/>
        <v>B</v>
      </c>
    </row>
    <row r="25" spans="1:23" x14ac:dyDescent="0.35">
      <c r="A25" s="55">
        <v>19</v>
      </c>
      <c r="B25" s="2" t="s">
        <v>119</v>
      </c>
      <c r="C25" s="56">
        <v>33</v>
      </c>
      <c r="D25" s="49"/>
      <c r="E25" s="49"/>
      <c r="F25" s="50"/>
      <c r="G25" s="50"/>
      <c r="H25" s="49"/>
      <c r="I25" s="49"/>
      <c r="J25" s="50">
        <v>9</v>
      </c>
      <c r="K25" s="50">
        <v>39</v>
      </c>
      <c r="L25" s="49"/>
      <c r="M25" s="49"/>
      <c r="N25" s="50"/>
      <c r="O25" s="50"/>
      <c r="P25" s="49"/>
      <c r="Q25" s="49"/>
      <c r="R25" s="50">
        <v>13</v>
      </c>
      <c r="S25" s="50">
        <v>36</v>
      </c>
      <c r="T25" s="49"/>
      <c r="U25" s="49"/>
      <c r="V25" s="41">
        <f t="shared" si="0"/>
        <v>2</v>
      </c>
      <c r="W25" s="3" t="str">
        <f t="shared" si="1"/>
        <v>C</v>
      </c>
    </row>
    <row r="26" spans="1:23" x14ac:dyDescent="0.35">
      <c r="A26" s="55">
        <v>20</v>
      </c>
      <c r="B26" s="2" t="s">
        <v>136</v>
      </c>
      <c r="C26" s="56">
        <v>44</v>
      </c>
      <c r="D26" s="49"/>
      <c r="E26" s="49"/>
      <c r="F26" s="50"/>
      <c r="G26" s="50"/>
      <c r="H26" s="49"/>
      <c r="I26" s="49"/>
      <c r="J26" s="50">
        <v>7</v>
      </c>
      <c r="K26" s="50">
        <v>34</v>
      </c>
      <c r="L26" s="49"/>
      <c r="M26" s="49"/>
      <c r="N26" s="50"/>
      <c r="O26" s="50"/>
      <c r="P26" s="49"/>
      <c r="Q26" s="49"/>
      <c r="R26" s="50"/>
      <c r="S26" s="50"/>
      <c r="T26" s="49"/>
      <c r="U26" s="49"/>
      <c r="V26" s="41">
        <f t="shared" si="0"/>
        <v>1</v>
      </c>
      <c r="W26" s="3" t="str">
        <f t="shared" si="1"/>
        <v>C</v>
      </c>
    </row>
    <row r="27" spans="1:23" x14ac:dyDescent="0.35">
      <c r="A27" s="55">
        <v>21</v>
      </c>
      <c r="B27" s="2" t="s">
        <v>139</v>
      </c>
      <c r="C27" s="56">
        <v>30.9</v>
      </c>
      <c r="D27" s="49"/>
      <c r="E27" s="49"/>
      <c r="F27" s="50"/>
      <c r="G27" s="50"/>
      <c r="H27" s="49"/>
      <c r="I27" s="49"/>
      <c r="J27" s="50">
        <v>9</v>
      </c>
      <c r="K27" s="50">
        <v>25</v>
      </c>
      <c r="L27" s="49"/>
      <c r="M27" s="49"/>
      <c r="N27" s="50"/>
      <c r="O27" s="50"/>
      <c r="P27" s="49"/>
      <c r="Q27" s="49"/>
      <c r="R27" s="50"/>
      <c r="S27" s="50"/>
      <c r="T27" s="49"/>
      <c r="U27" s="49"/>
      <c r="V27" s="41">
        <f t="shared" si="0"/>
        <v>1</v>
      </c>
      <c r="W27" s="3" t="str">
        <f t="shared" si="1"/>
        <v>C</v>
      </c>
    </row>
    <row r="28" spans="1:23" x14ac:dyDescent="0.35">
      <c r="A28" s="55">
        <v>22</v>
      </c>
      <c r="B28" s="2" t="s">
        <v>108</v>
      </c>
      <c r="C28" s="56">
        <v>20.6</v>
      </c>
      <c r="D28" s="49"/>
      <c r="E28" s="49"/>
      <c r="F28" s="50"/>
      <c r="G28" s="50"/>
      <c r="H28" s="49">
        <v>17</v>
      </c>
      <c r="I28" s="49">
        <v>36</v>
      </c>
      <c r="J28" s="50">
        <v>16</v>
      </c>
      <c r="K28" s="50">
        <v>32</v>
      </c>
      <c r="L28" s="49"/>
      <c r="M28" s="49"/>
      <c r="N28" s="50"/>
      <c r="O28" s="50"/>
      <c r="P28" s="49"/>
      <c r="Q28" s="49"/>
      <c r="R28" s="50"/>
      <c r="S28" s="50"/>
      <c r="T28" s="49"/>
      <c r="U28" s="49"/>
      <c r="V28" s="41">
        <f t="shared" si="0"/>
        <v>2</v>
      </c>
      <c r="W28" s="3" t="str">
        <f t="shared" si="1"/>
        <v>B</v>
      </c>
    </row>
    <row r="29" spans="1:23" x14ac:dyDescent="0.35">
      <c r="A29" s="55">
        <v>23</v>
      </c>
      <c r="B29" s="2" t="s">
        <v>138</v>
      </c>
      <c r="C29" s="56">
        <v>42.3</v>
      </c>
      <c r="D29" s="49"/>
      <c r="E29" s="49"/>
      <c r="F29" s="50"/>
      <c r="G29" s="50"/>
      <c r="H29" s="49"/>
      <c r="I29" s="49"/>
      <c r="J29" s="50">
        <v>3</v>
      </c>
      <c r="K29" s="50">
        <v>37</v>
      </c>
      <c r="L29" s="49"/>
      <c r="M29" s="49"/>
      <c r="N29" s="50"/>
      <c r="O29" s="50"/>
      <c r="P29" s="49"/>
      <c r="Q29" s="49"/>
      <c r="R29" s="50"/>
      <c r="S29" s="50"/>
      <c r="T29" s="49"/>
      <c r="U29" s="49"/>
      <c r="V29" s="41">
        <f t="shared" si="0"/>
        <v>1</v>
      </c>
      <c r="W29" s="3" t="str">
        <f t="shared" si="1"/>
        <v>C</v>
      </c>
    </row>
    <row r="30" spans="1:23" x14ac:dyDescent="0.35">
      <c r="A30" s="55">
        <v>24</v>
      </c>
      <c r="B30" s="2" t="s">
        <v>121</v>
      </c>
      <c r="C30" s="56">
        <v>19.100000000000001</v>
      </c>
      <c r="D30" s="49"/>
      <c r="E30" s="49"/>
      <c r="F30" s="50"/>
      <c r="G30" s="50"/>
      <c r="H30" s="49"/>
      <c r="I30" s="49"/>
      <c r="J30" s="50">
        <v>16</v>
      </c>
      <c r="K30" s="50">
        <v>34</v>
      </c>
      <c r="L30" s="49"/>
      <c r="M30" s="49"/>
      <c r="N30" s="50"/>
      <c r="O30" s="50"/>
      <c r="P30" s="49"/>
      <c r="Q30" s="49"/>
      <c r="R30" s="50"/>
      <c r="S30" s="50"/>
      <c r="T30" s="49"/>
      <c r="U30" s="49"/>
      <c r="V30" s="41">
        <f t="shared" si="0"/>
        <v>1</v>
      </c>
      <c r="W30" s="3" t="str">
        <f t="shared" si="1"/>
        <v>B</v>
      </c>
    </row>
    <row r="31" spans="1:23" x14ac:dyDescent="0.35">
      <c r="A31" s="55">
        <v>25</v>
      </c>
      <c r="B31" s="2" t="s">
        <v>127</v>
      </c>
      <c r="C31" s="56">
        <v>16.3</v>
      </c>
      <c r="D31" s="49"/>
      <c r="E31" s="49"/>
      <c r="F31" s="50"/>
      <c r="G31" s="50"/>
      <c r="H31" s="49"/>
      <c r="I31" s="49"/>
      <c r="J31" s="50">
        <v>15</v>
      </c>
      <c r="K31" s="50">
        <v>29</v>
      </c>
      <c r="L31" s="49"/>
      <c r="M31" s="49"/>
      <c r="N31" s="50"/>
      <c r="O31" s="50"/>
      <c r="P31" s="49"/>
      <c r="Q31" s="49"/>
      <c r="R31" s="50"/>
      <c r="S31" s="50"/>
      <c r="T31" s="49"/>
      <c r="U31" s="49"/>
      <c r="V31" s="41">
        <f t="shared" si="0"/>
        <v>1</v>
      </c>
      <c r="W31" s="3" t="str">
        <f t="shared" si="1"/>
        <v>B</v>
      </c>
    </row>
    <row r="32" spans="1:23" x14ac:dyDescent="0.35">
      <c r="A32" s="55">
        <v>26</v>
      </c>
      <c r="B32" s="2" t="s">
        <v>106</v>
      </c>
      <c r="C32" s="56">
        <v>18.100000000000001</v>
      </c>
      <c r="D32" s="49"/>
      <c r="E32" s="49"/>
      <c r="F32" s="50"/>
      <c r="G32" s="50"/>
      <c r="H32" s="49">
        <v>15</v>
      </c>
      <c r="I32" s="49">
        <v>27</v>
      </c>
      <c r="J32" s="50"/>
      <c r="K32" s="50"/>
      <c r="L32" s="49"/>
      <c r="M32" s="49"/>
      <c r="N32" s="50"/>
      <c r="O32" s="50"/>
      <c r="P32" s="49"/>
      <c r="Q32" s="49"/>
      <c r="R32" s="50"/>
      <c r="S32" s="50"/>
      <c r="T32" s="49"/>
      <c r="U32" s="49"/>
      <c r="V32" s="41">
        <f t="shared" si="0"/>
        <v>1</v>
      </c>
      <c r="W32" s="3" t="str">
        <f t="shared" si="1"/>
        <v>B</v>
      </c>
    </row>
    <row r="33" spans="1:23" x14ac:dyDescent="0.35">
      <c r="A33" s="55">
        <v>27</v>
      </c>
      <c r="B33" s="2" t="s">
        <v>49</v>
      </c>
      <c r="C33" s="56">
        <v>18.2</v>
      </c>
      <c r="D33" s="49">
        <v>15</v>
      </c>
      <c r="E33" s="49">
        <v>31</v>
      </c>
      <c r="F33" s="50"/>
      <c r="G33" s="50"/>
      <c r="H33" s="49">
        <v>18</v>
      </c>
      <c r="I33" s="49">
        <v>36</v>
      </c>
      <c r="J33" s="50"/>
      <c r="K33" s="50"/>
      <c r="L33" s="49"/>
      <c r="M33" s="49"/>
      <c r="N33" s="50"/>
      <c r="O33" s="50"/>
      <c r="P33" s="49"/>
      <c r="Q33" s="49"/>
      <c r="R33" s="50"/>
      <c r="S33" s="50"/>
      <c r="T33" s="49">
        <v>17</v>
      </c>
      <c r="U33" s="49">
        <v>32</v>
      </c>
      <c r="V33" s="41">
        <f t="shared" si="0"/>
        <v>3</v>
      </c>
      <c r="W33" s="3" t="str">
        <f t="shared" si="1"/>
        <v>B</v>
      </c>
    </row>
    <row r="34" spans="1:23" x14ac:dyDescent="0.35">
      <c r="A34" s="55">
        <v>28</v>
      </c>
      <c r="B34" s="2" t="s">
        <v>50</v>
      </c>
      <c r="C34" s="56">
        <v>42.5</v>
      </c>
      <c r="D34" s="49">
        <v>4</v>
      </c>
      <c r="E34" s="49">
        <v>26</v>
      </c>
      <c r="F34" s="50"/>
      <c r="G34" s="50"/>
      <c r="H34" s="49"/>
      <c r="I34" s="49"/>
      <c r="J34" s="50"/>
      <c r="K34" s="50"/>
      <c r="L34" s="49"/>
      <c r="M34" s="49"/>
      <c r="N34" s="50"/>
      <c r="O34" s="50"/>
      <c r="P34" s="49"/>
      <c r="Q34" s="49"/>
      <c r="R34" s="50"/>
      <c r="S34" s="50"/>
      <c r="T34" s="49"/>
      <c r="U34" s="49"/>
      <c r="V34" s="41">
        <f t="shared" si="0"/>
        <v>1</v>
      </c>
      <c r="W34" s="3" t="str">
        <f t="shared" si="1"/>
        <v>C</v>
      </c>
    </row>
    <row r="35" spans="1:23" x14ac:dyDescent="0.35">
      <c r="A35" s="55">
        <v>29</v>
      </c>
      <c r="B35" s="2" t="s">
        <v>105</v>
      </c>
      <c r="C35" s="56">
        <v>14.6</v>
      </c>
      <c r="D35" s="49"/>
      <c r="E35" s="49"/>
      <c r="F35" s="50"/>
      <c r="G35" s="50"/>
      <c r="H35" s="49">
        <v>18</v>
      </c>
      <c r="I35" s="49">
        <v>29</v>
      </c>
      <c r="J35" s="50"/>
      <c r="K35" s="50"/>
      <c r="L35" s="49"/>
      <c r="M35" s="49"/>
      <c r="N35" s="50"/>
      <c r="O35" s="50"/>
      <c r="P35" s="49"/>
      <c r="Q35" s="49"/>
      <c r="R35" s="50"/>
      <c r="S35" s="50"/>
      <c r="T35" s="49"/>
      <c r="U35" s="49"/>
      <c r="V35" s="41">
        <f t="shared" si="0"/>
        <v>1</v>
      </c>
      <c r="W35" s="3" t="str">
        <f t="shared" si="1"/>
        <v>A</v>
      </c>
    </row>
    <row r="36" spans="1:23" x14ac:dyDescent="0.35">
      <c r="A36" s="55">
        <v>30</v>
      </c>
      <c r="B36" s="2" t="s">
        <v>123</v>
      </c>
      <c r="C36" s="56">
        <v>18.399999999999999</v>
      </c>
      <c r="D36" s="49"/>
      <c r="E36" s="49"/>
      <c r="F36" s="50"/>
      <c r="G36" s="50"/>
      <c r="H36" s="49"/>
      <c r="I36" s="49"/>
      <c r="J36" s="50">
        <v>16</v>
      </c>
      <c r="K36" s="50">
        <v>31</v>
      </c>
      <c r="L36" s="49"/>
      <c r="M36" s="49"/>
      <c r="N36" s="50"/>
      <c r="O36" s="50"/>
      <c r="P36" s="49"/>
      <c r="Q36" s="49"/>
      <c r="R36" s="50"/>
      <c r="S36" s="50"/>
      <c r="T36" s="49"/>
      <c r="U36" s="49"/>
      <c r="V36" s="41">
        <f t="shared" si="0"/>
        <v>1</v>
      </c>
      <c r="W36" s="3" t="str">
        <f t="shared" si="1"/>
        <v>B</v>
      </c>
    </row>
    <row r="37" spans="1:23" x14ac:dyDescent="0.35">
      <c r="A37" s="55">
        <v>31</v>
      </c>
      <c r="B37" s="2" t="s">
        <v>110</v>
      </c>
      <c r="C37" s="56">
        <v>15.7</v>
      </c>
      <c r="D37" s="49"/>
      <c r="E37" s="49"/>
      <c r="F37" s="50"/>
      <c r="G37" s="50"/>
      <c r="H37" s="49">
        <v>24</v>
      </c>
      <c r="I37" s="49">
        <v>39</v>
      </c>
      <c r="J37" s="50"/>
      <c r="K37" s="50"/>
      <c r="L37" s="49">
        <v>22</v>
      </c>
      <c r="M37" s="49">
        <v>35</v>
      </c>
      <c r="N37" s="50"/>
      <c r="O37" s="50"/>
      <c r="P37" s="49"/>
      <c r="Q37" s="49"/>
      <c r="R37" s="50"/>
      <c r="S37" s="50"/>
      <c r="T37" s="49"/>
      <c r="U37" s="49"/>
      <c r="V37" s="41">
        <f t="shared" si="0"/>
        <v>2</v>
      </c>
      <c r="W37" s="3" t="str">
        <f t="shared" si="1"/>
        <v>B</v>
      </c>
    </row>
    <row r="38" spans="1:23" x14ac:dyDescent="0.35">
      <c r="A38" s="55">
        <v>32</v>
      </c>
      <c r="B38" s="2" t="s">
        <v>51</v>
      </c>
      <c r="C38" s="56">
        <v>23</v>
      </c>
      <c r="D38" s="49">
        <v>6</v>
      </c>
      <c r="E38" s="49">
        <v>24</v>
      </c>
      <c r="F38" s="50">
        <v>14</v>
      </c>
      <c r="G38" s="50">
        <v>34</v>
      </c>
      <c r="H38" s="49">
        <v>16</v>
      </c>
      <c r="I38" s="49">
        <v>38</v>
      </c>
      <c r="J38" s="50">
        <v>18</v>
      </c>
      <c r="K38" s="50">
        <v>34</v>
      </c>
      <c r="L38" s="49">
        <v>14</v>
      </c>
      <c r="M38" s="49">
        <v>33</v>
      </c>
      <c r="N38" s="50">
        <v>17</v>
      </c>
      <c r="O38" s="50">
        <v>39</v>
      </c>
      <c r="P38" s="49"/>
      <c r="Q38" s="49"/>
      <c r="R38" s="50">
        <v>12</v>
      </c>
      <c r="S38" s="50">
        <v>32</v>
      </c>
      <c r="T38" s="49">
        <v>15</v>
      </c>
      <c r="U38" s="49">
        <v>33</v>
      </c>
      <c r="V38" s="41">
        <f t="shared" si="0"/>
        <v>8</v>
      </c>
      <c r="W38" s="3" t="str">
        <f t="shared" si="1"/>
        <v>B</v>
      </c>
    </row>
    <row r="39" spans="1:23" x14ac:dyDescent="0.35">
      <c r="A39" s="55">
        <v>33</v>
      </c>
      <c r="B39" s="2" t="s">
        <v>52</v>
      </c>
      <c r="C39" s="56">
        <v>20.7</v>
      </c>
      <c r="D39" s="49">
        <v>15</v>
      </c>
      <c r="E39" s="49">
        <v>30</v>
      </c>
      <c r="F39" s="50">
        <v>13</v>
      </c>
      <c r="G39" s="50">
        <v>27</v>
      </c>
      <c r="H39" s="49">
        <v>16</v>
      </c>
      <c r="I39" s="49">
        <v>34</v>
      </c>
      <c r="J39" s="50">
        <v>15</v>
      </c>
      <c r="K39" s="50">
        <v>37</v>
      </c>
      <c r="L39" s="49"/>
      <c r="M39" s="49"/>
      <c r="N39" s="50">
        <v>23</v>
      </c>
      <c r="O39" s="50">
        <v>43</v>
      </c>
      <c r="P39" s="49">
        <v>12</v>
      </c>
      <c r="Q39" s="49">
        <v>27</v>
      </c>
      <c r="R39" s="50"/>
      <c r="S39" s="50"/>
      <c r="T39" s="49">
        <v>21</v>
      </c>
      <c r="U39" s="49">
        <v>37</v>
      </c>
      <c r="V39" s="41">
        <f t="shared" ref="V39:V70" si="2">COUNTIF(D39:U39,"&gt;-1")/2</f>
        <v>7</v>
      </c>
      <c r="W39" s="3" t="str">
        <f t="shared" ref="W39:W70" si="3">IF(C39&lt;&gt;"",IF(C39&gt;25,"C",IF(C39&gt;15,"B","A")),"")</f>
        <v>B</v>
      </c>
    </row>
    <row r="40" spans="1:23" x14ac:dyDescent="0.35">
      <c r="A40" s="55">
        <v>34</v>
      </c>
      <c r="B40" s="2" t="s">
        <v>124</v>
      </c>
      <c r="C40" s="56">
        <v>12.6</v>
      </c>
      <c r="D40" s="49"/>
      <c r="E40" s="49"/>
      <c r="F40" s="50"/>
      <c r="G40" s="50"/>
      <c r="H40" s="49"/>
      <c r="I40" s="49"/>
      <c r="J40" s="50">
        <v>15</v>
      </c>
      <c r="K40" s="50">
        <v>25</v>
      </c>
      <c r="L40" s="49"/>
      <c r="M40" s="49"/>
      <c r="N40" s="50"/>
      <c r="O40" s="50"/>
      <c r="P40" s="49"/>
      <c r="Q40" s="49"/>
      <c r="R40" s="50"/>
      <c r="S40" s="50"/>
      <c r="T40" s="49"/>
      <c r="U40" s="49"/>
      <c r="V40" s="41">
        <f t="shared" si="2"/>
        <v>1</v>
      </c>
      <c r="W40" s="3" t="str">
        <f t="shared" si="3"/>
        <v>A</v>
      </c>
    </row>
    <row r="41" spans="1:23" x14ac:dyDescent="0.35">
      <c r="A41" s="55">
        <v>35</v>
      </c>
      <c r="B41" s="2" t="s">
        <v>156</v>
      </c>
      <c r="C41" s="56">
        <v>23.6</v>
      </c>
      <c r="D41" s="49"/>
      <c r="E41" s="49"/>
      <c r="F41" s="50"/>
      <c r="G41" s="50"/>
      <c r="H41" s="49"/>
      <c r="I41" s="49"/>
      <c r="J41" s="50"/>
      <c r="K41" s="50"/>
      <c r="L41" s="49"/>
      <c r="M41" s="49"/>
      <c r="N41" s="50"/>
      <c r="O41" s="50"/>
      <c r="P41" s="49">
        <v>10</v>
      </c>
      <c r="Q41" s="49">
        <v>31</v>
      </c>
      <c r="R41" s="50"/>
      <c r="S41" s="50"/>
      <c r="T41" s="49">
        <v>8</v>
      </c>
      <c r="U41" s="49">
        <v>27</v>
      </c>
      <c r="V41" s="41">
        <f t="shared" si="2"/>
        <v>2</v>
      </c>
      <c r="W41" s="3" t="str">
        <f t="shared" si="3"/>
        <v>B</v>
      </c>
    </row>
    <row r="42" spans="1:23" x14ac:dyDescent="0.35">
      <c r="A42" s="55">
        <v>36</v>
      </c>
      <c r="B42" s="2" t="s">
        <v>155</v>
      </c>
      <c r="C42" s="56">
        <v>26</v>
      </c>
      <c r="D42" s="49"/>
      <c r="E42" s="49"/>
      <c r="F42" s="50"/>
      <c r="G42" s="50"/>
      <c r="H42" s="49"/>
      <c r="I42" s="49"/>
      <c r="J42" s="50"/>
      <c r="K42" s="50"/>
      <c r="L42" s="49"/>
      <c r="M42" s="49"/>
      <c r="N42" s="50"/>
      <c r="O42" s="50"/>
      <c r="P42" s="49">
        <v>13</v>
      </c>
      <c r="Q42" s="49">
        <v>34</v>
      </c>
      <c r="R42" s="50"/>
      <c r="S42" s="50"/>
      <c r="T42" s="49">
        <v>11</v>
      </c>
      <c r="U42" s="49">
        <v>31</v>
      </c>
      <c r="V42" s="41">
        <f t="shared" si="2"/>
        <v>2</v>
      </c>
      <c r="W42" s="3" t="str">
        <f t="shared" si="3"/>
        <v>C</v>
      </c>
    </row>
    <row r="43" spans="1:23" x14ac:dyDescent="0.35">
      <c r="A43" s="55">
        <v>37</v>
      </c>
      <c r="B43" s="2" t="s">
        <v>135</v>
      </c>
      <c r="C43" s="56">
        <v>30</v>
      </c>
      <c r="D43" s="49"/>
      <c r="E43" s="49"/>
      <c r="F43" s="50"/>
      <c r="G43" s="50"/>
      <c r="H43" s="49"/>
      <c r="I43" s="49"/>
      <c r="J43" s="50">
        <v>8</v>
      </c>
      <c r="K43" s="50">
        <v>30</v>
      </c>
      <c r="L43" s="49"/>
      <c r="M43" s="49"/>
      <c r="N43" s="50"/>
      <c r="O43" s="50"/>
      <c r="P43" s="49"/>
      <c r="Q43" s="49"/>
      <c r="R43" s="50"/>
      <c r="S43" s="50"/>
      <c r="T43" s="49"/>
      <c r="U43" s="49"/>
      <c r="V43" s="41">
        <f t="shared" si="2"/>
        <v>1</v>
      </c>
      <c r="W43" s="3" t="str">
        <f t="shared" si="3"/>
        <v>C</v>
      </c>
    </row>
    <row r="44" spans="1:23" x14ac:dyDescent="0.35">
      <c r="A44" s="55">
        <v>38</v>
      </c>
      <c r="B44" s="2" t="s">
        <v>91</v>
      </c>
      <c r="C44" s="56">
        <v>6.9</v>
      </c>
      <c r="D44" s="49"/>
      <c r="E44" s="49"/>
      <c r="F44" s="50"/>
      <c r="G44" s="50"/>
      <c r="H44" s="49">
        <v>24</v>
      </c>
      <c r="I44" s="49">
        <v>30</v>
      </c>
      <c r="J44" s="50"/>
      <c r="K44" s="50"/>
      <c r="L44" s="49"/>
      <c r="M44" s="49"/>
      <c r="N44" s="50"/>
      <c r="O44" s="50"/>
      <c r="P44" s="49"/>
      <c r="Q44" s="49"/>
      <c r="R44" s="50"/>
      <c r="S44" s="50"/>
      <c r="T44" s="49"/>
      <c r="U44" s="49"/>
      <c r="V44" s="41">
        <f t="shared" si="2"/>
        <v>1</v>
      </c>
      <c r="W44" s="3" t="str">
        <f t="shared" si="3"/>
        <v>A</v>
      </c>
    </row>
    <row r="45" spans="1:23" x14ac:dyDescent="0.35">
      <c r="A45" s="55">
        <v>39</v>
      </c>
      <c r="B45" s="2" t="s">
        <v>125</v>
      </c>
      <c r="C45" s="56">
        <v>26.9</v>
      </c>
      <c r="D45" s="49"/>
      <c r="E45" s="49"/>
      <c r="F45" s="50"/>
      <c r="G45" s="50"/>
      <c r="H45" s="49"/>
      <c r="I45" s="49"/>
      <c r="J45" s="50">
        <v>15</v>
      </c>
      <c r="K45" s="50">
        <v>31</v>
      </c>
      <c r="L45" s="49"/>
      <c r="M45" s="49"/>
      <c r="N45" s="50">
        <v>7</v>
      </c>
      <c r="O45" s="50">
        <v>25</v>
      </c>
      <c r="P45" s="49"/>
      <c r="Q45" s="49"/>
      <c r="R45" s="50"/>
      <c r="S45" s="50"/>
      <c r="T45" s="49"/>
      <c r="U45" s="49"/>
      <c r="V45" s="41">
        <f t="shared" si="2"/>
        <v>2</v>
      </c>
      <c r="W45" s="3" t="str">
        <f t="shared" si="3"/>
        <v>C</v>
      </c>
    </row>
    <row r="46" spans="1:23" x14ac:dyDescent="0.35">
      <c r="A46" s="55">
        <v>40</v>
      </c>
      <c r="B46" s="2" t="s">
        <v>151</v>
      </c>
      <c r="C46" s="56">
        <v>11</v>
      </c>
      <c r="D46" s="49"/>
      <c r="E46" s="49"/>
      <c r="F46" s="50"/>
      <c r="G46" s="50"/>
      <c r="H46" s="49"/>
      <c r="I46" s="49"/>
      <c r="J46" s="50"/>
      <c r="K46" s="50"/>
      <c r="L46" s="49"/>
      <c r="M46" s="49"/>
      <c r="N46" s="50">
        <v>20</v>
      </c>
      <c r="O46" s="50">
        <v>28</v>
      </c>
      <c r="P46" s="49"/>
      <c r="Q46" s="49"/>
      <c r="R46" s="50"/>
      <c r="S46" s="50"/>
      <c r="T46" s="49"/>
      <c r="U46" s="49"/>
      <c r="V46" s="41">
        <f t="shared" si="2"/>
        <v>1</v>
      </c>
      <c r="W46" s="3" t="str">
        <f t="shared" si="3"/>
        <v>A</v>
      </c>
    </row>
    <row r="47" spans="1:23" x14ac:dyDescent="0.35">
      <c r="A47" s="55">
        <v>41</v>
      </c>
      <c r="B47" s="2" t="s">
        <v>99</v>
      </c>
      <c r="C47" s="56">
        <v>26.3</v>
      </c>
      <c r="D47" s="49"/>
      <c r="E47" s="49"/>
      <c r="F47" s="50"/>
      <c r="G47" s="50"/>
      <c r="H47" s="49">
        <v>9</v>
      </c>
      <c r="I47" s="49">
        <v>35</v>
      </c>
      <c r="J47" s="50">
        <v>14</v>
      </c>
      <c r="K47" s="50">
        <v>37</v>
      </c>
      <c r="L47" s="49"/>
      <c r="M47" s="49"/>
      <c r="N47" s="50"/>
      <c r="O47" s="50"/>
      <c r="P47" s="49"/>
      <c r="Q47" s="49"/>
      <c r="R47" s="50">
        <v>12</v>
      </c>
      <c r="S47" s="50">
        <v>32</v>
      </c>
      <c r="T47" s="49"/>
      <c r="U47" s="49"/>
      <c r="V47" s="41">
        <f t="shared" si="2"/>
        <v>3</v>
      </c>
      <c r="W47" s="3" t="str">
        <f t="shared" si="3"/>
        <v>C</v>
      </c>
    </row>
    <row r="48" spans="1:23" x14ac:dyDescent="0.35">
      <c r="A48" s="55">
        <v>42</v>
      </c>
      <c r="B48" s="2" t="s">
        <v>53</v>
      </c>
      <c r="C48" s="56">
        <v>14.4</v>
      </c>
      <c r="D48" s="49">
        <v>26</v>
      </c>
      <c r="E48" s="49">
        <v>39</v>
      </c>
      <c r="F48" s="50"/>
      <c r="G48" s="50"/>
      <c r="H48" s="49">
        <v>21</v>
      </c>
      <c r="I48" s="49">
        <v>33</v>
      </c>
      <c r="J48" s="50">
        <v>20</v>
      </c>
      <c r="K48" s="50">
        <v>33</v>
      </c>
      <c r="L48" s="49"/>
      <c r="M48" s="49"/>
      <c r="N48" s="50"/>
      <c r="O48" s="50"/>
      <c r="P48" s="49">
        <v>14</v>
      </c>
      <c r="Q48" s="49">
        <v>27</v>
      </c>
      <c r="R48" s="50"/>
      <c r="S48" s="50"/>
      <c r="T48" s="49"/>
      <c r="U48" s="49"/>
      <c r="V48" s="41">
        <f t="shared" si="2"/>
        <v>4</v>
      </c>
      <c r="W48" s="3" t="str">
        <f t="shared" si="3"/>
        <v>A</v>
      </c>
    </row>
    <row r="49" spans="1:23" x14ac:dyDescent="0.35">
      <c r="A49" s="55">
        <v>43</v>
      </c>
      <c r="B49" s="2" t="s">
        <v>145</v>
      </c>
      <c r="C49" s="56">
        <v>16.5</v>
      </c>
      <c r="D49" s="49"/>
      <c r="E49" s="49"/>
      <c r="F49" s="50"/>
      <c r="G49" s="50"/>
      <c r="H49" s="49"/>
      <c r="I49" s="49"/>
      <c r="J49" s="50"/>
      <c r="K49" s="50"/>
      <c r="L49" s="49">
        <v>17</v>
      </c>
      <c r="M49" s="49">
        <v>30</v>
      </c>
      <c r="N49" s="50"/>
      <c r="O49" s="50"/>
      <c r="P49" s="49"/>
      <c r="Q49" s="49"/>
      <c r="R49" s="50"/>
      <c r="S49" s="50"/>
      <c r="T49" s="49"/>
      <c r="U49" s="49"/>
      <c r="V49" s="41">
        <f t="shared" si="2"/>
        <v>1</v>
      </c>
      <c r="W49" s="3" t="str">
        <f t="shared" si="3"/>
        <v>B</v>
      </c>
    </row>
    <row r="50" spans="1:23" x14ac:dyDescent="0.35">
      <c r="A50" s="55">
        <v>44</v>
      </c>
      <c r="B50" s="2" t="s">
        <v>114</v>
      </c>
      <c r="C50" s="56">
        <v>17.600000000000001</v>
      </c>
      <c r="D50" s="49"/>
      <c r="E50" s="49"/>
      <c r="F50" s="50"/>
      <c r="G50" s="50"/>
      <c r="H50" s="49"/>
      <c r="I50" s="49"/>
      <c r="J50" s="50">
        <v>25</v>
      </c>
      <c r="K50" s="50">
        <v>42</v>
      </c>
      <c r="L50" s="49"/>
      <c r="M50" s="49"/>
      <c r="N50" s="50"/>
      <c r="O50" s="50"/>
      <c r="P50" s="49"/>
      <c r="Q50" s="49"/>
      <c r="R50" s="50"/>
      <c r="S50" s="50"/>
      <c r="T50" s="49"/>
      <c r="U50" s="49"/>
      <c r="V50" s="41">
        <f t="shared" si="2"/>
        <v>1</v>
      </c>
      <c r="W50" s="3" t="str">
        <f t="shared" si="3"/>
        <v>B</v>
      </c>
    </row>
    <row r="51" spans="1:23" x14ac:dyDescent="0.35">
      <c r="A51" s="55">
        <v>45</v>
      </c>
      <c r="B51" s="2" t="s">
        <v>143</v>
      </c>
      <c r="C51" s="56">
        <v>22</v>
      </c>
      <c r="D51" s="49"/>
      <c r="E51" s="49"/>
      <c r="F51" s="50"/>
      <c r="G51" s="50"/>
      <c r="H51" s="49"/>
      <c r="I51" s="49"/>
      <c r="J51" s="50"/>
      <c r="K51" s="50"/>
      <c r="L51" s="49">
        <v>10</v>
      </c>
      <c r="M51" s="49">
        <v>27</v>
      </c>
      <c r="N51" s="50"/>
      <c r="O51" s="50"/>
      <c r="P51" s="49"/>
      <c r="Q51" s="49"/>
      <c r="R51" s="50">
        <v>17</v>
      </c>
      <c r="S51" s="50">
        <v>38</v>
      </c>
      <c r="T51" s="49"/>
      <c r="U51" s="49"/>
      <c r="V51" s="41">
        <f t="shared" si="2"/>
        <v>2</v>
      </c>
      <c r="W51" s="3" t="str">
        <f t="shared" si="3"/>
        <v>B</v>
      </c>
    </row>
    <row r="52" spans="1:23" x14ac:dyDescent="0.35">
      <c r="A52" s="55">
        <v>46</v>
      </c>
      <c r="B52" s="2" t="s">
        <v>54</v>
      </c>
      <c r="C52" s="56">
        <v>12.3</v>
      </c>
      <c r="D52" s="49">
        <v>25</v>
      </c>
      <c r="E52" s="49">
        <v>35</v>
      </c>
      <c r="F52" s="50"/>
      <c r="G52" s="50"/>
      <c r="H52" s="49">
        <v>19</v>
      </c>
      <c r="I52" s="49">
        <v>29</v>
      </c>
      <c r="J52" s="50"/>
      <c r="K52" s="50"/>
      <c r="L52" s="49">
        <v>13</v>
      </c>
      <c r="M52" s="49">
        <v>30</v>
      </c>
      <c r="N52" s="50">
        <v>20</v>
      </c>
      <c r="O52" s="50">
        <v>29</v>
      </c>
      <c r="P52" s="49"/>
      <c r="Q52" s="49"/>
      <c r="R52" s="50"/>
      <c r="S52" s="50"/>
      <c r="T52" s="49">
        <v>12</v>
      </c>
      <c r="U52" s="49">
        <v>21</v>
      </c>
      <c r="V52" s="41">
        <f t="shared" si="2"/>
        <v>5</v>
      </c>
      <c r="W52" s="3" t="str">
        <f t="shared" si="3"/>
        <v>A</v>
      </c>
    </row>
    <row r="53" spans="1:23" x14ac:dyDescent="0.35">
      <c r="A53" s="55">
        <v>47</v>
      </c>
      <c r="B53" s="2" t="s">
        <v>152</v>
      </c>
      <c r="C53" s="56">
        <v>51.1</v>
      </c>
      <c r="D53" s="49"/>
      <c r="E53" s="49"/>
      <c r="F53" s="50"/>
      <c r="G53" s="50"/>
      <c r="H53" s="49"/>
      <c r="I53" s="49"/>
      <c r="J53" s="50"/>
      <c r="K53" s="50"/>
      <c r="L53" s="49"/>
      <c r="M53" s="49"/>
      <c r="N53" s="50">
        <v>13</v>
      </c>
      <c r="O53" s="50">
        <v>50</v>
      </c>
      <c r="P53" s="49"/>
      <c r="Q53" s="49"/>
      <c r="R53" s="50"/>
      <c r="S53" s="50"/>
      <c r="T53" s="49"/>
      <c r="U53" s="49"/>
      <c r="V53" s="41">
        <f t="shared" si="2"/>
        <v>1</v>
      </c>
      <c r="W53" s="3" t="str">
        <f t="shared" si="3"/>
        <v>C</v>
      </c>
    </row>
    <row r="54" spans="1:23" x14ac:dyDescent="0.35">
      <c r="A54" s="55">
        <v>48</v>
      </c>
      <c r="B54" s="2" t="s">
        <v>55</v>
      </c>
      <c r="C54" s="56">
        <v>11</v>
      </c>
      <c r="D54" s="49">
        <v>27</v>
      </c>
      <c r="E54" s="49">
        <v>35</v>
      </c>
      <c r="F54" s="50"/>
      <c r="G54" s="50"/>
      <c r="H54" s="49"/>
      <c r="I54" s="49"/>
      <c r="J54" s="50"/>
      <c r="K54" s="50"/>
      <c r="L54" s="49"/>
      <c r="M54" s="49"/>
      <c r="N54" s="50"/>
      <c r="O54" s="50"/>
      <c r="P54" s="49"/>
      <c r="Q54" s="49"/>
      <c r="R54" s="50"/>
      <c r="S54" s="50"/>
      <c r="T54" s="49"/>
      <c r="U54" s="49"/>
      <c r="V54" s="41">
        <f t="shared" si="2"/>
        <v>1</v>
      </c>
      <c r="W54" s="3" t="str">
        <f t="shared" si="3"/>
        <v>A</v>
      </c>
    </row>
    <row r="55" spans="1:23" x14ac:dyDescent="0.35">
      <c r="A55" s="55">
        <v>49</v>
      </c>
      <c r="B55" s="2" t="s">
        <v>115</v>
      </c>
      <c r="C55" s="56">
        <v>16</v>
      </c>
      <c r="D55" s="49"/>
      <c r="E55" s="49"/>
      <c r="F55" s="50"/>
      <c r="G55" s="50"/>
      <c r="H55" s="49"/>
      <c r="I55" s="49"/>
      <c r="J55" s="50">
        <v>23</v>
      </c>
      <c r="K55" s="50">
        <v>36</v>
      </c>
      <c r="L55" s="49"/>
      <c r="M55" s="49"/>
      <c r="N55" s="50"/>
      <c r="O55" s="50"/>
      <c r="P55" s="49"/>
      <c r="Q55" s="49"/>
      <c r="R55" s="50"/>
      <c r="S55" s="50"/>
      <c r="T55" s="49"/>
      <c r="U55" s="49"/>
      <c r="V55" s="41">
        <f t="shared" si="2"/>
        <v>1</v>
      </c>
      <c r="W55" s="3" t="str">
        <f t="shared" si="3"/>
        <v>B</v>
      </c>
    </row>
    <row r="56" spans="1:23" x14ac:dyDescent="0.35">
      <c r="A56" s="55">
        <v>50</v>
      </c>
      <c r="B56" s="2" t="s">
        <v>56</v>
      </c>
      <c r="C56" s="56">
        <v>15.2</v>
      </c>
      <c r="D56" s="49">
        <v>17</v>
      </c>
      <c r="E56" s="49">
        <v>28</v>
      </c>
      <c r="F56" s="50"/>
      <c r="G56" s="50"/>
      <c r="H56" s="49">
        <v>18</v>
      </c>
      <c r="I56" s="49">
        <v>31</v>
      </c>
      <c r="J56" s="50"/>
      <c r="K56" s="50"/>
      <c r="L56" s="49"/>
      <c r="M56" s="49"/>
      <c r="N56" s="50"/>
      <c r="O56" s="50"/>
      <c r="P56" s="49"/>
      <c r="Q56" s="49"/>
      <c r="R56" s="50"/>
      <c r="S56" s="50"/>
      <c r="T56" s="49"/>
      <c r="U56" s="49"/>
      <c r="V56" s="41">
        <f t="shared" si="2"/>
        <v>2</v>
      </c>
      <c r="W56" s="3" t="str">
        <f t="shared" si="3"/>
        <v>B</v>
      </c>
    </row>
    <row r="57" spans="1:23" x14ac:dyDescent="0.35">
      <c r="A57" s="55">
        <v>51</v>
      </c>
      <c r="B57" s="2" t="s">
        <v>57</v>
      </c>
      <c r="C57" s="56">
        <v>18</v>
      </c>
      <c r="D57" s="49">
        <v>12</v>
      </c>
      <c r="E57" s="49">
        <v>28</v>
      </c>
      <c r="F57" s="50"/>
      <c r="G57" s="50"/>
      <c r="H57" s="49"/>
      <c r="I57" s="49"/>
      <c r="J57" s="50"/>
      <c r="K57" s="50"/>
      <c r="L57" s="49"/>
      <c r="M57" s="49"/>
      <c r="N57" s="50"/>
      <c r="O57" s="50"/>
      <c r="P57" s="49"/>
      <c r="Q57" s="49"/>
      <c r="R57" s="50"/>
      <c r="S57" s="50"/>
      <c r="T57" s="49"/>
      <c r="U57" s="49"/>
      <c r="V57" s="41">
        <f t="shared" si="2"/>
        <v>1</v>
      </c>
      <c r="W57" s="3" t="str">
        <f t="shared" si="3"/>
        <v>B</v>
      </c>
    </row>
    <row r="58" spans="1:23" x14ac:dyDescent="0.35">
      <c r="A58" s="55">
        <v>52</v>
      </c>
      <c r="B58" s="2" t="s">
        <v>144</v>
      </c>
      <c r="C58" s="56">
        <v>21.1</v>
      </c>
      <c r="D58" s="49"/>
      <c r="E58" s="49"/>
      <c r="F58" s="50"/>
      <c r="G58" s="50"/>
      <c r="H58" s="49"/>
      <c r="I58" s="49"/>
      <c r="J58" s="50"/>
      <c r="K58" s="50"/>
      <c r="L58" s="49">
        <v>11</v>
      </c>
      <c r="M58" s="49">
        <v>24</v>
      </c>
      <c r="N58" s="50"/>
      <c r="O58" s="50"/>
      <c r="P58" s="49"/>
      <c r="Q58" s="49"/>
      <c r="R58" s="50"/>
      <c r="S58" s="50"/>
      <c r="T58" s="49"/>
      <c r="U58" s="49"/>
      <c r="V58" s="41">
        <f t="shared" si="2"/>
        <v>1</v>
      </c>
      <c r="W58" s="3" t="str">
        <f t="shared" si="3"/>
        <v>B</v>
      </c>
    </row>
    <row r="59" spans="1:23" x14ac:dyDescent="0.35">
      <c r="A59" s="55">
        <v>53</v>
      </c>
      <c r="B59" s="2" t="s">
        <v>58</v>
      </c>
      <c r="C59" s="56">
        <v>32.4</v>
      </c>
      <c r="D59" s="49">
        <v>7</v>
      </c>
      <c r="E59" s="49">
        <v>32</v>
      </c>
      <c r="F59" s="50"/>
      <c r="G59" s="50"/>
      <c r="H59" s="49">
        <v>7</v>
      </c>
      <c r="I59" s="49">
        <v>31</v>
      </c>
      <c r="J59" s="50">
        <v>12</v>
      </c>
      <c r="K59" s="50">
        <v>41</v>
      </c>
      <c r="L59" s="49"/>
      <c r="M59" s="49"/>
      <c r="N59" s="50"/>
      <c r="O59" s="50"/>
      <c r="P59" s="49"/>
      <c r="Q59" s="49"/>
      <c r="R59" s="50"/>
      <c r="S59" s="50"/>
      <c r="T59" s="49"/>
      <c r="U59" s="49"/>
      <c r="V59" s="41">
        <f t="shared" si="2"/>
        <v>3</v>
      </c>
      <c r="W59" s="3" t="str">
        <f t="shared" si="3"/>
        <v>C</v>
      </c>
    </row>
    <row r="60" spans="1:23" x14ac:dyDescent="0.35">
      <c r="A60" s="55">
        <v>54</v>
      </c>
      <c r="B60" s="2" t="s">
        <v>59</v>
      </c>
      <c r="C60" s="56">
        <v>18.5</v>
      </c>
      <c r="D60" s="49">
        <v>13</v>
      </c>
      <c r="E60" s="49">
        <v>27</v>
      </c>
      <c r="F60" s="50"/>
      <c r="G60" s="50"/>
      <c r="H60" s="49">
        <v>20</v>
      </c>
      <c r="I60" s="49">
        <v>38</v>
      </c>
      <c r="J60" s="50">
        <v>13</v>
      </c>
      <c r="K60" s="50">
        <v>31</v>
      </c>
      <c r="L60" s="49"/>
      <c r="M60" s="49"/>
      <c r="N60" s="50"/>
      <c r="O60" s="50"/>
      <c r="P60" s="49"/>
      <c r="Q60" s="49"/>
      <c r="R60" s="50"/>
      <c r="S60" s="50"/>
      <c r="T60" s="49"/>
      <c r="U60" s="49"/>
      <c r="V60" s="41">
        <f t="shared" si="2"/>
        <v>3</v>
      </c>
      <c r="W60" s="3" t="str">
        <f t="shared" si="3"/>
        <v>B</v>
      </c>
    </row>
    <row r="61" spans="1:23" x14ac:dyDescent="0.35">
      <c r="A61" s="55">
        <v>55</v>
      </c>
      <c r="B61" s="2" t="s">
        <v>122</v>
      </c>
      <c r="C61" s="56">
        <v>14.9</v>
      </c>
      <c r="D61" s="49"/>
      <c r="E61" s="49"/>
      <c r="F61" s="50"/>
      <c r="G61" s="50"/>
      <c r="H61" s="49"/>
      <c r="I61" s="49"/>
      <c r="J61" s="50">
        <v>16</v>
      </c>
      <c r="K61" s="50">
        <v>27</v>
      </c>
      <c r="L61" s="49"/>
      <c r="M61" s="49"/>
      <c r="N61" s="50"/>
      <c r="O61" s="50"/>
      <c r="P61" s="49"/>
      <c r="Q61" s="49"/>
      <c r="R61" s="50"/>
      <c r="S61" s="50"/>
      <c r="T61" s="49"/>
      <c r="U61" s="49"/>
      <c r="V61" s="41">
        <f t="shared" si="2"/>
        <v>1</v>
      </c>
      <c r="W61" s="3" t="str">
        <f t="shared" si="3"/>
        <v>A</v>
      </c>
    </row>
    <row r="62" spans="1:23" x14ac:dyDescent="0.35">
      <c r="A62" s="55">
        <v>56</v>
      </c>
      <c r="B62" s="2" t="s">
        <v>88</v>
      </c>
      <c r="C62" s="56">
        <v>37.9</v>
      </c>
      <c r="D62" s="49"/>
      <c r="E62" s="49"/>
      <c r="F62" s="50">
        <v>6</v>
      </c>
      <c r="G62" s="50">
        <v>31</v>
      </c>
      <c r="H62" s="49"/>
      <c r="I62" s="49"/>
      <c r="J62" s="50">
        <v>4</v>
      </c>
      <c r="K62" s="50">
        <v>25</v>
      </c>
      <c r="L62" s="49"/>
      <c r="M62" s="49"/>
      <c r="N62" s="50"/>
      <c r="O62" s="50"/>
      <c r="P62" s="49"/>
      <c r="Q62" s="49"/>
      <c r="R62" s="50"/>
      <c r="S62" s="50"/>
      <c r="T62" s="49"/>
      <c r="U62" s="49"/>
      <c r="V62" s="41">
        <f t="shared" si="2"/>
        <v>2</v>
      </c>
      <c r="W62" s="3" t="str">
        <f t="shared" si="3"/>
        <v>C</v>
      </c>
    </row>
    <row r="63" spans="1:23" x14ac:dyDescent="0.35">
      <c r="A63" s="55">
        <v>57</v>
      </c>
      <c r="B63" s="2" t="s">
        <v>154</v>
      </c>
      <c r="C63" s="56">
        <v>10.7</v>
      </c>
      <c r="D63" s="49"/>
      <c r="E63" s="49"/>
      <c r="F63" s="50"/>
      <c r="G63" s="50"/>
      <c r="H63" s="49"/>
      <c r="I63" s="49"/>
      <c r="J63" s="50"/>
      <c r="K63" s="50"/>
      <c r="L63" s="49"/>
      <c r="M63" s="49"/>
      <c r="N63" s="50"/>
      <c r="O63" s="50"/>
      <c r="P63" s="49"/>
      <c r="Q63" s="49"/>
      <c r="R63" s="50"/>
      <c r="S63" s="50"/>
      <c r="T63" s="49"/>
      <c r="U63" s="49"/>
      <c r="V63" s="41">
        <f t="shared" si="2"/>
        <v>0</v>
      </c>
      <c r="W63" s="3" t="str">
        <f t="shared" si="3"/>
        <v>A</v>
      </c>
    </row>
    <row r="64" spans="1:23" x14ac:dyDescent="0.35">
      <c r="A64" s="55">
        <v>58</v>
      </c>
      <c r="B64" s="2" t="s">
        <v>60</v>
      </c>
      <c r="C64" s="56">
        <v>22.4</v>
      </c>
      <c r="D64" s="49">
        <v>10</v>
      </c>
      <c r="E64" s="49">
        <v>27</v>
      </c>
      <c r="F64" s="50"/>
      <c r="G64" s="50"/>
      <c r="H64" s="49"/>
      <c r="I64" s="49"/>
      <c r="J64" s="50">
        <v>15</v>
      </c>
      <c r="K64" s="50">
        <v>33</v>
      </c>
      <c r="L64" s="49">
        <v>10</v>
      </c>
      <c r="M64" s="49">
        <v>27</v>
      </c>
      <c r="N64" s="50">
        <v>18</v>
      </c>
      <c r="O64" s="50">
        <v>31</v>
      </c>
      <c r="P64" s="49">
        <v>10</v>
      </c>
      <c r="Q64" s="49">
        <v>30</v>
      </c>
      <c r="R64" s="50">
        <v>15</v>
      </c>
      <c r="S64" s="50">
        <v>36</v>
      </c>
      <c r="T64" s="49">
        <v>11</v>
      </c>
      <c r="U64" s="49">
        <v>31</v>
      </c>
      <c r="V64" s="41">
        <f t="shared" si="2"/>
        <v>7</v>
      </c>
      <c r="W64" s="3" t="str">
        <f t="shared" si="3"/>
        <v>B</v>
      </c>
    </row>
    <row r="65" spans="1:23" x14ac:dyDescent="0.35">
      <c r="A65" s="55">
        <v>59</v>
      </c>
      <c r="B65" s="2" t="s">
        <v>78</v>
      </c>
      <c r="C65" s="56">
        <v>41.6</v>
      </c>
      <c r="D65" s="49"/>
      <c r="E65" s="49"/>
      <c r="F65" s="50">
        <v>3</v>
      </c>
      <c r="G65" s="50">
        <v>23</v>
      </c>
      <c r="H65" s="49">
        <v>3</v>
      </c>
      <c r="I65" s="49">
        <v>32</v>
      </c>
      <c r="J65" s="50"/>
      <c r="K65" s="50"/>
      <c r="L65" s="49">
        <v>1</v>
      </c>
      <c r="M65" s="49">
        <v>32</v>
      </c>
      <c r="N65" s="50">
        <v>5</v>
      </c>
      <c r="O65" s="50">
        <v>32</v>
      </c>
      <c r="P65" s="49"/>
      <c r="Q65" s="49"/>
      <c r="R65" s="50"/>
      <c r="S65" s="50"/>
      <c r="T65" s="49">
        <v>1</v>
      </c>
      <c r="U65" s="49">
        <v>21</v>
      </c>
      <c r="V65" s="41">
        <f t="shared" si="2"/>
        <v>5</v>
      </c>
      <c r="W65" s="3" t="str">
        <f t="shared" si="3"/>
        <v>C</v>
      </c>
    </row>
    <row r="66" spans="1:23" x14ac:dyDescent="0.35">
      <c r="A66" s="55">
        <v>60</v>
      </c>
      <c r="B66" s="2" t="s">
        <v>86</v>
      </c>
      <c r="C66" s="56">
        <v>17.5</v>
      </c>
      <c r="D66" s="49"/>
      <c r="E66" s="49"/>
      <c r="F66" s="50">
        <v>18</v>
      </c>
      <c r="G66" s="50">
        <v>34</v>
      </c>
      <c r="H66" s="49"/>
      <c r="I66" s="49"/>
      <c r="J66" s="50"/>
      <c r="K66" s="50"/>
      <c r="L66" s="49"/>
      <c r="M66" s="49"/>
      <c r="N66" s="50"/>
      <c r="O66" s="50"/>
      <c r="P66" s="49"/>
      <c r="Q66" s="49"/>
      <c r="R66" s="50"/>
      <c r="S66" s="50"/>
      <c r="T66" s="49"/>
      <c r="U66" s="49"/>
      <c r="V66" s="41">
        <f t="shared" si="2"/>
        <v>1</v>
      </c>
      <c r="W66" s="3" t="str">
        <f t="shared" si="3"/>
        <v>B</v>
      </c>
    </row>
    <row r="67" spans="1:23" x14ac:dyDescent="0.35">
      <c r="A67" s="55">
        <v>61</v>
      </c>
      <c r="B67" s="2" t="s">
        <v>97</v>
      </c>
      <c r="C67" s="56">
        <v>12.8</v>
      </c>
      <c r="D67" s="49"/>
      <c r="E67" s="49"/>
      <c r="F67" s="50"/>
      <c r="G67" s="50"/>
      <c r="H67" s="49">
        <v>12</v>
      </c>
      <c r="I67" s="49">
        <v>22</v>
      </c>
      <c r="J67" s="50"/>
      <c r="K67" s="50"/>
      <c r="L67" s="49"/>
      <c r="M67" s="49"/>
      <c r="N67" s="50"/>
      <c r="O67" s="50"/>
      <c r="P67" s="49"/>
      <c r="Q67" s="49"/>
      <c r="R67" s="50"/>
      <c r="S67" s="50"/>
      <c r="T67" s="49"/>
      <c r="U67" s="49"/>
      <c r="V67" s="41">
        <f t="shared" si="2"/>
        <v>1</v>
      </c>
      <c r="W67" s="3" t="str">
        <f t="shared" si="3"/>
        <v>A</v>
      </c>
    </row>
    <row r="68" spans="1:23" x14ac:dyDescent="0.35">
      <c r="A68" s="55">
        <v>62</v>
      </c>
      <c r="B68" s="2" t="s">
        <v>92</v>
      </c>
      <c r="C68" s="56">
        <v>5.5</v>
      </c>
      <c r="D68" s="49"/>
      <c r="E68" s="49"/>
      <c r="F68" s="50"/>
      <c r="G68" s="50"/>
      <c r="H68" s="49">
        <v>24</v>
      </c>
      <c r="I68" s="49">
        <v>29</v>
      </c>
      <c r="J68" s="50"/>
      <c r="K68" s="50"/>
      <c r="L68" s="49"/>
      <c r="M68" s="49"/>
      <c r="N68" s="50"/>
      <c r="O68" s="50"/>
      <c r="P68" s="49"/>
      <c r="Q68" s="49"/>
      <c r="R68" s="50"/>
      <c r="S68" s="50"/>
      <c r="T68" s="49"/>
      <c r="U68" s="49"/>
      <c r="V68" s="41">
        <f t="shared" si="2"/>
        <v>1</v>
      </c>
      <c r="W68" s="3" t="str">
        <f t="shared" si="3"/>
        <v>A</v>
      </c>
    </row>
    <row r="69" spans="1:23" x14ac:dyDescent="0.35">
      <c r="A69" s="55">
        <v>63</v>
      </c>
      <c r="B69" s="2" t="s">
        <v>94</v>
      </c>
      <c r="C69" s="56">
        <v>13.7</v>
      </c>
      <c r="D69" s="49"/>
      <c r="E69" s="49"/>
      <c r="F69" s="50"/>
      <c r="G69" s="50"/>
      <c r="H69" s="49">
        <v>21</v>
      </c>
      <c r="I69" s="49">
        <v>32</v>
      </c>
      <c r="J69" s="50"/>
      <c r="K69" s="50"/>
      <c r="L69" s="49"/>
      <c r="M69" s="49"/>
      <c r="N69" s="50"/>
      <c r="O69" s="50"/>
      <c r="P69" s="49"/>
      <c r="Q69" s="49"/>
      <c r="R69" s="50"/>
      <c r="S69" s="50"/>
      <c r="T69" s="49"/>
      <c r="U69" s="49"/>
      <c r="V69" s="41">
        <f t="shared" si="2"/>
        <v>1</v>
      </c>
      <c r="W69" s="3" t="str">
        <f t="shared" si="3"/>
        <v>A</v>
      </c>
    </row>
    <row r="70" spans="1:23" x14ac:dyDescent="0.35">
      <c r="A70" s="55">
        <v>64</v>
      </c>
      <c r="B70" s="2" t="s">
        <v>113</v>
      </c>
      <c r="C70" s="56">
        <v>6.6</v>
      </c>
      <c r="D70" s="49"/>
      <c r="E70" s="49"/>
      <c r="F70" s="50"/>
      <c r="G70" s="50"/>
      <c r="H70" s="49"/>
      <c r="I70" s="49"/>
      <c r="J70" s="50">
        <v>26</v>
      </c>
      <c r="K70" s="50">
        <v>29</v>
      </c>
      <c r="L70" s="49"/>
      <c r="M70" s="49"/>
      <c r="N70" s="50"/>
      <c r="O70" s="50"/>
      <c r="P70" s="49"/>
      <c r="Q70" s="49"/>
      <c r="R70" s="50"/>
      <c r="S70" s="50"/>
      <c r="T70" s="49"/>
      <c r="U70" s="49"/>
      <c r="V70" s="41">
        <f t="shared" si="2"/>
        <v>1</v>
      </c>
      <c r="W70" s="3" t="str">
        <f t="shared" si="3"/>
        <v>A</v>
      </c>
    </row>
    <row r="71" spans="1:23" x14ac:dyDescent="0.35">
      <c r="A71" s="55">
        <v>65</v>
      </c>
      <c r="B71" s="2" t="s">
        <v>61</v>
      </c>
      <c r="C71" s="56">
        <v>16.5</v>
      </c>
      <c r="D71" s="49">
        <v>14</v>
      </c>
      <c r="E71" s="49">
        <v>27</v>
      </c>
      <c r="F71" s="50">
        <v>12</v>
      </c>
      <c r="G71" s="50">
        <v>23</v>
      </c>
      <c r="H71" s="49">
        <v>15</v>
      </c>
      <c r="I71" s="49">
        <v>30</v>
      </c>
      <c r="J71" s="50"/>
      <c r="K71" s="50"/>
      <c r="L71" s="49">
        <v>16</v>
      </c>
      <c r="M71" s="49">
        <v>31</v>
      </c>
      <c r="N71" s="50">
        <v>16</v>
      </c>
      <c r="O71" s="50">
        <v>30</v>
      </c>
      <c r="P71" s="49"/>
      <c r="Q71" s="49"/>
      <c r="R71" s="50"/>
      <c r="S71" s="50"/>
      <c r="T71" s="49">
        <v>13</v>
      </c>
      <c r="U71" s="49">
        <v>29</v>
      </c>
      <c r="V71" s="41">
        <f t="shared" ref="V71:V102" si="4">COUNTIF(D71:U71,"&gt;-1")/2</f>
        <v>6</v>
      </c>
      <c r="W71" s="3" t="str">
        <f t="shared" ref="W71:W102" si="5">IF(C71&lt;&gt;"",IF(C71&gt;25,"C",IF(C71&gt;15,"B","A")),"")</f>
        <v>B</v>
      </c>
    </row>
    <row r="72" spans="1:23" x14ac:dyDescent="0.35">
      <c r="A72" s="55">
        <v>66</v>
      </c>
      <c r="B72" s="2" t="s">
        <v>62</v>
      </c>
      <c r="C72" s="56">
        <v>15.8</v>
      </c>
      <c r="D72" s="49">
        <v>14</v>
      </c>
      <c r="E72" s="49">
        <v>27</v>
      </c>
      <c r="F72" s="50"/>
      <c r="G72" s="50"/>
      <c r="H72" s="49"/>
      <c r="I72" s="49"/>
      <c r="J72" s="50"/>
      <c r="K72" s="50"/>
      <c r="L72" s="49"/>
      <c r="M72" s="49"/>
      <c r="N72" s="50"/>
      <c r="O72" s="50"/>
      <c r="P72" s="49"/>
      <c r="Q72" s="49"/>
      <c r="R72" s="50"/>
      <c r="S72" s="50"/>
      <c r="T72" s="49"/>
      <c r="U72" s="49"/>
      <c r="V72" s="41">
        <f t="shared" si="4"/>
        <v>1</v>
      </c>
      <c r="W72" s="3" t="str">
        <f t="shared" si="5"/>
        <v>B</v>
      </c>
    </row>
    <row r="73" spans="1:23" x14ac:dyDescent="0.35">
      <c r="A73" s="55">
        <v>67</v>
      </c>
      <c r="B73" s="2" t="s">
        <v>63</v>
      </c>
      <c r="C73" s="56">
        <v>24</v>
      </c>
      <c r="D73" s="49">
        <v>13</v>
      </c>
      <c r="E73" s="49">
        <v>36</v>
      </c>
      <c r="F73" s="50"/>
      <c r="G73" s="50"/>
      <c r="H73" s="49"/>
      <c r="I73" s="49"/>
      <c r="J73" s="50"/>
      <c r="K73" s="50"/>
      <c r="L73" s="49"/>
      <c r="M73" s="49"/>
      <c r="N73" s="50"/>
      <c r="O73" s="50"/>
      <c r="P73" s="49"/>
      <c r="Q73" s="49"/>
      <c r="R73" s="50"/>
      <c r="S73" s="50"/>
      <c r="T73" s="49"/>
      <c r="U73" s="49"/>
      <c r="V73" s="41">
        <f t="shared" si="4"/>
        <v>1</v>
      </c>
      <c r="W73" s="3" t="str">
        <f t="shared" si="5"/>
        <v>B</v>
      </c>
    </row>
    <row r="74" spans="1:23" x14ac:dyDescent="0.35">
      <c r="A74" s="55">
        <v>68</v>
      </c>
      <c r="B74" s="2" t="s">
        <v>64</v>
      </c>
      <c r="C74" s="56">
        <v>21.9</v>
      </c>
      <c r="D74" s="49">
        <v>16</v>
      </c>
      <c r="E74" s="49">
        <v>35</v>
      </c>
      <c r="F74" s="50">
        <v>16</v>
      </c>
      <c r="G74" s="50">
        <v>31</v>
      </c>
      <c r="H74" s="49"/>
      <c r="I74" s="49"/>
      <c r="J74" s="50"/>
      <c r="K74" s="50"/>
      <c r="L74" s="49">
        <v>14</v>
      </c>
      <c r="M74" s="49">
        <v>33</v>
      </c>
      <c r="N74" s="50"/>
      <c r="O74" s="50"/>
      <c r="P74" s="49"/>
      <c r="Q74" s="49"/>
      <c r="R74" s="50"/>
      <c r="S74" s="50"/>
      <c r="T74" s="49"/>
      <c r="U74" s="49"/>
      <c r="V74" s="41">
        <f t="shared" si="4"/>
        <v>3</v>
      </c>
      <c r="W74" s="3" t="str">
        <f t="shared" si="5"/>
        <v>B</v>
      </c>
    </row>
    <row r="75" spans="1:23" x14ac:dyDescent="0.35">
      <c r="A75" s="55">
        <v>69</v>
      </c>
      <c r="B75" s="2" t="s">
        <v>147</v>
      </c>
      <c r="C75" s="56">
        <v>23.7</v>
      </c>
      <c r="D75" s="49"/>
      <c r="E75" s="49"/>
      <c r="F75" s="50"/>
      <c r="G75" s="50"/>
      <c r="H75" s="49"/>
      <c r="I75" s="49"/>
      <c r="J75" s="50"/>
      <c r="K75" s="50"/>
      <c r="L75" s="49"/>
      <c r="M75" s="49"/>
      <c r="N75" s="50">
        <v>17</v>
      </c>
      <c r="O75" s="50">
        <v>38</v>
      </c>
      <c r="P75" s="49"/>
      <c r="Q75" s="49"/>
      <c r="R75" s="50"/>
      <c r="S75" s="50"/>
      <c r="T75" s="49"/>
      <c r="U75" s="49"/>
      <c r="V75" s="41">
        <f t="shared" si="4"/>
        <v>1</v>
      </c>
      <c r="W75" s="3" t="str">
        <f t="shared" si="5"/>
        <v>B</v>
      </c>
    </row>
    <row r="76" spans="1:23" x14ac:dyDescent="0.35">
      <c r="A76" s="55">
        <v>70</v>
      </c>
      <c r="B76" s="2" t="s">
        <v>65</v>
      </c>
      <c r="C76" s="56">
        <v>25.6</v>
      </c>
      <c r="D76" s="49">
        <v>7</v>
      </c>
      <c r="E76" s="49">
        <v>23</v>
      </c>
      <c r="F76" s="50">
        <v>10</v>
      </c>
      <c r="G76" s="50">
        <v>31</v>
      </c>
      <c r="H76" s="49"/>
      <c r="I76" s="49"/>
      <c r="J76" s="50"/>
      <c r="K76" s="50"/>
      <c r="L76" s="49"/>
      <c r="M76" s="49"/>
      <c r="N76" s="50">
        <v>10</v>
      </c>
      <c r="O76" s="50">
        <v>28</v>
      </c>
      <c r="P76" s="49"/>
      <c r="Q76" s="49"/>
      <c r="R76" s="50"/>
      <c r="S76" s="50"/>
      <c r="T76" s="49">
        <v>9</v>
      </c>
      <c r="U76" s="49">
        <v>28</v>
      </c>
      <c r="V76" s="41">
        <f t="shared" si="4"/>
        <v>4</v>
      </c>
      <c r="W76" s="3" t="str">
        <f t="shared" si="5"/>
        <v>C</v>
      </c>
    </row>
    <row r="77" spans="1:23" x14ac:dyDescent="0.35">
      <c r="A77" s="55">
        <v>71</v>
      </c>
      <c r="B77" s="2" t="s">
        <v>131</v>
      </c>
      <c r="C77" s="56">
        <v>22.2</v>
      </c>
      <c r="D77" s="49"/>
      <c r="E77" s="49"/>
      <c r="F77" s="50"/>
      <c r="G77" s="50"/>
      <c r="H77" s="49"/>
      <c r="I77" s="49"/>
      <c r="J77" s="50">
        <v>11</v>
      </c>
      <c r="K77" s="50">
        <v>26</v>
      </c>
      <c r="L77" s="49"/>
      <c r="M77" s="49"/>
      <c r="N77" s="50"/>
      <c r="O77" s="50"/>
      <c r="P77" s="49"/>
      <c r="Q77" s="49"/>
      <c r="R77" s="50"/>
      <c r="S77" s="50"/>
      <c r="T77" s="49"/>
      <c r="U77" s="49"/>
      <c r="V77" s="41">
        <f t="shared" si="4"/>
        <v>1</v>
      </c>
      <c r="W77" s="3" t="str">
        <f t="shared" si="5"/>
        <v>B</v>
      </c>
    </row>
    <row r="78" spans="1:23" x14ac:dyDescent="0.35">
      <c r="A78" s="55">
        <v>72</v>
      </c>
      <c r="B78" s="2" t="s">
        <v>157</v>
      </c>
      <c r="C78" s="56">
        <v>22.4</v>
      </c>
      <c r="D78" s="49"/>
      <c r="E78" s="49"/>
      <c r="F78" s="50"/>
      <c r="G78" s="50"/>
      <c r="H78" s="49"/>
      <c r="I78" s="49"/>
      <c r="J78" s="50"/>
      <c r="K78" s="50"/>
      <c r="L78" s="49"/>
      <c r="M78" s="49"/>
      <c r="N78" s="50"/>
      <c r="O78" s="50"/>
      <c r="P78" s="49">
        <v>7</v>
      </c>
      <c r="Q78" s="49">
        <v>19</v>
      </c>
      <c r="R78" s="50">
        <v>9</v>
      </c>
      <c r="S78" s="50">
        <v>26</v>
      </c>
      <c r="T78" s="49">
        <v>16</v>
      </c>
      <c r="U78" s="49">
        <v>33</v>
      </c>
      <c r="V78" s="41">
        <f t="shared" si="4"/>
        <v>3</v>
      </c>
      <c r="W78" s="3" t="str">
        <f t="shared" si="5"/>
        <v>B</v>
      </c>
    </row>
    <row r="79" spans="1:23" x14ac:dyDescent="0.35">
      <c r="A79" s="55">
        <v>73</v>
      </c>
      <c r="B79" s="2" t="s">
        <v>66</v>
      </c>
      <c r="C79" s="56">
        <v>34.700000000000003</v>
      </c>
      <c r="D79" s="49"/>
      <c r="E79" s="49"/>
      <c r="F79" s="50"/>
      <c r="G79" s="50"/>
      <c r="H79" s="49"/>
      <c r="I79" s="49"/>
      <c r="J79" s="50">
        <v>2</v>
      </c>
      <c r="K79" s="50">
        <v>24</v>
      </c>
      <c r="L79" s="49"/>
      <c r="M79" s="49"/>
      <c r="N79" s="50">
        <v>9</v>
      </c>
      <c r="O79" s="50">
        <v>30</v>
      </c>
      <c r="P79" s="49"/>
      <c r="Q79" s="49"/>
      <c r="R79" s="50"/>
      <c r="S79" s="50"/>
      <c r="T79" s="49">
        <v>3</v>
      </c>
      <c r="U79" s="49">
        <v>21</v>
      </c>
      <c r="V79" s="41">
        <f t="shared" si="4"/>
        <v>3</v>
      </c>
      <c r="W79" s="3" t="str">
        <f t="shared" si="5"/>
        <v>C</v>
      </c>
    </row>
    <row r="80" spans="1:23" x14ac:dyDescent="0.35">
      <c r="A80" s="55">
        <v>74</v>
      </c>
      <c r="B80" s="2" t="s">
        <v>137</v>
      </c>
      <c r="C80" s="56">
        <v>50.1</v>
      </c>
      <c r="D80" s="49"/>
      <c r="E80" s="49"/>
      <c r="F80" s="50"/>
      <c r="G80" s="50"/>
      <c r="H80" s="49"/>
      <c r="I80" s="49"/>
      <c r="J80" s="50">
        <v>6</v>
      </c>
      <c r="K80" s="50">
        <v>32</v>
      </c>
      <c r="L80" s="49"/>
      <c r="M80" s="49"/>
      <c r="N80" s="50"/>
      <c r="O80" s="50"/>
      <c r="P80" s="49"/>
      <c r="Q80" s="49"/>
      <c r="R80" s="50"/>
      <c r="S80" s="50"/>
      <c r="T80" s="49"/>
      <c r="U80" s="49"/>
      <c r="V80" s="41">
        <f t="shared" si="4"/>
        <v>1</v>
      </c>
      <c r="W80" s="3" t="str">
        <f t="shared" si="5"/>
        <v>C</v>
      </c>
    </row>
    <row r="81" spans="1:23" x14ac:dyDescent="0.35">
      <c r="A81" s="55">
        <v>75</v>
      </c>
      <c r="B81" s="2" t="s">
        <v>67</v>
      </c>
      <c r="C81" s="56">
        <v>19.2</v>
      </c>
      <c r="D81" s="49">
        <v>20</v>
      </c>
      <c r="E81" s="49">
        <v>37</v>
      </c>
      <c r="F81" s="50">
        <v>25</v>
      </c>
      <c r="G81" s="50">
        <v>41</v>
      </c>
      <c r="H81" s="49"/>
      <c r="I81" s="49"/>
      <c r="J81" s="50"/>
      <c r="K81" s="50"/>
      <c r="L81" s="49">
        <v>17</v>
      </c>
      <c r="M81" s="49">
        <v>32</v>
      </c>
      <c r="N81" s="50"/>
      <c r="O81" s="50"/>
      <c r="P81" s="49"/>
      <c r="Q81" s="49"/>
      <c r="R81" s="50"/>
      <c r="S81" s="50"/>
      <c r="T81" s="49"/>
      <c r="U81" s="49"/>
      <c r="V81" s="41">
        <f t="shared" si="4"/>
        <v>3</v>
      </c>
      <c r="W81" s="3" t="str">
        <f t="shared" si="5"/>
        <v>B</v>
      </c>
    </row>
    <row r="82" spans="1:23" x14ac:dyDescent="0.35">
      <c r="A82" s="55">
        <v>76</v>
      </c>
      <c r="B82" s="2" t="s">
        <v>134</v>
      </c>
      <c r="C82" s="56">
        <v>26.5</v>
      </c>
      <c r="D82" s="49"/>
      <c r="E82" s="49"/>
      <c r="F82" s="50"/>
      <c r="G82" s="50"/>
      <c r="H82" s="49"/>
      <c r="I82" s="49"/>
      <c r="J82" s="50">
        <v>10</v>
      </c>
      <c r="K82" s="50">
        <v>34</v>
      </c>
      <c r="L82" s="49"/>
      <c r="M82" s="49"/>
      <c r="N82" s="50"/>
      <c r="O82" s="50"/>
      <c r="P82" s="49"/>
      <c r="Q82" s="49"/>
      <c r="R82" s="50"/>
      <c r="S82" s="50"/>
      <c r="T82" s="49"/>
      <c r="U82" s="49"/>
      <c r="V82" s="41">
        <f t="shared" si="4"/>
        <v>1</v>
      </c>
      <c r="W82" s="3" t="str">
        <f t="shared" si="5"/>
        <v>C</v>
      </c>
    </row>
    <row r="83" spans="1:23" x14ac:dyDescent="0.35">
      <c r="A83" s="55">
        <v>77</v>
      </c>
      <c r="B83" s="2" t="s">
        <v>129</v>
      </c>
      <c r="C83" s="56">
        <v>21.7</v>
      </c>
      <c r="D83" s="49"/>
      <c r="E83" s="49"/>
      <c r="F83" s="50"/>
      <c r="G83" s="50"/>
      <c r="H83" s="49"/>
      <c r="I83" s="49"/>
      <c r="J83" s="50">
        <v>13</v>
      </c>
      <c r="K83" s="50">
        <v>28</v>
      </c>
      <c r="L83" s="49"/>
      <c r="M83" s="49"/>
      <c r="N83" s="50"/>
      <c r="O83" s="50"/>
      <c r="P83" s="49"/>
      <c r="Q83" s="49"/>
      <c r="R83" s="50"/>
      <c r="S83" s="50"/>
      <c r="T83" s="49"/>
      <c r="U83" s="49"/>
      <c r="V83" s="41">
        <f t="shared" si="4"/>
        <v>1</v>
      </c>
      <c r="W83" s="3" t="str">
        <f t="shared" si="5"/>
        <v>B</v>
      </c>
    </row>
    <row r="84" spans="1:23" x14ac:dyDescent="0.35">
      <c r="A84" s="55">
        <v>78</v>
      </c>
      <c r="B84" s="2" t="s">
        <v>79</v>
      </c>
      <c r="C84" s="56">
        <v>9.6999999999999993</v>
      </c>
      <c r="D84" s="49"/>
      <c r="E84" s="49"/>
      <c r="F84" s="50">
        <v>21</v>
      </c>
      <c r="G84" s="50">
        <v>28</v>
      </c>
      <c r="H84" s="49">
        <v>18</v>
      </c>
      <c r="I84" s="49">
        <v>25</v>
      </c>
      <c r="J84" s="50"/>
      <c r="K84" s="50"/>
      <c r="L84" s="49">
        <v>32</v>
      </c>
      <c r="M84" s="49">
        <v>41</v>
      </c>
      <c r="N84" s="50"/>
      <c r="O84" s="50"/>
      <c r="P84" s="49"/>
      <c r="Q84" s="49"/>
      <c r="R84" s="50"/>
      <c r="S84" s="50"/>
      <c r="T84" s="49">
        <v>28</v>
      </c>
      <c r="U84" s="49">
        <v>36</v>
      </c>
      <c r="V84" s="41">
        <f t="shared" si="4"/>
        <v>4</v>
      </c>
      <c r="W84" s="3" t="str">
        <f t="shared" si="5"/>
        <v>A</v>
      </c>
    </row>
    <row r="85" spans="1:23" x14ac:dyDescent="0.35">
      <c r="A85" s="55">
        <v>79</v>
      </c>
      <c r="B85" s="2" t="s">
        <v>80</v>
      </c>
      <c r="C85" s="56">
        <v>7</v>
      </c>
      <c r="D85" s="49"/>
      <c r="E85" s="49"/>
      <c r="F85" s="50">
        <v>28</v>
      </c>
      <c r="G85" s="50">
        <v>34</v>
      </c>
      <c r="H85" s="49">
        <v>19</v>
      </c>
      <c r="I85" s="49">
        <v>25</v>
      </c>
      <c r="J85" s="50"/>
      <c r="K85" s="50"/>
      <c r="L85" s="49">
        <v>19</v>
      </c>
      <c r="M85" s="49">
        <v>23</v>
      </c>
      <c r="N85" s="50"/>
      <c r="O85" s="50"/>
      <c r="P85" s="49"/>
      <c r="Q85" s="49"/>
      <c r="R85" s="50"/>
      <c r="S85" s="50"/>
      <c r="T85" s="49">
        <v>29</v>
      </c>
      <c r="U85" s="49">
        <v>35</v>
      </c>
      <c r="V85" s="41">
        <f t="shared" si="4"/>
        <v>4</v>
      </c>
      <c r="W85" s="3" t="str">
        <f t="shared" si="5"/>
        <v>A</v>
      </c>
    </row>
    <row r="86" spans="1:23" x14ac:dyDescent="0.35">
      <c r="A86" s="55">
        <v>80</v>
      </c>
      <c r="B86" s="2" t="s">
        <v>82</v>
      </c>
      <c r="C86" s="56">
        <v>16.7</v>
      </c>
      <c r="D86" s="49"/>
      <c r="E86" s="49"/>
      <c r="F86" s="50">
        <v>23</v>
      </c>
      <c r="G86" s="50">
        <v>39</v>
      </c>
      <c r="H86" s="49">
        <v>16</v>
      </c>
      <c r="I86" s="49">
        <v>31</v>
      </c>
      <c r="J86" s="50"/>
      <c r="K86" s="50"/>
      <c r="L86" s="49">
        <v>19</v>
      </c>
      <c r="M86" s="49">
        <v>34</v>
      </c>
      <c r="N86" s="50"/>
      <c r="O86" s="50"/>
      <c r="P86" s="49">
        <v>20</v>
      </c>
      <c r="Q86" s="49">
        <v>35</v>
      </c>
      <c r="R86" s="50">
        <v>24</v>
      </c>
      <c r="S86" s="50">
        <v>39</v>
      </c>
      <c r="T86" s="49">
        <v>12</v>
      </c>
      <c r="U86" s="49">
        <v>26</v>
      </c>
      <c r="V86" s="41">
        <f t="shared" si="4"/>
        <v>6</v>
      </c>
      <c r="W86" s="3" t="str">
        <f t="shared" si="5"/>
        <v>B</v>
      </c>
    </row>
    <row r="87" spans="1:23" x14ac:dyDescent="0.35">
      <c r="A87" s="55">
        <v>81</v>
      </c>
      <c r="B87" s="2" t="s">
        <v>95</v>
      </c>
      <c r="C87" s="56">
        <v>12</v>
      </c>
      <c r="D87" s="49"/>
      <c r="E87" s="49"/>
      <c r="F87" s="50"/>
      <c r="G87" s="50"/>
      <c r="H87" s="49">
        <v>20</v>
      </c>
      <c r="I87" s="49">
        <v>30</v>
      </c>
      <c r="J87" s="50"/>
      <c r="K87" s="50"/>
      <c r="L87" s="49"/>
      <c r="M87" s="49"/>
      <c r="N87" s="50"/>
      <c r="O87" s="50"/>
      <c r="P87" s="49"/>
      <c r="Q87" s="49"/>
      <c r="R87" s="50"/>
      <c r="S87" s="50"/>
      <c r="T87" s="49"/>
      <c r="U87" s="49"/>
      <c r="V87" s="41">
        <f t="shared" si="4"/>
        <v>1</v>
      </c>
      <c r="W87" s="3" t="str">
        <f t="shared" si="5"/>
        <v>A</v>
      </c>
    </row>
    <row r="88" spans="1:23" x14ac:dyDescent="0.35">
      <c r="A88" s="55">
        <v>82</v>
      </c>
      <c r="B88" s="2" t="s">
        <v>68</v>
      </c>
      <c r="C88" s="56">
        <v>13.3</v>
      </c>
      <c r="D88" s="49">
        <v>19</v>
      </c>
      <c r="E88" s="49">
        <v>28</v>
      </c>
      <c r="F88" s="50">
        <v>28</v>
      </c>
      <c r="G88" s="50">
        <v>41</v>
      </c>
      <c r="H88" s="49">
        <v>22</v>
      </c>
      <c r="I88" s="49">
        <v>32</v>
      </c>
      <c r="J88" s="50">
        <v>16</v>
      </c>
      <c r="K88" s="50">
        <v>27</v>
      </c>
      <c r="L88" s="49">
        <v>25</v>
      </c>
      <c r="M88" s="49">
        <v>36</v>
      </c>
      <c r="N88" s="50"/>
      <c r="O88" s="50"/>
      <c r="P88" s="49">
        <v>24</v>
      </c>
      <c r="Q88" s="49">
        <v>35</v>
      </c>
      <c r="R88" s="50">
        <v>27</v>
      </c>
      <c r="S88" s="50">
        <v>38</v>
      </c>
      <c r="T88" s="49">
        <v>21</v>
      </c>
      <c r="U88" s="49">
        <v>30</v>
      </c>
      <c r="V88" s="41">
        <f t="shared" si="4"/>
        <v>8</v>
      </c>
      <c r="W88" s="3" t="str">
        <f t="shared" si="5"/>
        <v>A</v>
      </c>
    </row>
    <row r="89" spans="1:23" x14ac:dyDescent="0.35">
      <c r="A89" s="55">
        <v>83</v>
      </c>
      <c r="B89" s="2" t="s">
        <v>69</v>
      </c>
      <c r="C89" s="56">
        <v>16.5</v>
      </c>
      <c r="D89" s="49">
        <v>11</v>
      </c>
      <c r="E89" s="49">
        <v>23</v>
      </c>
      <c r="F89" s="50"/>
      <c r="G89" s="50"/>
      <c r="H89" s="49"/>
      <c r="I89" s="49"/>
      <c r="J89" s="50">
        <v>18</v>
      </c>
      <c r="K89" s="50">
        <v>34</v>
      </c>
      <c r="L89" s="49"/>
      <c r="M89" s="49"/>
      <c r="N89" s="50"/>
      <c r="O89" s="50"/>
      <c r="P89" s="49"/>
      <c r="Q89" s="49"/>
      <c r="R89" s="50"/>
      <c r="S89" s="50"/>
      <c r="T89" s="49"/>
      <c r="U89" s="49"/>
      <c r="V89" s="41">
        <f t="shared" si="4"/>
        <v>2</v>
      </c>
      <c r="W89" s="3" t="str">
        <f t="shared" si="5"/>
        <v>B</v>
      </c>
    </row>
    <row r="90" spans="1:23" x14ac:dyDescent="0.35">
      <c r="A90" s="55">
        <v>84</v>
      </c>
      <c r="B90" s="2" t="s">
        <v>70</v>
      </c>
      <c r="C90" s="56">
        <v>20</v>
      </c>
      <c r="D90" s="49">
        <v>15</v>
      </c>
      <c r="E90" s="49">
        <v>31</v>
      </c>
      <c r="F90" s="50">
        <v>15</v>
      </c>
      <c r="G90" s="50">
        <v>32</v>
      </c>
      <c r="H90" s="49"/>
      <c r="I90" s="49"/>
      <c r="J90" s="50">
        <v>12</v>
      </c>
      <c r="K90" s="50">
        <v>26</v>
      </c>
      <c r="L90" s="49">
        <v>17</v>
      </c>
      <c r="M90" s="49">
        <v>35</v>
      </c>
      <c r="N90" s="50">
        <v>17</v>
      </c>
      <c r="O90" s="50">
        <v>34</v>
      </c>
      <c r="P90" s="49"/>
      <c r="Q90" s="49"/>
      <c r="R90" s="50"/>
      <c r="S90" s="50"/>
      <c r="T90" s="49"/>
      <c r="U90" s="49"/>
      <c r="V90" s="41">
        <f t="shared" si="4"/>
        <v>5</v>
      </c>
      <c r="W90" s="3" t="str">
        <f t="shared" si="5"/>
        <v>B</v>
      </c>
    </row>
    <row r="91" spans="1:23" x14ac:dyDescent="0.35">
      <c r="A91" s="55">
        <v>85</v>
      </c>
      <c r="B91" s="2" t="s">
        <v>146</v>
      </c>
      <c r="C91" s="56">
        <v>47</v>
      </c>
      <c r="D91" s="49"/>
      <c r="E91" s="49"/>
      <c r="F91" s="50"/>
      <c r="G91" s="50"/>
      <c r="H91" s="49"/>
      <c r="I91" s="49"/>
      <c r="J91" s="50"/>
      <c r="K91" s="50"/>
      <c r="L91" s="49"/>
      <c r="M91" s="49"/>
      <c r="N91" s="50">
        <v>6</v>
      </c>
      <c r="O91" s="50">
        <v>38</v>
      </c>
      <c r="P91" s="49"/>
      <c r="Q91" s="49"/>
      <c r="R91" s="50"/>
      <c r="S91" s="50"/>
      <c r="T91" s="49"/>
      <c r="U91" s="49"/>
      <c r="V91" s="41">
        <f t="shared" si="4"/>
        <v>1</v>
      </c>
      <c r="W91" s="3" t="str">
        <f t="shared" si="5"/>
        <v>C</v>
      </c>
    </row>
    <row r="92" spans="1:23" x14ac:dyDescent="0.35">
      <c r="A92" s="55">
        <v>86</v>
      </c>
      <c r="B92" s="2" t="s">
        <v>81</v>
      </c>
      <c r="C92" s="56">
        <v>20.100000000000001</v>
      </c>
      <c r="D92" s="49"/>
      <c r="E92" s="49"/>
      <c r="F92" s="50">
        <v>12</v>
      </c>
      <c r="G92" s="50">
        <v>25</v>
      </c>
      <c r="H92" s="49"/>
      <c r="I92" s="49"/>
      <c r="J92" s="50"/>
      <c r="K92" s="50"/>
      <c r="L92" s="49">
        <v>10</v>
      </c>
      <c r="M92" s="49">
        <v>27</v>
      </c>
      <c r="N92" s="50"/>
      <c r="O92" s="50"/>
      <c r="P92" s="49">
        <v>18</v>
      </c>
      <c r="Q92" s="49">
        <v>35</v>
      </c>
      <c r="R92" s="50">
        <v>19</v>
      </c>
      <c r="S92" s="50">
        <v>37</v>
      </c>
      <c r="T92" s="49">
        <v>15</v>
      </c>
      <c r="U92" s="49">
        <v>30</v>
      </c>
      <c r="V92" s="41">
        <f t="shared" si="4"/>
        <v>5</v>
      </c>
      <c r="W92" s="3" t="str">
        <f t="shared" si="5"/>
        <v>B</v>
      </c>
    </row>
    <row r="93" spans="1:23" x14ac:dyDescent="0.35">
      <c r="A93" s="55">
        <v>87</v>
      </c>
      <c r="B93" s="2" t="s">
        <v>111</v>
      </c>
      <c r="C93" s="56">
        <v>6.1</v>
      </c>
      <c r="D93" s="49"/>
      <c r="E93" s="49"/>
      <c r="F93" s="50"/>
      <c r="G93" s="50"/>
      <c r="H93" s="49"/>
      <c r="I93" s="49"/>
      <c r="J93" s="50">
        <v>31</v>
      </c>
      <c r="K93" s="50">
        <v>36</v>
      </c>
      <c r="L93" s="49"/>
      <c r="M93" s="49"/>
      <c r="N93" s="50">
        <v>31</v>
      </c>
      <c r="O93" s="50">
        <v>36</v>
      </c>
      <c r="P93" s="49"/>
      <c r="Q93" s="49"/>
      <c r="R93" s="50"/>
      <c r="S93" s="50"/>
      <c r="T93" s="49"/>
      <c r="U93" s="49"/>
      <c r="V93" s="41">
        <f t="shared" si="4"/>
        <v>2</v>
      </c>
      <c r="W93" s="3" t="str">
        <f t="shared" si="5"/>
        <v>A</v>
      </c>
    </row>
    <row r="94" spans="1:23" x14ac:dyDescent="0.35">
      <c r="A94" s="55">
        <v>88</v>
      </c>
      <c r="B94" s="2" t="s">
        <v>130</v>
      </c>
      <c r="C94" s="56">
        <v>27.4</v>
      </c>
      <c r="D94" s="49"/>
      <c r="E94" s="49"/>
      <c r="F94" s="50"/>
      <c r="G94" s="50"/>
      <c r="H94" s="49"/>
      <c r="I94" s="49"/>
      <c r="J94" s="50">
        <v>11</v>
      </c>
      <c r="K94" s="50">
        <v>31</v>
      </c>
      <c r="L94" s="49"/>
      <c r="M94" s="49"/>
      <c r="N94" s="50"/>
      <c r="O94" s="50"/>
      <c r="P94" s="49"/>
      <c r="Q94" s="49"/>
      <c r="R94" s="50"/>
      <c r="S94" s="50"/>
      <c r="T94" s="49"/>
      <c r="U94" s="49"/>
      <c r="V94" s="41">
        <f t="shared" si="4"/>
        <v>1</v>
      </c>
      <c r="W94" s="3" t="str">
        <f t="shared" si="5"/>
        <v>C</v>
      </c>
    </row>
    <row r="95" spans="1:23" x14ac:dyDescent="0.35">
      <c r="A95" s="55">
        <v>89</v>
      </c>
      <c r="B95" s="2" t="s">
        <v>116</v>
      </c>
      <c r="C95" s="56">
        <v>15.4</v>
      </c>
      <c r="D95" s="49"/>
      <c r="E95" s="49"/>
      <c r="F95" s="50"/>
      <c r="G95" s="50"/>
      <c r="H95" s="49"/>
      <c r="I95" s="49"/>
      <c r="J95" s="50">
        <v>23</v>
      </c>
      <c r="K95" s="50">
        <v>38</v>
      </c>
      <c r="L95" s="49"/>
      <c r="M95" s="49"/>
      <c r="N95" s="50"/>
      <c r="O95" s="50"/>
      <c r="P95" s="49"/>
      <c r="Q95" s="49"/>
      <c r="R95" s="50"/>
      <c r="S95" s="50"/>
      <c r="T95" s="49"/>
      <c r="U95" s="49"/>
      <c r="V95" s="41">
        <f t="shared" si="4"/>
        <v>1</v>
      </c>
      <c r="W95" s="3" t="str">
        <f t="shared" si="5"/>
        <v>B</v>
      </c>
    </row>
    <row r="96" spans="1:23" x14ac:dyDescent="0.35">
      <c r="A96" s="55">
        <v>90</v>
      </c>
      <c r="B96" s="2" t="s">
        <v>109</v>
      </c>
      <c r="C96" s="56">
        <v>11.8</v>
      </c>
      <c r="D96" s="49"/>
      <c r="E96" s="49"/>
      <c r="F96" s="50"/>
      <c r="G96" s="50"/>
      <c r="H96" s="49">
        <v>23</v>
      </c>
      <c r="I96" s="49">
        <v>32</v>
      </c>
      <c r="J96" s="50">
        <v>30</v>
      </c>
      <c r="K96" s="50">
        <v>39</v>
      </c>
      <c r="L96" s="49"/>
      <c r="M96" s="49"/>
      <c r="N96" s="50">
        <v>24</v>
      </c>
      <c r="O96" s="50">
        <v>34</v>
      </c>
      <c r="P96" s="49">
        <v>25</v>
      </c>
      <c r="Q96" s="49">
        <v>35</v>
      </c>
      <c r="R96" s="50"/>
      <c r="S96" s="50"/>
      <c r="T96" s="49">
        <v>21</v>
      </c>
      <c r="U96" s="49">
        <v>28</v>
      </c>
      <c r="V96" s="41">
        <f t="shared" si="4"/>
        <v>5</v>
      </c>
      <c r="W96" s="3" t="str">
        <f t="shared" si="5"/>
        <v>A</v>
      </c>
    </row>
    <row r="97" spans="1:23" x14ac:dyDescent="0.35">
      <c r="A97" s="55">
        <v>91</v>
      </c>
      <c r="B97" s="2" t="s">
        <v>142</v>
      </c>
      <c r="C97" s="56">
        <v>20.399999999999999</v>
      </c>
      <c r="D97" s="49"/>
      <c r="E97" s="49"/>
      <c r="F97" s="50"/>
      <c r="G97" s="50"/>
      <c r="H97" s="49"/>
      <c r="I97" s="49"/>
      <c r="J97" s="50"/>
      <c r="K97" s="50"/>
      <c r="L97" s="49">
        <v>12</v>
      </c>
      <c r="M97" s="49">
        <v>29</v>
      </c>
      <c r="N97" s="50"/>
      <c r="O97" s="50"/>
      <c r="P97" s="49"/>
      <c r="Q97" s="49"/>
      <c r="R97" s="50"/>
      <c r="S97" s="50"/>
      <c r="T97" s="49"/>
      <c r="U97" s="49"/>
      <c r="V97" s="41">
        <f t="shared" si="4"/>
        <v>1</v>
      </c>
      <c r="W97" s="3" t="str">
        <f t="shared" si="5"/>
        <v>B</v>
      </c>
    </row>
    <row r="98" spans="1:23" x14ac:dyDescent="0.35">
      <c r="A98" s="55">
        <v>92</v>
      </c>
      <c r="B98" s="2" t="s">
        <v>71</v>
      </c>
      <c r="C98" s="56">
        <v>30.4</v>
      </c>
      <c r="D98" s="49">
        <v>11</v>
      </c>
      <c r="E98" s="49">
        <v>34</v>
      </c>
      <c r="F98" s="50">
        <v>8</v>
      </c>
      <c r="G98" s="50">
        <v>29</v>
      </c>
      <c r="H98" s="49">
        <v>12</v>
      </c>
      <c r="I98" s="49">
        <v>36</v>
      </c>
      <c r="J98" s="50">
        <v>11</v>
      </c>
      <c r="K98" s="50">
        <v>38</v>
      </c>
      <c r="L98" s="49"/>
      <c r="M98" s="49"/>
      <c r="N98" s="50">
        <v>15</v>
      </c>
      <c r="O98" s="50">
        <v>38</v>
      </c>
      <c r="P98" s="49">
        <v>12</v>
      </c>
      <c r="Q98" s="49">
        <v>39</v>
      </c>
      <c r="R98" s="50">
        <v>9</v>
      </c>
      <c r="S98" s="50">
        <v>34</v>
      </c>
      <c r="T98" s="49">
        <v>7</v>
      </c>
      <c r="U98" s="49">
        <v>27</v>
      </c>
      <c r="V98" s="41">
        <f t="shared" si="4"/>
        <v>8</v>
      </c>
      <c r="W98" s="3" t="str">
        <f t="shared" si="5"/>
        <v>C</v>
      </c>
    </row>
    <row r="99" spans="1:23" x14ac:dyDescent="0.35">
      <c r="A99" s="55">
        <v>93</v>
      </c>
      <c r="B99" s="2" t="s">
        <v>72</v>
      </c>
      <c r="C99" s="56">
        <v>28.4</v>
      </c>
      <c r="D99" s="49">
        <v>11</v>
      </c>
      <c r="E99" s="49">
        <v>30</v>
      </c>
      <c r="F99" s="50">
        <v>11</v>
      </c>
      <c r="G99" s="50">
        <v>39</v>
      </c>
      <c r="H99" s="49">
        <v>13</v>
      </c>
      <c r="I99" s="49">
        <v>35</v>
      </c>
      <c r="J99" s="50">
        <v>6</v>
      </c>
      <c r="K99" s="50">
        <v>26</v>
      </c>
      <c r="L99" s="49"/>
      <c r="M99" s="49"/>
      <c r="N99" s="50">
        <v>15</v>
      </c>
      <c r="O99" s="50">
        <v>39</v>
      </c>
      <c r="P99" s="49">
        <v>12</v>
      </c>
      <c r="Q99" s="49">
        <v>32</v>
      </c>
      <c r="R99" s="50"/>
      <c r="S99" s="50"/>
      <c r="T99" s="49">
        <v>12</v>
      </c>
      <c r="U99" s="49">
        <v>34</v>
      </c>
      <c r="V99" s="41">
        <f t="shared" si="4"/>
        <v>7</v>
      </c>
      <c r="W99" s="3" t="str">
        <f t="shared" si="5"/>
        <v>C</v>
      </c>
    </row>
    <row r="100" spans="1:23" x14ac:dyDescent="0.35">
      <c r="A100" s="55">
        <v>94</v>
      </c>
      <c r="B100" s="2" t="s">
        <v>87</v>
      </c>
      <c r="C100" s="56">
        <v>37.200000000000003</v>
      </c>
      <c r="D100" s="49"/>
      <c r="E100" s="49"/>
      <c r="F100" s="50">
        <v>1</v>
      </c>
      <c r="G100" s="50">
        <v>24</v>
      </c>
      <c r="H100" s="49">
        <v>5</v>
      </c>
      <c r="I100" s="49">
        <v>31</v>
      </c>
      <c r="J100" s="50">
        <v>1</v>
      </c>
      <c r="K100" s="50">
        <v>19</v>
      </c>
      <c r="L100" s="49"/>
      <c r="M100" s="49"/>
      <c r="N100" s="50">
        <v>4</v>
      </c>
      <c r="O100" s="50">
        <v>25</v>
      </c>
      <c r="P100" s="49"/>
      <c r="Q100" s="49"/>
      <c r="R100" s="50">
        <v>5</v>
      </c>
      <c r="S100" s="50">
        <v>27</v>
      </c>
      <c r="T100" s="49">
        <v>4</v>
      </c>
      <c r="U100" s="49">
        <v>25</v>
      </c>
      <c r="V100" s="41">
        <f t="shared" si="4"/>
        <v>6</v>
      </c>
      <c r="W100" s="3" t="str">
        <f t="shared" si="5"/>
        <v>C</v>
      </c>
    </row>
    <row r="101" spans="1:23" x14ac:dyDescent="0.35">
      <c r="A101" s="55">
        <v>95</v>
      </c>
      <c r="B101" s="2" t="s">
        <v>149</v>
      </c>
      <c r="C101" s="56">
        <v>14.2</v>
      </c>
      <c r="D101" s="49"/>
      <c r="E101" s="49"/>
      <c r="F101" s="50"/>
      <c r="G101" s="50"/>
      <c r="H101" s="49"/>
      <c r="I101" s="49"/>
      <c r="J101" s="50"/>
      <c r="K101" s="50"/>
      <c r="L101" s="49"/>
      <c r="M101" s="49"/>
      <c r="N101" s="50">
        <v>20</v>
      </c>
      <c r="O101" s="50">
        <v>33</v>
      </c>
      <c r="P101" s="49"/>
      <c r="Q101" s="49"/>
      <c r="R101" s="50"/>
      <c r="S101" s="50"/>
      <c r="T101" s="49"/>
      <c r="U101" s="49"/>
      <c r="V101" s="41">
        <f t="shared" si="4"/>
        <v>1</v>
      </c>
      <c r="W101" s="3" t="str">
        <f t="shared" si="5"/>
        <v>A</v>
      </c>
    </row>
    <row r="102" spans="1:23" x14ac:dyDescent="0.35">
      <c r="A102" s="55">
        <v>96</v>
      </c>
      <c r="B102" s="2" t="s">
        <v>153</v>
      </c>
      <c r="C102" s="56">
        <v>25</v>
      </c>
      <c r="D102" s="49"/>
      <c r="E102" s="49"/>
      <c r="F102" s="50"/>
      <c r="G102" s="50"/>
      <c r="H102" s="49"/>
      <c r="I102" s="49"/>
      <c r="J102" s="50"/>
      <c r="K102" s="50"/>
      <c r="L102" s="49"/>
      <c r="M102" s="49"/>
      <c r="N102" s="50"/>
      <c r="O102" s="50"/>
      <c r="P102" s="49">
        <v>4</v>
      </c>
      <c r="Q102" s="49">
        <v>21</v>
      </c>
      <c r="R102" s="50"/>
      <c r="S102" s="50"/>
      <c r="T102" s="49"/>
      <c r="U102" s="49"/>
      <c r="V102" s="41">
        <f t="shared" si="4"/>
        <v>1</v>
      </c>
      <c r="W102" s="3" t="str">
        <f t="shared" si="5"/>
        <v>B</v>
      </c>
    </row>
    <row r="103" spans="1:23" x14ac:dyDescent="0.35">
      <c r="A103" s="55">
        <v>97</v>
      </c>
      <c r="B103" s="2" t="s">
        <v>73</v>
      </c>
      <c r="C103" s="56">
        <v>22.4</v>
      </c>
      <c r="D103" s="49">
        <v>8</v>
      </c>
      <c r="E103" s="49">
        <v>29</v>
      </c>
      <c r="F103" s="50"/>
      <c r="G103" s="50"/>
      <c r="H103" s="49"/>
      <c r="I103" s="49"/>
      <c r="J103" s="50">
        <v>14</v>
      </c>
      <c r="K103" s="50">
        <v>34</v>
      </c>
      <c r="L103" s="49">
        <v>13</v>
      </c>
      <c r="M103" s="49">
        <v>34</v>
      </c>
      <c r="N103" s="50"/>
      <c r="O103" s="50"/>
      <c r="P103" s="49"/>
      <c r="Q103" s="49"/>
      <c r="R103" s="50"/>
      <c r="S103" s="50"/>
      <c r="T103" s="49">
        <v>12</v>
      </c>
      <c r="U103" s="49">
        <v>28</v>
      </c>
      <c r="V103" s="41">
        <f t="shared" ref="V103:V131" si="6">COUNTIF(D103:U103,"&gt;-1")/2</f>
        <v>4</v>
      </c>
      <c r="W103" s="3" t="str">
        <f t="shared" ref="W103:W131" si="7">IF(C103&lt;&gt;"",IF(C103&gt;25,"C",IF(C103&gt;15,"B","A")),"")</f>
        <v>B</v>
      </c>
    </row>
    <row r="104" spans="1:23" x14ac:dyDescent="0.35">
      <c r="A104" s="55">
        <v>98</v>
      </c>
      <c r="B104" s="2" t="s">
        <v>74</v>
      </c>
      <c r="C104" s="56">
        <v>22.3</v>
      </c>
      <c r="D104" s="49">
        <v>11</v>
      </c>
      <c r="E104" s="49">
        <v>29</v>
      </c>
      <c r="F104" s="50"/>
      <c r="G104" s="50"/>
      <c r="H104" s="49"/>
      <c r="I104" s="49"/>
      <c r="J104" s="50"/>
      <c r="K104" s="50"/>
      <c r="L104" s="49">
        <v>17</v>
      </c>
      <c r="M104" s="49">
        <v>36</v>
      </c>
      <c r="N104" s="50">
        <v>18</v>
      </c>
      <c r="O104" s="50">
        <v>38</v>
      </c>
      <c r="P104" s="49"/>
      <c r="Q104" s="49"/>
      <c r="R104" s="50">
        <v>11</v>
      </c>
      <c r="S104" s="50">
        <v>28</v>
      </c>
      <c r="T104" s="49"/>
      <c r="U104" s="49"/>
      <c r="V104" s="41">
        <f t="shared" si="6"/>
        <v>4</v>
      </c>
      <c r="W104" s="3" t="str">
        <f t="shared" si="7"/>
        <v>B</v>
      </c>
    </row>
    <row r="105" spans="1:23" x14ac:dyDescent="0.35">
      <c r="A105" s="55">
        <v>99</v>
      </c>
      <c r="B105" s="2" t="s">
        <v>107</v>
      </c>
      <c r="C105" s="56">
        <v>45.7</v>
      </c>
      <c r="D105" s="49"/>
      <c r="E105" s="49"/>
      <c r="F105" s="50"/>
      <c r="G105" s="50"/>
      <c r="H105" s="49">
        <v>2</v>
      </c>
      <c r="I105" s="49">
        <v>27</v>
      </c>
      <c r="J105" s="50"/>
      <c r="K105" s="50"/>
      <c r="L105" s="49"/>
      <c r="M105" s="49"/>
      <c r="N105" s="50"/>
      <c r="O105" s="50"/>
      <c r="P105" s="49"/>
      <c r="Q105" s="49"/>
      <c r="R105" s="50"/>
      <c r="S105" s="50"/>
      <c r="T105" s="49"/>
      <c r="U105" s="49"/>
      <c r="V105" s="41">
        <f t="shared" si="6"/>
        <v>1</v>
      </c>
      <c r="W105" s="3" t="str">
        <f t="shared" si="7"/>
        <v>C</v>
      </c>
    </row>
    <row r="106" spans="1:23" x14ac:dyDescent="0.35">
      <c r="A106" s="55">
        <v>100</v>
      </c>
      <c r="B106" s="2" t="s">
        <v>133</v>
      </c>
      <c r="C106" s="56">
        <v>21.8</v>
      </c>
      <c r="D106" s="49"/>
      <c r="E106" s="49"/>
      <c r="F106" s="50"/>
      <c r="G106" s="50"/>
      <c r="H106" s="49"/>
      <c r="I106" s="49"/>
      <c r="J106" s="50">
        <v>10</v>
      </c>
      <c r="K106" s="50">
        <v>26</v>
      </c>
      <c r="L106" s="49"/>
      <c r="M106" s="49"/>
      <c r="N106" s="50"/>
      <c r="O106" s="50"/>
      <c r="P106" s="49"/>
      <c r="Q106" s="49"/>
      <c r="R106" s="50"/>
      <c r="S106" s="50"/>
      <c r="T106" s="49"/>
      <c r="U106" s="49"/>
      <c r="V106" s="41">
        <f t="shared" si="6"/>
        <v>1</v>
      </c>
      <c r="W106" s="3" t="str">
        <f t="shared" si="7"/>
        <v>B</v>
      </c>
    </row>
    <row r="107" spans="1:23" x14ac:dyDescent="0.35">
      <c r="A107" s="55">
        <v>101</v>
      </c>
      <c r="B107" s="2" t="s">
        <v>93</v>
      </c>
      <c r="C107" s="56">
        <v>11.9</v>
      </c>
      <c r="D107" s="49"/>
      <c r="E107" s="49"/>
      <c r="F107" s="50"/>
      <c r="G107" s="50"/>
      <c r="H107" s="49">
        <v>25</v>
      </c>
      <c r="I107" s="49">
        <v>35</v>
      </c>
      <c r="J107" s="50"/>
      <c r="K107" s="50"/>
      <c r="L107" s="49"/>
      <c r="M107" s="49"/>
      <c r="N107" s="50">
        <v>28</v>
      </c>
      <c r="O107" s="50">
        <v>38</v>
      </c>
      <c r="P107" s="49"/>
      <c r="Q107" s="49"/>
      <c r="R107" s="50"/>
      <c r="S107" s="50"/>
      <c r="T107" s="49"/>
      <c r="U107" s="49"/>
      <c r="V107" s="41">
        <f t="shared" si="6"/>
        <v>2</v>
      </c>
      <c r="W107" s="3" t="str">
        <f t="shared" si="7"/>
        <v>A</v>
      </c>
    </row>
    <row r="108" spans="1:23" x14ac:dyDescent="0.35">
      <c r="A108" s="55">
        <v>102</v>
      </c>
      <c r="B108" s="2" t="s">
        <v>76</v>
      </c>
      <c r="C108" s="56">
        <v>20.100000000000001</v>
      </c>
      <c r="D108" s="49"/>
      <c r="E108" s="49"/>
      <c r="F108" s="50"/>
      <c r="G108" s="50"/>
      <c r="H108" s="49">
        <v>18</v>
      </c>
      <c r="I108" s="49">
        <v>35</v>
      </c>
      <c r="J108" s="50"/>
      <c r="K108" s="50"/>
      <c r="L108" s="49"/>
      <c r="M108" s="49"/>
      <c r="N108" s="50">
        <v>12</v>
      </c>
      <c r="O108" s="50">
        <v>29</v>
      </c>
      <c r="P108" s="49"/>
      <c r="Q108" s="49"/>
      <c r="R108" s="50"/>
      <c r="S108" s="50"/>
      <c r="T108" s="49"/>
      <c r="U108" s="49"/>
      <c r="V108" s="41">
        <f t="shared" si="6"/>
        <v>2</v>
      </c>
      <c r="W108" s="3" t="str">
        <f t="shared" si="7"/>
        <v>B</v>
      </c>
    </row>
    <row r="109" spans="1:23" x14ac:dyDescent="0.35">
      <c r="A109" s="55">
        <v>103</v>
      </c>
      <c r="B109" s="2" t="s">
        <v>96</v>
      </c>
      <c r="C109" s="56">
        <v>45</v>
      </c>
      <c r="D109" s="49"/>
      <c r="E109" s="49"/>
      <c r="F109" s="50"/>
      <c r="G109" s="50"/>
      <c r="H109" s="49">
        <v>17</v>
      </c>
      <c r="I109" s="49">
        <v>56</v>
      </c>
      <c r="J109" s="50"/>
      <c r="K109" s="50"/>
      <c r="L109" s="49"/>
      <c r="M109" s="49"/>
      <c r="N109" s="50"/>
      <c r="O109" s="50"/>
      <c r="P109" s="49"/>
      <c r="Q109" s="49"/>
      <c r="R109" s="50"/>
      <c r="S109" s="50"/>
      <c r="T109" s="49"/>
      <c r="U109" s="49"/>
      <c r="V109" s="41">
        <f t="shared" si="6"/>
        <v>1</v>
      </c>
      <c r="W109" s="3" t="str">
        <f t="shared" si="7"/>
        <v>C</v>
      </c>
    </row>
    <row r="110" spans="1:23" x14ac:dyDescent="0.35">
      <c r="A110" s="55">
        <v>104</v>
      </c>
      <c r="B110" s="2" t="s">
        <v>75</v>
      </c>
      <c r="C110" s="56">
        <v>18.5</v>
      </c>
      <c r="D110" s="49">
        <v>18</v>
      </c>
      <c r="E110" s="49">
        <v>33</v>
      </c>
      <c r="F110" s="50">
        <v>24</v>
      </c>
      <c r="G110" s="50">
        <v>41</v>
      </c>
      <c r="H110" s="49"/>
      <c r="I110" s="49"/>
      <c r="J110" s="50"/>
      <c r="K110" s="50"/>
      <c r="L110" s="49"/>
      <c r="M110" s="49"/>
      <c r="N110" s="50"/>
      <c r="O110" s="50"/>
      <c r="P110" s="49"/>
      <c r="Q110" s="49"/>
      <c r="R110" s="50"/>
      <c r="S110" s="50"/>
      <c r="T110" s="49"/>
      <c r="U110" s="49"/>
      <c r="V110" s="41">
        <f t="shared" si="6"/>
        <v>2</v>
      </c>
      <c r="W110" s="3" t="str">
        <f t="shared" si="7"/>
        <v>B</v>
      </c>
    </row>
    <row r="111" spans="1:23" x14ac:dyDescent="0.35">
      <c r="A111" s="55">
        <v>105</v>
      </c>
      <c r="B111" s="2" t="s">
        <v>84</v>
      </c>
      <c r="C111" s="56">
        <v>40.6</v>
      </c>
      <c r="D111" s="49"/>
      <c r="E111" s="49"/>
      <c r="F111" s="50">
        <v>9</v>
      </c>
      <c r="G111" s="50">
        <v>38</v>
      </c>
      <c r="H111" s="49">
        <v>11</v>
      </c>
      <c r="I111" s="49">
        <v>42</v>
      </c>
      <c r="J111" s="50"/>
      <c r="K111" s="50"/>
      <c r="L111" s="49"/>
      <c r="M111" s="49"/>
      <c r="N111" s="50"/>
      <c r="O111" s="50"/>
      <c r="P111" s="49"/>
      <c r="Q111" s="49"/>
      <c r="R111" s="50"/>
      <c r="S111" s="50"/>
      <c r="T111" s="49"/>
      <c r="U111" s="49"/>
      <c r="V111" s="41">
        <f t="shared" si="6"/>
        <v>2</v>
      </c>
      <c r="W111" s="3" t="str">
        <f t="shared" si="7"/>
        <v>C</v>
      </c>
    </row>
    <row r="112" spans="1:23" x14ac:dyDescent="0.35">
      <c r="A112" s="55">
        <v>106</v>
      </c>
      <c r="B112" s="2" t="s">
        <v>85</v>
      </c>
      <c r="C112" s="56">
        <v>20.8</v>
      </c>
      <c r="D112" s="49"/>
      <c r="E112" s="49"/>
      <c r="F112" s="50">
        <v>18</v>
      </c>
      <c r="G112" s="50">
        <v>34</v>
      </c>
      <c r="H112" s="49">
        <v>12</v>
      </c>
      <c r="I112" s="49">
        <v>28</v>
      </c>
      <c r="J112" s="50">
        <v>13</v>
      </c>
      <c r="K112" s="50">
        <v>31</v>
      </c>
      <c r="L112" s="49"/>
      <c r="M112" s="49"/>
      <c r="N112" s="50"/>
      <c r="O112" s="50"/>
      <c r="P112" s="49"/>
      <c r="Q112" s="49"/>
      <c r="R112" s="50"/>
      <c r="S112" s="50"/>
      <c r="T112" s="49"/>
      <c r="U112" s="49"/>
      <c r="V112" s="41">
        <f t="shared" si="6"/>
        <v>3</v>
      </c>
      <c r="W112" s="3" t="str">
        <f t="shared" si="7"/>
        <v>B</v>
      </c>
    </row>
    <row r="113" spans="1:23" x14ac:dyDescent="0.35">
      <c r="A113" s="55">
        <v>107</v>
      </c>
      <c r="B113" s="2" t="s">
        <v>90</v>
      </c>
      <c r="C113" s="56">
        <v>33.799999999999997</v>
      </c>
      <c r="D113" s="49"/>
      <c r="E113" s="49"/>
      <c r="F113" s="50">
        <v>7</v>
      </c>
      <c r="G113" s="50">
        <v>31</v>
      </c>
      <c r="H113" s="49">
        <v>10</v>
      </c>
      <c r="I113" s="49">
        <v>41</v>
      </c>
      <c r="J113" s="50"/>
      <c r="K113" s="50"/>
      <c r="L113" s="49"/>
      <c r="M113" s="49"/>
      <c r="N113" s="50">
        <v>9</v>
      </c>
      <c r="O113" s="50">
        <v>38</v>
      </c>
      <c r="P113" s="49"/>
      <c r="Q113" s="49"/>
      <c r="R113" s="50"/>
      <c r="S113" s="50"/>
      <c r="T113" s="49"/>
      <c r="U113" s="49"/>
      <c r="V113" s="41">
        <f t="shared" si="6"/>
        <v>3</v>
      </c>
      <c r="W113" s="3" t="str">
        <f t="shared" si="7"/>
        <v>C</v>
      </c>
    </row>
    <row r="114" spans="1:23" x14ac:dyDescent="0.35">
      <c r="A114" s="55">
        <v>108</v>
      </c>
      <c r="B114" s="2" t="s">
        <v>132</v>
      </c>
      <c r="C114" s="56">
        <v>20.2</v>
      </c>
      <c r="D114" s="49"/>
      <c r="E114" s="49"/>
      <c r="F114" s="50"/>
      <c r="G114" s="50"/>
      <c r="H114" s="49"/>
      <c r="I114" s="49"/>
      <c r="J114" s="50">
        <v>11</v>
      </c>
      <c r="K114" s="50">
        <v>28</v>
      </c>
      <c r="L114" s="49"/>
      <c r="M114" s="49"/>
      <c r="N114" s="50">
        <v>18</v>
      </c>
      <c r="O114" s="50">
        <v>34</v>
      </c>
      <c r="P114" s="49"/>
      <c r="Q114" s="49"/>
      <c r="R114" s="50"/>
      <c r="S114" s="50"/>
      <c r="T114" s="49"/>
      <c r="U114" s="49"/>
      <c r="V114" s="41">
        <f t="shared" si="6"/>
        <v>2</v>
      </c>
      <c r="W114" s="3" t="str">
        <f t="shared" si="7"/>
        <v>B</v>
      </c>
    </row>
    <row r="115" spans="1:23" x14ac:dyDescent="0.35">
      <c r="A115" s="55">
        <v>109</v>
      </c>
      <c r="B115" s="2" t="s">
        <v>89</v>
      </c>
      <c r="C115" s="56">
        <v>41.6</v>
      </c>
      <c r="D115" s="49"/>
      <c r="E115" s="49"/>
      <c r="F115" s="50">
        <v>1</v>
      </c>
      <c r="G115" s="50">
        <v>28</v>
      </c>
      <c r="H115" s="49"/>
      <c r="I115" s="49"/>
      <c r="J115" s="50">
        <v>8</v>
      </c>
      <c r="K115" s="50">
        <v>42</v>
      </c>
      <c r="L115" s="49"/>
      <c r="M115" s="49"/>
      <c r="N115" s="50">
        <v>11</v>
      </c>
      <c r="O115" s="50">
        <v>36</v>
      </c>
      <c r="P115" s="49">
        <v>8</v>
      </c>
      <c r="Q115" s="49">
        <v>33</v>
      </c>
      <c r="R115" s="50">
        <v>3</v>
      </c>
      <c r="S115" s="50">
        <v>28</v>
      </c>
      <c r="T115" s="49">
        <v>8</v>
      </c>
      <c r="U115" s="49">
        <v>31</v>
      </c>
      <c r="V115" s="41">
        <f t="shared" si="6"/>
        <v>6</v>
      </c>
      <c r="W115" s="3" t="str">
        <f t="shared" si="7"/>
        <v>C</v>
      </c>
    </row>
    <row r="116" spans="1:23" x14ac:dyDescent="0.35">
      <c r="A116" s="55">
        <v>110</v>
      </c>
      <c r="B116" s="2" t="s">
        <v>103</v>
      </c>
      <c r="C116" s="56">
        <v>37</v>
      </c>
      <c r="D116" s="49"/>
      <c r="E116" s="49"/>
      <c r="F116" s="50"/>
      <c r="G116" s="50"/>
      <c r="H116" s="49">
        <v>10</v>
      </c>
      <c r="I116" s="49">
        <v>37</v>
      </c>
      <c r="J116" s="50">
        <v>4</v>
      </c>
      <c r="K116" s="50">
        <v>31</v>
      </c>
      <c r="L116" s="49"/>
      <c r="M116" s="49"/>
      <c r="N116" s="50">
        <v>4</v>
      </c>
      <c r="O116" s="50">
        <v>35</v>
      </c>
      <c r="P116" s="49"/>
      <c r="Q116" s="49"/>
      <c r="R116" s="50"/>
      <c r="S116" s="50"/>
      <c r="T116" s="49"/>
      <c r="U116" s="49"/>
      <c r="V116" s="41">
        <f t="shared" si="6"/>
        <v>3</v>
      </c>
      <c r="W116" s="3" t="str">
        <f t="shared" si="7"/>
        <v>C</v>
      </c>
    </row>
    <row r="117" spans="1:23" x14ac:dyDescent="0.35">
      <c r="A117" s="55">
        <v>111</v>
      </c>
      <c r="B117" s="2" t="s">
        <v>104</v>
      </c>
      <c r="C117" s="56">
        <v>18.3</v>
      </c>
      <c r="D117" s="49"/>
      <c r="E117" s="49"/>
      <c r="F117" s="50"/>
      <c r="G117" s="50"/>
      <c r="H117" s="49">
        <v>13</v>
      </c>
      <c r="I117" s="49">
        <v>24</v>
      </c>
      <c r="J117" s="50">
        <v>22</v>
      </c>
      <c r="K117" s="50">
        <v>38</v>
      </c>
      <c r="L117" s="49"/>
      <c r="M117" s="49"/>
      <c r="N117" s="50">
        <v>14</v>
      </c>
      <c r="O117" s="50">
        <v>27</v>
      </c>
      <c r="P117" s="49"/>
      <c r="Q117" s="49"/>
      <c r="R117" s="50"/>
      <c r="S117" s="50"/>
      <c r="T117" s="49"/>
      <c r="U117" s="49"/>
      <c r="V117" s="41">
        <f t="shared" si="6"/>
        <v>3</v>
      </c>
      <c r="W117" s="3" t="str">
        <f t="shared" si="7"/>
        <v>B</v>
      </c>
    </row>
    <row r="118" spans="1:23" x14ac:dyDescent="0.35">
      <c r="A118" s="55">
        <v>112</v>
      </c>
      <c r="B118" s="2" t="s">
        <v>98</v>
      </c>
      <c r="C118" s="56">
        <v>13.9</v>
      </c>
      <c r="D118" s="49"/>
      <c r="E118" s="49"/>
      <c r="F118" s="50"/>
      <c r="G118" s="50"/>
      <c r="H118" s="49">
        <v>13</v>
      </c>
      <c r="I118" s="49">
        <v>23</v>
      </c>
      <c r="J118" s="50"/>
      <c r="K118" s="50"/>
      <c r="L118" s="49"/>
      <c r="M118" s="49"/>
      <c r="N118" s="50"/>
      <c r="O118" s="50"/>
      <c r="P118" s="49"/>
      <c r="Q118" s="49"/>
      <c r="R118" s="50"/>
      <c r="S118" s="50"/>
      <c r="T118" s="49"/>
      <c r="U118" s="49"/>
      <c r="V118" s="41">
        <f t="shared" si="6"/>
        <v>1</v>
      </c>
      <c r="W118" s="3" t="str">
        <f t="shared" si="7"/>
        <v>A</v>
      </c>
    </row>
    <row r="119" spans="1:23" x14ac:dyDescent="0.35">
      <c r="A119" s="55">
        <v>113</v>
      </c>
      <c r="B119" s="2"/>
      <c r="C119" s="56"/>
      <c r="D119" s="49"/>
      <c r="E119" s="49"/>
      <c r="F119" s="50"/>
      <c r="G119" s="50"/>
      <c r="H119" s="49"/>
      <c r="I119" s="49"/>
      <c r="J119" s="50"/>
      <c r="K119" s="50"/>
      <c r="L119" s="49"/>
      <c r="M119" s="49"/>
      <c r="N119" s="50"/>
      <c r="O119" s="50"/>
      <c r="P119" s="49"/>
      <c r="Q119" s="49"/>
      <c r="R119" s="50"/>
      <c r="S119" s="50"/>
      <c r="T119" s="49"/>
      <c r="U119" s="49"/>
      <c r="V119" s="41">
        <f t="shared" si="6"/>
        <v>0</v>
      </c>
      <c r="W119" s="3" t="str">
        <f t="shared" si="7"/>
        <v/>
      </c>
    </row>
    <row r="120" spans="1:23" x14ac:dyDescent="0.35">
      <c r="A120" s="55">
        <v>114</v>
      </c>
      <c r="B120" s="2"/>
      <c r="C120" s="56"/>
      <c r="D120" s="49"/>
      <c r="E120" s="49"/>
      <c r="F120" s="50"/>
      <c r="G120" s="50"/>
      <c r="H120" s="49"/>
      <c r="I120" s="49"/>
      <c r="J120" s="50"/>
      <c r="K120" s="50"/>
      <c r="L120" s="49"/>
      <c r="M120" s="49"/>
      <c r="N120" s="50"/>
      <c r="O120" s="50"/>
      <c r="P120" s="49"/>
      <c r="Q120" s="49"/>
      <c r="R120" s="50"/>
      <c r="S120" s="50"/>
      <c r="T120" s="49"/>
      <c r="U120" s="49"/>
      <c r="V120" s="41">
        <f t="shared" si="6"/>
        <v>0</v>
      </c>
      <c r="W120" s="3" t="str">
        <f t="shared" si="7"/>
        <v/>
      </c>
    </row>
    <row r="121" spans="1:23" x14ac:dyDescent="0.35">
      <c r="A121" s="55">
        <v>115</v>
      </c>
      <c r="B121" s="2"/>
      <c r="C121" s="56"/>
      <c r="D121" s="49"/>
      <c r="E121" s="49"/>
      <c r="F121" s="50"/>
      <c r="G121" s="50"/>
      <c r="H121" s="49"/>
      <c r="I121" s="49"/>
      <c r="J121" s="50"/>
      <c r="K121" s="50"/>
      <c r="L121" s="49"/>
      <c r="M121" s="49"/>
      <c r="N121" s="50"/>
      <c r="O121" s="50"/>
      <c r="P121" s="49"/>
      <c r="Q121" s="49"/>
      <c r="R121" s="50"/>
      <c r="S121" s="50"/>
      <c r="T121" s="49"/>
      <c r="U121" s="49"/>
      <c r="V121" s="41">
        <f t="shared" si="6"/>
        <v>0</v>
      </c>
      <c r="W121" s="3" t="str">
        <f t="shared" si="7"/>
        <v/>
      </c>
    </row>
    <row r="122" spans="1:23" x14ac:dyDescent="0.35">
      <c r="A122" s="55">
        <v>116</v>
      </c>
      <c r="B122" s="2"/>
      <c r="C122" s="56"/>
      <c r="D122" s="49"/>
      <c r="E122" s="49"/>
      <c r="F122" s="50"/>
      <c r="G122" s="50"/>
      <c r="H122" s="49"/>
      <c r="I122" s="49"/>
      <c r="J122" s="50"/>
      <c r="K122" s="50"/>
      <c r="L122" s="49"/>
      <c r="M122" s="49"/>
      <c r="N122" s="50"/>
      <c r="O122" s="50"/>
      <c r="P122" s="49"/>
      <c r="Q122" s="49"/>
      <c r="R122" s="50"/>
      <c r="S122" s="50"/>
      <c r="T122" s="49"/>
      <c r="U122" s="49"/>
      <c r="V122" s="41">
        <f t="shared" si="6"/>
        <v>0</v>
      </c>
      <c r="W122" s="3" t="str">
        <f t="shared" si="7"/>
        <v/>
      </c>
    </row>
    <row r="123" spans="1:23" x14ac:dyDescent="0.35">
      <c r="A123" s="55">
        <v>117</v>
      </c>
      <c r="B123" s="2"/>
      <c r="C123" s="56"/>
      <c r="D123" s="49"/>
      <c r="E123" s="49"/>
      <c r="F123" s="50"/>
      <c r="G123" s="50"/>
      <c r="H123" s="49"/>
      <c r="I123" s="49"/>
      <c r="J123" s="50"/>
      <c r="K123" s="50"/>
      <c r="L123" s="49"/>
      <c r="M123" s="49"/>
      <c r="N123" s="50"/>
      <c r="O123" s="50"/>
      <c r="P123" s="49"/>
      <c r="Q123" s="49"/>
      <c r="R123" s="50"/>
      <c r="S123" s="50"/>
      <c r="T123" s="49"/>
      <c r="U123" s="49"/>
      <c r="V123" s="41">
        <f t="shared" si="6"/>
        <v>0</v>
      </c>
      <c r="W123" s="3" t="str">
        <f t="shared" si="7"/>
        <v/>
      </c>
    </row>
    <row r="124" spans="1:23" x14ac:dyDescent="0.35">
      <c r="A124" s="55">
        <v>118</v>
      </c>
      <c r="B124" s="2"/>
      <c r="C124" s="56"/>
      <c r="D124" s="49"/>
      <c r="E124" s="49"/>
      <c r="F124" s="50"/>
      <c r="G124" s="50"/>
      <c r="H124" s="49"/>
      <c r="I124" s="49"/>
      <c r="J124" s="50"/>
      <c r="K124" s="50"/>
      <c r="L124" s="49"/>
      <c r="M124" s="49"/>
      <c r="N124" s="50"/>
      <c r="O124" s="50"/>
      <c r="P124" s="49"/>
      <c r="Q124" s="49"/>
      <c r="R124" s="50"/>
      <c r="S124" s="50"/>
      <c r="T124" s="49"/>
      <c r="U124" s="49"/>
      <c r="V124" s="41">
        <f t="shared" si="6"/>
        <v>0</v>
      </c>
      <c r="W124" s="3" t="str">
        <f t="shared" si="7"/>
        <v/>
      </c>
    </row>
    <row r="125" spans="1:23" x14ac:dyDescent="0.35">
      <c r="A125" s="55">
        <v>119</v>
      </c>
      <c r="B125" s="2"/>
      <c r="C125" s="56"/>
      <c r="D125" s="49"/>
      <c r="E125" s="49"/>
      <c r="F125" s="50"/>
      <c r="G125" s="50"/>
      <c r="H125" s="49"/>
      <c r="I125" s="49"/>
      <c r="J125" s="50"/>
      <c r="K125" s="50"/>
      <c r="L125" s="49"/>
      <c r="M125" s="49"/>
      <c r="N125" s="50"/>
      <c r="O125" s="50"/>
      <c r="P125" s="49"/>
      <c r="Q125" s="49"/>
      <c r="R125" s="50"/>
      <c r="S125" s="50"/>
      <c r="T125" s="49"/>
      <c r="U125" s="49"/>
      <c r="V125" s="41">
        <f t="shared" si="6"/>
        <v>0</v>
      </c>
      <c r="W125" s="3" t="str">
        <f t="shared" si="7"/>
        <v/>
      </c>
    </row>
    <row r="126" spans="1:23" x14ac:dyDescent="0.35">
      <c r="A126" s="55">
        <v>120</v>
      </c>
      <c r="B126" s="2"/>
      <c r="C126" s="56"/>
      <c r="D126" s="49"/>
      <c r="E126" s="49"/>
      <c r="F126" s="50"/>
      <c r="G126" s="50"/>
      <c r="H126" s="49"/>
      <c r="I126" s="49"/>
      <c r="J126" s="50"/>
      <c r="K126" s="50"/>
      <c r="L126" s="49"/>
      <c r="M126" s="49"/>
      <c r="N126" s="50"/>
      <c r="O126" s="50"/>
      <c r="P126" s="49"/>
      <c r="Q126" s="49"/>
      <c r="R126" s="50"/>
      <c r="S126" s="50"/>
      <c r="T126" s="49"/>
      <c r="U126" s="49"/>
      <c r="V126" s="41">
        <f t="shared" si="6"/>
        <v>0</v>
      </c>
      <c r="W126" s="3" t="str">
        <f t="shared" si="7"/>
        <v/>
      </c>
    </row>
    <row r="127" spans="1:23" ht="15" customHeight="1" x14ac:dyDescent="0.35">
      <c r="A127" s="55">
        <v>121</v>
      </c>
      <c r="B127" s="2"/>
      <c r="C127" s="56"/>
      <c r="D127" s="49"/>
      <c r="E127" s="49"/>
      <c r="F127" s="50"/>
      <c r="G127" s="50"/>
      <c r="H127" s="49"/>
      <c r="I127" s="49"/>
      <c r="J127" s="50"/>
      <c r="K127" s="50"/>
      <c r="L127" s="49"/>
      <c r="M127" s="49"/>
      <c r="N127" s="50"/>
      <c r="O127" s="50"/>
      <c r="P127" s="49"/>
      <c r="Q127" s="49"/>
      <c r="R127" s="50"/>
      <c r="S127" s="50"/>
      <c r="T127" s="49"/>
      <c r="U127" s="49"/>
      <c r="V127" s="41">
        <f t="shared" si="6"/>
        <v>0</v>
      </c>
      <c r="W127" s="3" t="str">
        <f t="shared" si="7"/>
        <v/>
      </c>
    </row>
    <row r="128" spans="1:23" x14ac:dyDescent="0.35">
      <c r="A128" s="55">
        <v>122</v>
      </c>
      <c r="B128" s="2"/>
      <c r="C128" s="56"/>
      <c r="D128" s="49"/>
      <c r="E128" s="49"/>
      <c r="F128" s="50"/>
      <c r="G128" s="50"/>
      <c r="H128" s="49"/>
      <c r="I128" s="49"/>
      <c r="J128" s="50"/>
      <c r="K128" s="50"/>
      <c r="L128" s="49"/>
      <c r="M128" s="49"/>
      <c r="N128" s="50"/>
      <c r="O128" s="50"/>
      <c r="P128" s="49"/>
      <c r="Q128" s="49"/>
      <c r="R128" s="50"/>
      <c r="S128" s="50"/>
      <c r="T128" s="49"/>
      <c r="U128" s="49"/>
      <c r="V128" s="41">
        <f t="shared" si="6"/>
        <v>0</v>
      </c>
      <c r="W128" s="3" t="str">
        <f t="shared" si="7"/>
        <v/>
      </c>
    </row>
    <row r="129" spans="1:23" x14ac:dyDescent="0.35">
      <c r="A129" s="55">
        <v>123</v>
      </c>
      <c r="B129" s="2"/>
      <c r="C129" s="56"/>
      <c r="D129" s="49"/>
      <c r="E129" s="49"/>
      <c r="F129" s="50"/>
      <c r="G129" s="50"/>
      <c r="H129" s="49"/>
      <c r="I129" s="49"/>
      <c r="J129" s="50"/>
      <c r="K129" s="50"/>
      <c r="L129" s="49"/>
      <c r="M129" s="49"/>
      <c r="N129" s="50"/>
      <c r="O129" s="50"/>
      <c r="P129" s="49"/>
      <c r="Q129" s="49"/>
      <c r="R129" s="50"/>
      <c r="S129" s="50"/>
      <c r="T129" s="49"/>
      <c r="U129" s="49"/>
      <c r="V129" s="41">
        <f t="shared" si="6"/>
        <v>0</v>
      </c>
      <c r="W129" s="3" t="str">
        <f t="shared" si="7"/>
        <v/>
      </c>
    </row>
    <row r="130" spans="1:23" x14ac:dyDescent="0.35">
      <c r="A130" s="55">
        <v>124</v>
      </c>
      <c r="B130" s="2"/>
      <c r="C130" s="56"/>
      <c r="D130" s="49"/>
      <c r="E130" s="49"/>
      <c r="F130" s="50"/>
      <c r="G130" s="50"/>
      <c r="H130" s="49"/>
      <c r="I130" s="49"/>
      <c r="J130" s="50"/>
      <c r="K130" s="50"/>
      <c r="L130" s="49"/>
      <c r="M130" s="49"/>
      <c r="N130" s="50"/>
      <c r="O130" s="50"/>
      <c r="P130" s="49"/>
      <c r="Q130" s="49"/>
      <c r="R130" s="50"/>
      <c r="S130" s="50"/>
      <c r="T130" s="49"/>
      <c r="U130" s="49"/>
      <c r="V130" s="41">
        <f t="shared" si="6"/>
        <v>0</v>
      </c>
      <c r="W130" s="3" t="str">
        <f t="shared" si="7"/>
        <v/>
      </c>
    </row>
    <row r="131" spans="1:23" x14ac:dyDescent="0.35">
      <c r="A131" s="55">
        <v>125</v>
      </c>
      <c r="B131" s="2"/>
      <c r="C131" s="56"/>
      <c r="D131" s="49"/>
      <c r="E131" s="49"/>
      <c r="F131" s="50"/>
      <c r="G131" s="50"/>
      <c r="H131" s="49"/>
      <c r="I131" s="49"/>
      <c r="J131" s="50"/>
      <c r="K131" s="50"/>
      <c r="L131" s="49"/>
      <c r="M131" s="49"/>
      <c r="N131" s="50"/>
      <c r="O131" s="50"/>
      <c r="P131" s="49"/>
      <c r="Q131" s="49"/>
      <c r="R131" s="50"/>
      <c r="S131" s="50"/>
      <c r="T131" s="49"/>
      <c r="U131" s="49"/>
      <c r="V131" s="41">
        <f t="shared" si="6"/>
        <v>0</v>
      </c>
      <c r="W131" s="3" t="str">
        <f t="shared" si="7"/>
        <v/>
      </c>
    </row>
    <row r="132" spans="1:23" hidden="1" x14ac:dyDescent="0.35">
      <c r="A132" s="55">
        <v>126</v>
      </c>
      <c r="B132" s="59"/>
      <c r="C132" s="58"/>
      <c r="D132" s="49"/>
      <c r="E132" s="49"/>
      <c r="F132" s="50"/>
      <c r="G132" s="50"/>
      <c r="H132" s="49"/>
      <c r="I132" s="49"/>
      <c r="J132" s="50"/>
      <c r="K132" s="50"/>
      <c r="L132" s="49"/>
      <c r="M132" s="49"/>
      <c r="N132" s="50"/>
      <c r="O132" s="50"/>
      <c r="P132" s="49"/>
      <c r="Q132" s="49"/>
      <c r="R132" s="62"/>
      <c r="S132" s="62"/>
      <c r="T132" s="49"/>
      <c r="U132" s="49"/>
      <c r="V132" s="41">
        <f t="shared" ref="V132:V134" si="8">COUNTIF(D132:U132,"&gt;-1")/2</f>
        <v>0</v>
      </c>
      <c r="W132" s="3" t="str">
        <f t="shared" ref="W132:W134" si="9">IF(C132&lt;&gt;"",IF(C132&gt;25,"C",IF(C132&gt;15,"B","A")),"")</f>
        <v/>
      </c>
    </row>
    <row r="133" spans="1:23" hidden="1" x14ac:dyDescent="0.35">
      <c r="A133" s="55">
        <v>127</v>
      </c>
      <c r="B133" s="59"/>
      <c r="C133" s="58"/>
      <c r="D133" s="49"/>
      <c r="E133" s="49"/>
      <c r="F133" s="50"/>
      <c r="G133" s="50"/>
      <c r="H133" s="49"/>
      <c r="I133" s="49"/>
      <c r="J133" s="50"/>
      <c r="K133" s="50"/>
      <c r="L133" s="49"/>
      <c r="M133" s="49"/>
      <c r="N133" s="50"/>
      <c r="O133" s="50"/>
      <c r="P133" s="49"/>
      <c r="Q133" s="49"/>
      <c r="R133" s="62"/>
      <c r="S133" s="62"/>
      <c r="T133" s="49"/>
      <c r="U133" s="49"/>
      <c r="V133" s="41">
        <f t="shared" si="8"/>
        <v>0</v>
      </c>
      <c r="W133" s="3" t="str">
        <f t="shared" si="9"/>
        <v/>
      </c>
    </row>
    <row r="134" spans="1:23" hidden="1" x14ac:dyDescent="0.35">
      <c r="A134" s="55">
        <v>128</v>
      </c>
      <c r="B134" s="59"/>
      <c r="C134" s="58"/>
      <c r="D134" s="49"/>
      <c r="E134" s="49"/>
      <c r="F134" s="50"/>
      <c r="G134" s="50"/>
      <c r="H134" s="49"/>
      <c r="I134" s="49"/>
      <c r="J134" s="50"/>
      <c r="K134" s="50"/>
      <c r="L134" s="49"/>
      <c r="M134" s="49"/>
      <c r="N134" s="50"/>
      <c r="O134" s="50"/>
      <c r="P134" s="49"/>
      <c r="Q134" s="49"/>
      <c r="R134" s="62"/>
      <c r="S134" s="62"/>
      <c r="T134" s="49"/>
      <c r="U134" s="49"/>
      <c r="V134" s="41">
        <f t="shared" si="8"/>
        <v>0</v>
      </c>
      <c r="W134" s="3" t="str">
        <f t="shared" si="9"/>
        <v/>
      </c>
    </row>
    <row r="135" spans="1:23" hidden="1" x14ac:dyDescent="0.35">
      <c r="A135" s="55">
        <v>129</v>
      </c>
      <c r="B135" s="59"/>
      <c r="C135" s="58"/>
      <c r="D135" s="49"/>
      <c r="E135" s="49"/>
      <c r="F135" s="50"/>
      <c r="G135" s="50"/>
      <c r="H135" s="49"/>
      <c r="I135" s="49"/>
      <c r="J135" s="50"/>
      <c r="K135" s="50"/>
      <c r="L135" s="49"/>
      <c r="M135" s="49"/>
      <c r="N135" s="50"/>
      <c r="O135" s="50"/>
      <c r="P135" s="49"/>
      <c r="Q135" s="49"/>
      <c r="R135" s="62"/>
      <c r="S135" s="62"/>
      <c r="T135" s="49"/>
      <c r="U135" s="49"/>
      <c r="V135" s="41">
        <f t="shared" ref="V135:V166" si="10">COUNTIF(D135:U135,"&gt;-1")/2</f>
        <v>0</v>
      </c>
      <c r="W135" s="3" t="str">
        <f t="shared" ref="W135:W166" si="11">IF(C135&lt;&gt;"",IF(C135&gt;25,"C",IF(C135&gt;15,"B","A")),"")</f>
        <v/>
      </c>
    </row>
    <row r="136" spans="1:23" hidden="1" x14ac:dyDescent="0.35">
      <c r="A136" s="55">
        <v>130</v>
      </c>
      <c r="B136" s="59"/>
      <c r="C136" s="58"/>
      <c r="D136" s="49"/>
      <c r="E136" s="49"/>
      <c r="F136" s="50"/>
      <c r="G136" s="50"/>
      <c r="H136" s="49"/>
      <c r="I136" s="49"/>
      <c r="J136" s="50"/>
      <c r="K136" s="50"/>
      <c r="L136" s="49"/>
      <c r="M136" s="49"/>
      <c r="N136" s="50"/>
      <c r="O136" s="50"/>
      <c r="P136" s="49"/>
      <c r="Q136" s="49"/>
      <c r="R136" s="62"/>
      <c r="S136" s="62"/>
      <c r="T136" s="49"/>
      <c r="U136" s="49"/>
      <c r="V136" s="41">
        <f t="shared" si="10"/>
        <v>0</v>
      </c>
      <c r="W136" s="3" t="str">
        <f t="shared" si="11"/>
        <v/>
      </c>
    </row>
    <row r="137" spans="1:23" hidden="1" x14ac:dyDescent="0.35">
      <c r="A137" s="55">
        <v>131</v>
      </c>
      <c r="B137" s="59"/>
      <c r="C137" s="58"/>
      <c r="D137" s="49"/>
      <c r="E137" s="49"/>
      <c r="F137" s="50"/>
      <c r="G137" s="50"/>
      <c r="H137" s="49"/>
      <c r="I137" s="49"/>
      <c r="J137" s="50"/>
      <c r="K137" s="50"/>
      <c r="L137" s="49"/>
      <c r="M137" s="49"/>
      <c r="N137" s="50"/>
      <c r="O137" s="50"/>
      <c r="P137" s="49"/>
      <c r="Q137" s="49"/>
      <c r="R137" s="62"/>
      <c r="S137" s="62"/>
      <c r="T137" s="49"/>
      <c r="U137" s="49"/>
      <c r="V137" s="41">
        <f t="shared" si="10"/>
        <v>0</v>
      </c>
      <c r="W137" s="3" t="str">
        <f t="shared" si="11"/>
        <v/>
      </c>
    </row>
    <row r="138" spans="1:23" hidden="1" x14ac:dyDescent="0.35">
      <c r="A138" s="55">
        <v>132</v>
      </c>
      <c r="B138" s="59"/>
      <c r="C138" s="58"/>
      <c r="D138" s="49"/>
      <c r="E138" s="49"/>
      <c r="F138" s="50"/>
      <c r="G138" s="50"/>
      <c r="H138" s="49"/>
      <c r="I138" s="49"/>
      <c r="J138" s="50"/>
      <c r="K138" s="50"/>
      <c r="L138" s="49"/>
      <c r="M138" s="49"/>
      <c r="N138" s="50"/>
      <c r="O138" s="50"/>
      <c r="P138" s="49"/>
      <c r="Q138" s="49"/>
      <c r="R138" s="62"/>
      <c r="S138" s="62"/>
      <c r="T138" s="49"/>
      <c r="U138" s="49"/>
      <c r="V138" s="41">
        <f t="shared" si="10"/>
        <v>0</v>
      </c>
      <c r="W138" s="3" t="str">
        <f t="shared" si="11"/>
        <v/>
      </c>
    </row>
    <row r="139" spans="1:23" hidden="1" x14ac:dyDescent="0.35">
      <c r="A139" s="55">
        <v>133</v>
      </c>
      <c r="B139" s="59"/>
      <c r="C139" s="58"/>
      <c r="D139" s="49"/>
      <c r="E139" s="49"/>
      <c r="F139" s="50"/>
      <c r="G139" s="50"/>
      <c r="H139" s="49"/>
      <c r="I139" s="49"/>
      <c r="J139" s="50"/>
      <c r="K139" s="50"/>
      <c r="L139" s="49"/>
      <c r="M139" s="49"/>
      <c r="N139" s="50"/>
      <c r="O139" s="50"/>
      <c r="P139" s="49"/>
      <c r="Q139" s="49"/>
      <c r="R139" s="62"/>
      <c r="S139" s="62"/>
      <c r="T139" s="49"/>
      <c r="U139" s="49"/>
      <c r="V139" s="41">
        <f t="shared" si="10"/>
        <v>0</v>
      </c>
      <c r="W139" s="3" t="str">
        <f t="shared" si="11"/>
        <v/>
      </c>
    </row>
    <row r="140" spans="1:23" hidden="1" x14ac:dyDescent="0.35">
      <c r="A140" s="55">
        <v>134</v>
      </c>
      <c r="B140" s="59"/>
      <c r="C140" s="58"/>
      <c r="D140" s="49"/>
      <c r="E140" s="49"/>
      <c r="F140" s="50"/>
      <c r="G140" s="50"/>
      <c r="H140" s="49"/>
      <c r="I140" s="49"/>
      <c r="J140" s="50"/>
      <c r="K140" s="50"/>
      <c r="L140" s="49"/>
      <c r="M140" s="49"/>
      <c r="N140" s="50"/>
      <c r="O140" s="50"/>
      <c r="P140" s="49"/>
      <c r="Q140" s="49"/>
      <c r="R140" s="62"/>
      <c r="S140" s="62"/>
      <c r="T140" s="49"/>
      <c r="U140" s="49"/>
      <c r="V140" s="41">
        <f t="shared" si="10"/>
        <v>0</v>
      </c>
      <c r="W140" s="3" t="str">
        <f t="shared" si="11"/>
        <v/>
      </c>
    </row>
    <row r="141" spans="1:23" hidden="1" x14ac:dyDescent="0.35">
      <c r="A141" s="55">
        <v>135</v>
      </c>
      <c r="B141" s="59"/>
      <c r="C141" s="58"/>
      <c r="D141" s="49"/>
      <c r="E141" s="49"/>
      <c r="F141" s="50"/>
      <c r="G141" s="50"/>
      <c r="H141" s="49"/>
      <c r="I141" s="49"/>
      <c r="J141" s="50"/>
      <c r="K141" s="50"/>
      <c r="L141" s="49"/>
      <c r="M141" s="49"/>
      <c r="N141" s="50"/>
      <c r="O141" s="50"/>
      <c r="P141" s="49"/>
      <c r="Q141" s="49"/>
      <c r="R141" s="62"/>
      <c r="S141" s="62"/>
      <c r="T141" s="49"/>
      <c r="U141" s="49"/>
      <c r="V141" s="41">
        <f t="shared" si="10"/>
        <v>0</v>
      </c>
      <c r="W141" s="3" t="str">
        <f t="shared" si="11"/>
        <v/>
      </c>
    </row>
    <row r="142" spans="1:23" hidden="1" x14ac:dyDescent="0.35">
      <c r="A142" s="55">
        <v>136</v>
      </c>
      <c r="B142" s="59"/>
      <c r="C142" s="58"/>
      <c r="D142" s="49"/>
      <c r="E142" s="49"/>
      <c r="F142" s="50"/>
      <c r="G142" s="50"/>
      <c r="H142" s="49"/>
      <c r="I142" s="49"/>
      <c r="J142" s="50"/>
      <c r="K142" s="50"/>
      <c r="L142" s="49"/>
      <c r="M142" s="49"/>
      <c r="N142" s="50"/>
      <c r="O142" s="50"/>
      <c r="P142" s="49"/>
      <c r="Q142" s="49"/>
      <c r="R142" s="62"/>
      <c r="S142" s="62"/>
      <c r="T142" s="49"/>
      <c r="U142" s="49"/>
      <c r="V142" s="41">
        <f t="shared" si="10"/>
        <v>0</v>
      </c>
      <c r="W142" s="3" t="str">
        <f t="shared" si="11"/>
        <v/>
      </c>
    </row>
    <row r="143" spans="1:23" hidden="1" x14ac:dyDescent="0.35">
      <c r="A143" s="55">
        <v>137</v>
      </c>
      <c r="B143" s="59"/>
      <c r="C143" s="58"/>
      <c r="D143" s="49"/>
      <c r="E143" s="49"/>
      <c r="F143" s="50"/>
      <c r="G143" s="50"/>
      <c r="H143" s="49"/>
      <c r="I143" s="49"/>
      <c r="J143" s="50"/>
      <c r="K143" s="50"/>
      <c r="L143" s="49"/>
      <c r="M143" s="49"/>
      <c r="N143" s="50"/>
      <c r="O143" s="50"/>
      <c r="P143" s="49"/>
      <c r="Q143" s="49"/>
      <c r="R143" s="62"/>
      <c r="S143" s="62"/>
      <c r="T143" s="49"/>
      <c r="U143" s="49"/>
      <c r="V143" s="41">
        <f t="shared" si="10"/>
        <v>0</v>
      </c>
      <c r="W143" s="3" t="str">
        <f t="shared" si="11"/>
        <v/>
      </c>
    </row>
    <row r="144" spans="1:23" hidden="1" x14ac:dyDescent="0.35">
      <c r="A144" s="55">
        <v>138</v>
      </c>
      <c r="B144" s="59"/>
      <c r="C144" s="58"/>
      <c r="D144" s="49"/>
      <c r="E144" s="49"/>
      <c r="F144" s="50"/>
      <c r="G144" s="50"/>
      <c r="H144" s="49"/>
      <c r="I144" s="49"/>
      <c r="J144" s="50"/>
      <c r="K144" s="50"/>
      <c r="L144" s="49"/>
      <c r="M144" s="49"/>
      <c r="N144" s="50"/>
      <c r="O144" s="50"/>
      <c r="P144" s="49"/>
      <c r="Q144" s="49"/>
      <c r="R144" s="62"/>
      <c r="S144" s="62"/>
      <c r="T144" s="49"/>
      <c r="U144" s="49"/>
      <c r="V144" s="41">
        <f t="shared" si="10"/>
        <v>0</v>
      </c>
      <c r="W144" s="3" t="str">
        <f t="shared" si="11"/>
        <v/>
      </c>
    </row>
    <row r="145" spans="1:23" hidden="1" x14ac:dyDescent="0.35">
      <c r="A145" s="55">
        <v>139</v>
      </c>
      <c r="B145" s="59"/>
      <c r="C145" s="58"/>
      <c r="D145" s="49"/>
      <c r="E145" s="49"/>
      <c r="F145" s="50"/>
      <c r="G145" s="50"/>
      <c r="H145" s="49"/>
      <c r="I145" s="49"/>
      <c r="J145" s="50"/>
      <c r="K145" s="50"/>
      <c r="L145" s="49"/>
      <c r="M145" s="49"/>
      <c r="N145" s="50"/>
      <c r="O145" s="50"/>
      <c r="P145" s="49"/>
      <c r="Q145" s="49"/>
      <c r="R145" s="62"/>
      <c r="S145" s="62"/>
      <c r="T145" s="49"/>
      <c r="U145" s="49"/>
      <c r="V145" s="41">
        <f t="shared" si="10"/>
        <v>0</v>
      </c>
      <c r="W145" s="3" t="str">
        <f t="shared" si="11"/>
        <v/>
      </c>
    </row>
    <row r="146" spans="1:23" hidden="1" x14ac:dyDescent="0.35">
      <c r="A146" s="55">
        <v>140</v>
      </c>
      <c r="B146" s="60"/>
      <c r="C146" s="58"/>
      <c r="D146" s="49"/>
      <c r="E146" s="49"/>
      <c r="F146" s="50"/>
      <c r="G146" s="50"/>
      <c r="H146" s="49"/>
      <c r="I146" s="49"/>
      <c r="J146" s="50"/>
      <c r="K146" s="50"/>
      <c r="L146" s="49"/>
      <c r="M146" s="49"/>
      <c r="N146" s="50"/>
      <c r="O146" s="50"/>
      <c r="P146" s="49"/>
      <c r="Q146" s="49"/>
      <c r="R146" s="62"/>
      <c r="S146" s="62"/>
      <c r="T146" s="49"/>
      <c r="U146" s="49"/>
      <c r="V146" s="41">
        <f t="shared" si="10"/>
        <v>0</v>
      </c>
      <c r="W146" s="3" t="str">
        <f t="shared" si="11"/>
        <v/>
      </c>
    </row>
    <row r="147" spans="1:23" hidden="1" x14ac:dyDescent="0.35">
      <c r="A147" s="55">
        <v>141</v>
      </c>
      <c r="B147" s="61"/>
      <c r="C147" s="58"/>
      <c r="D147" s="49"/>
      <c r="E147" s="49"/>
      <c r="F147" s="50"/>
      <c r="G147" s="50"/>
      <c r="H147" s="49"/>
      <c r="I147" s="49"/>
      <c r="J147" s="50"/>
      <c r="K147" s="50"/>
      <c r="L147" s="49"/>
      <c r="M147" s="49"/>
      <c r="N147" s="50"/>
      <c r="O147" s="50"/>
      <c r="P147" s="49"/>
      <c r="Q147" s="49"/>
      <c r="R147" s="62"/>
      <c r="S147" s="62"/>
      <c r="T147" s="49"/>
      <c r="U147" s="49"/>
      <c r="V147" s="41">
        <f t="shared" si="10"/>
        <v>0</v>
      </c>
      <c r="W147" s="3" t="str">
        <f t="shared" si="11"/>
        <v/>
      </c>
    </row>
    <row r="148" spans="1:23" hidden="1" x14ac:dyDescent="0.35">
      <c r="A148" s="55">
        <v>142</v>
      </c>
      <c r="B148" s="61"/>
      <c r="C148" s="58"/>
      <c r="D148" s="49"/>
      <c r="E148" s="49"/>
      <c r="F148" s="50"/>
      <c r="G148" s="50"/>
      <c r="H148" s="49"/>
      <c r="I148" s="49"/>
      <c r="J148" s="50"/>
      <c r="K148" s="50"/>
      <c r="L148" s="49"/>
      <c r="M148" s="49"/>
      <c r="N148" s="50"/>
      <c r="O148" s="50"/>
      <c r="P148" s="49"/>
      <c r="Q148" s="49"/>
      <c r="R148" s="62"/>
      <c r="S148" s="62"/>
      <c r="T148" s="49"/>
      <c r="U148" s="49"/>
      <c r="V148" s="41">
        <f t="shared" si="10"/>
        <v>0</v>
      </c>
      <c r="W148" s="3" t="str">
        <f t="shared" si="11"/>
        <v/>
      </c>
    </row>
    <row r="149" spans="1:23" hidden="1" x14ac:dyDescent="0.35">
      <c r="A149" s="55">
        <v>143</v>
      </c>
      <c r="B149" s="61"/>
      <c r="C149" s="58"/>
      <c r="D149" s="49"/>
      <c r="E149" s="49"/>
      <c r="F149" s="50"/>
      <c r="G149" s="50"/>
      <c r="H149" s="49"/>
      <c r="I149" s="49"/>
      <c r="J149" s="50"/>
      <c r="K149" s="50"/>
      <c r="L149" s="49"/>
      <c r="M149" s="49"/>
      <c r="N149" s="50"/>
      <c r="O149" s="50"/>
      <c r="P149" s="49"/>
      <c r="Q149" s="49"/>
      <c r="R149" s="62"/>
      <c r="S149" s="62"/>
      <c r="T149" s="49"/>
      <c r="U149" s="49"/>
      <c r="V149" s="41">
        <f t="shared" si="10"/>
        <v>0</v>
      </c>
      <c r="W149" s="3" t="str">
        <f t="shared" si="11"/>
        <v/>
      </c>
    </row>
    <row r="150" spans="1:23" hidden="1" x14ac:dyDescent="0.35">
      <c r="A150" s="55">
        <v>144</v>
      </c>
      <c r="B150" s="61"/>
      <c r="C150" s="58"/>
      <c r="D150" s="49"/>
      <c r="E150" s="49"/>
      <c r="F150" s="50"/>
      <c r="G150" s="50"/>
      <c r="H150" s="49"/>
      <c r="I150" s="49"/>
      <c r="J150" s="50"/>
      <c r="K150" s="50"/>
      <c r="L150" s="49"/>
      <c r="M150" s="49"/>
      <c r="N150" s="50"/>
      <c r="O150" s="50"/>
      <c r="P150" s="49"/>
      <c r="Q150" s="49"/>
      <c r="R150" s="62"/>
      <c r="S150" s="62"/>
      <c r="T150" s="49"/>
      <c r="U150" s="49"/>
      <c r="V150" s="41">
        <f t="shared" si="10"/>
        <v>0</v>
      </c>
      <c r="W150" s="3" t="str">
        <f t="shared" si="11"/>
        <v/>
      </c>
    </row>
    <row r="151" spans="1:23" hidden="1" x14ac:dyDescent="0.35">
      <c r="A151" s="55">
        <v>145</v>
      </c>
      <c r="B151" s="61"/>
      <c r="C151" s="58"/>
      <c r="D151" s="49"/>
      <c r="E151" s="49"/>
      <c r="F151" s="50"/>
      <c r="G151" s="50"/>
      <c r="H151" s="49"/>
      <c r="I151" s="49"/>
      <c r="J151" s="50"/>
      <c r="K151" s="50"/>
      <c r="L151" s="49"/>
      <c r="M151" s="49"/>
      <c r="N151" s="50"/>
      <c r="O151" s="50"/>
      <c r="P151" s="49"/>
      <c r="Q151" s="49"/>
      <c r="R151" s="62"/>
      <c r="S151" s="62"/>
      <c r="T151" s="49"/>
      <c r="U151" s="49"/>
      <c r="V151" s="41">
        <f t="shared" si="10"/>
        <v>0</v>
      </c>
      <c r="W151" s="3" t="str">
        <f t="shared" si="11"/>
        <v/>
      </c>
    </row>
    <row r="152" spans="1:23" hidden="1" x14ac:dyDescent="0.35">
      <c r="A152" s="55">
        <v>146</v>
      </c>
      <c r="B152" s="61"/>
      <c r="C152" s="58"/>
      <c r="D152" s="49"/>
      <c r="E152" s="49"/>
      <c r="F152" s="50"/>
      <c r="G152" s="50"/>
      <c r="H152" s="49"/>
      <c r="I152" s="49"/>
      <c r="J152" s="50"/>
      <c r="K152" s="50"/>
      <c r="L152" s="49"/>
      <c r="M152" s="49"/>
      <c r="N152" s="50"/>
      <c r="O152" s="50"/>
      <c r="P152" s="49"/>
      <c r="Q152" s="49"/>
      <c r="R152" s="62"/>
      <c r="S152" s="62"/>
      <c r="T152" s="49"/>
      <c r="U152" s="49"/>
      <c r="V152" s="41">
        <f t="shared" si="10"/>
        <v>0</v>
      </c>
      <c r="W152" s="3" t="str">
        <f t="shared" si="11"/>
        <v/>
      </c>
    </row>
    <row r="153" spans="1:23" hidden="1" x14ac:dyDescent="0.35">
      <c r="A153" s="55">
        <v>147</v>
      </c>
      <c r="B153" s="61"/>
      <c r="C153" s="58"/>
      <c r="D153" s="49"/>
      <c r="E153" s="49"/>
      <c r="F153" s="50"/>
      <c r="G153" s="50"/>
      <c r="H153" s="49"/>
      <c r="I153" s="49"/>
      <c r="J153" s="50"/>
      <c r="K153" s="50"/>
      <c r="L153" s="49"/>
      <c r="M153" s="49"/>
      <c r="N153" s="50"/>
      <c r="O153" s="50"/>
      <c r="P153" s="49"/>
      <c r="Q153" s="49"/>
      <c r="R153" s="62"/>
      <c r="S153" s="62"/>
      <c r="T153" s="49"/>
      <c r="U153" s="49"/>
      <c r="V153" s="41">
        <f t="shared" si="10"/>
        <v>0</v>
      </c>
      <c r="W153" s="3" t="str">
        <f t="shared" si="11"/>
        <v/>
      </c>
    </row>
    <row r="154" spans="1:23" hidden="1" x14ac:dyDescent="0.35">
      <c r="A154" s="55">
        <v>148</v>
      </c>
      <c r="B154" s="61"/>
      <c r="C154" s="58"/>
      <c r="D154" s="49"/>
      <c r="E154" s="49"/>
      <c r="F154" s="50"/>
      <c r="G154" s="50"/>
      <c r="H154" s="49"/>
      <c r="I154" s="49"/>
      <c r="J154" s="50"/>
      <c r="K154" s="50"/>
      <c r="L154" s="49"/>
      <c r="M154" s="49"/>
      <c r="N154" s="50"/>
      <c r="O154" s="50"/>
      <c r="P154" s="49"/>
      <c r="Q154" s="49"/>
      <c r="R154" s="62"/>
      <c r="S154" s="62"/>
      <c r="T154" s="49"/>
      <c r="U154" s="49"/>
      <c r="V154" s="41">
        <f t="shared" si="10"/>
        <v>0</v>
      </c>
      <c r="W154" s="3" t="str">
        <f t="shared" si="11"/>
        <v/>
      </c>
    </row>
    <row r="155" spans="1:23" hidden="1" x14ac:dyDescent="0.35">
      <c r="A155" s="55">
        <v>149</v>
      </c>
      <c r="B155" s="61"/>
      <c r="C155" s="58"/>
      <c r="D155" s="49"/>
      <c r="E155" s="49"/>
      <c r="F155" s="50"/>
      <c r="G155" s="50"/>
      <c r="H155" s="49"/>
      <c r="I155" s="49"/>
      <c r="J155" s="50"/>
      <c r="K155" s="50"/>
      <c r="L155" s="49"/>
      <c r="M155" s="49"/>
      <c r="N155" s="50"/>
      <c r="O155" s="50"/>
      <c r="P155" s="49"/>
      <c r="Q155" s="49"/>
      <c r="R155" s="62"/>
      <c r="S155" s="62"/>
      <c r="T155" s="49"/>
      <c r="U155" s="49"/>
      <c r="V155" s="41">
        <f t="shared" si="10"/>
        <v>0</v>
      </c>
      <c r="W155" s="3" t="str">
        <f t="shared" si="11"/>
        <v/>
      </c>
    </row>
    <row r="156" spans="1:23" hidden="1" x14ac:dyDescent="0.35">
      <c r="A156" s="55">
        <v>150</v>
      </c>
      <c r="B156" s="61"/>
      <c r="C156" s="58"/>
      <c r="D156" s="49"/>
      <c r="E156" s="49"/>
      <c r="F156" s="50"/>
      <c r="G156" s="50"/>
      <c r="H156" s="49"/>
      <c r="I156" s="49"/>
      <c r="J156" s="50"/>
      <c r="K156" s="50"/>
      <c r="L156" s="49"/>
      <c r="M156" s="49"/>
      <c r="N156" s="50"/>
      <c r="O156" s="50"/>
      <c r="P156" s="49"/>
      <c r="Q156" s="49"/>
      <c r="R156" s="62"/>
      <c r="S156" s="62"/>
      <c r="T156" s="49"/>
      <c r="U156" s="49"/>
      <c r="V156" s="41">
        <f t="shared" si="10"/>
        <v>0</v>
      </c>
      <c r="W156" s="3" t="str">
        <f t="shared" si="11"/>
        <v/>
      </c>
    </row>
    <row r="157" spans="1:23" hidden="1" x14ac:dyDescent="0.35">
      <c r="A157" s="55">
        <v>151</v>
      </c>
      <c r="B157" s="61"/>
      <c r="C157" s="58"/>
      <c r="D157" s="49"/>
      <c r="E157" s="49"/>
      <c r="F157" s="50"/>
      <c r="G157" s="50"/>
      <c r="H157" s="49"/>
      <c r="I157" s="49"/>
      <c r="J157" s="50"/>
      <c r="K157" s="50"/>
      <c r="L157" s="49"/>
      <c r="M157" s="49"/>
      <c r="N157" s="50"/>
      <c r="O157" s="50"/>
      <c r="P157" s="49"/>
      <c r="Q157" s="49"/>
      <c r="R157" s="62"/>
      <c r="S157" s="62"/>
      <c r="T157" s="49"/>
      <c r="U157" s="49"/>
      <c r="V157" s="41">
        <f t="shared" si="10"/>
        <v>0</v>
      </c>
      <c r="W157" s="3" t="str">
        <f t="shared" si="11"/>
        <v/>
      </c>
    </row>
    <row r="158" spans="1:23" hidden="1" x14ac:dyDescent="0.35">
      <c r="A158" s="55">
        <v>152</v>
      </c>
      <c r="B158" s="61"/>
      <c r="C158" s="58"/>
      <c r="D158" s="49"/>
      <c r="E158" s="49"/>
      <c r="F158" s="50"/>
      <c r="G158" s="50"/>
      <c r="H158" s="49"/>
      <c r="I158" s="49"/>
      <c r="J158" s="50"/>
      <c r="K158" s="50"/>
      <c r="L158" s="49"/>
      <c r="M158" s="49"/>
      <c r="N158" s="50"/>
      <c r="O158" s="50"/>
      <c r="P158" s="49"/>
      <c r="Q158" s="49"/>
      <c r="R158" s="62"/>
      <c r="S158" s="62"/>
      <c r="T158" s="49"/>
      <c r="U158" s="49"/>
      <c r="V158" s="41">
        <f t="shared" si="10"/>
        <v>0</v>
      </c>
      <c r="W158" s="3" t="str">
        <f t="shared" si="11"/>
        <v/>
      </c>
    </row>
    <row r="159" spans="1:23" hidden="1" x14ac:dyDescent="0.35">
      <c r="A159" s="55">
        <v>153</v>
      </c>
      <c r="B159" s="61"/>
      <c r="C159" s="58"/>
      <c r="D159" s="49"/>
      <c r="E159" s="49"/>
      <c r="F159" s="50"/>
      <c r="G159" s="50"/>
      <c r="H159" s="49"/>
      <c r="I159" s="49"/>
      <c r="J159" s="50"/>
      <c r="K159" s="50"/>
      <c r="L159" s="49"/>
      <c r="M159" s="49"/>
      <c r="N159" s="50"/>
      <c r="O159" s="50"/>
      <c r="P159" s="49"/>
      <c r="Q159" s="49"/>
      <c r="R159" s="62"/>
      <c r="S159" s="62"/>
      <c r="T159" s="49"/>
      <c r="U159" s="49"/>
      <c r="V159" s="41">
        <f t="shared" si="10"/>
        <v>0</v>
      </c>
      <c r="W159" s="3" t="str">
        <f t="shared" si="11"/>
        <v/>
      </c>
    </row>
    <row r="160" spans="1:23" hidden="1" x14ac:dyDescent="0.35">
      <c r="A160" s="55">
        <v>154</v>
      </c>
      <c r="B160" s="61"/>
      <c r="C160" s="58"/>
      <c r="D160" s="49"/>
      <c r="E160" s="49"/>
      <c r="F160" s="50"/>
      <c r="G160" s="50"/>
      <c r="H160" s="49"/>
      <c r="I160" s="49"/>
      <c r="J160" s="50"/>
      <c r="K160" s="50"/>
      <c r="L160" s="49"/>
      <c r="M160" s="49"/>
      <c r="N160" s="50"/>
      <c r="O160" s="50"/>
      <c r="P160" s="49"/>
      <c r="Q160" s="49"/>
      <c r="R160" s="62"/>
      <c r="S160" s="62"/>
      <c r="T160" s="49"/>
      <c r="U160" s="49"/>
      <c r="V160" s="41">
        <f t="shared" si="10"/>
        <v>0</v>
      </c>
      <c r="W160" s="3" t="str">
        <f t="shared" si="11"/>
        <v/>
      </c>
    </row>
    <row r="161" spans="1:23" hidden="1" x14ac:dyDescent="0.35">
      <c r="A161" s="55">
        <v>155</v>
      </c>
      <c r="B161" s="61"/>
      <c r="C161" s="58"/>
      <c r="D161" s="49"/>
      <c r="E161" s="49"/>
      <c r="F161" s="50"/>
      <c r="G161" s="50"/>
      <c r="H161" s="49"/>
      <c r="I161" s="49"/>
      <c r="J161" s="50"/>
      <c r="K161" s="50"/>
      <c r="L161" s="49"/>
      <c r="M161" s="49"/>
      <c r="N161" s="50"/>
      <c r="O161" s="50"/>
      <c r="P161" s="49"/>
      <c r="Q161" s="49"/>
      <c r="R161" s="62"/>
      <c r="S161" s="62"/>
      <c r="T161" s="49"/>
      <c r="U161" s="49"/>
      <c r="V161" s="41">
        <f t="shared" si="10"/>
        <v>0</v>
      </c>
      <c r="W161" s="3" t="str">
        <f t="shared" si="11"/>
        <v/>
      </c>
    </row>
    <row r="162" spans="1:23" hidden="1" x14ac:dyDescent="0.35">
      <c r="A162" s="55">
        <v>156</v>
      </c>
      <c r="B162" s="61"/>
      <c r="C162" s="58"/>
      <c r="D162" s="49"/>
      <c r="E162" s="49"/>
      <c r="F162" s="50"/>
      <c r="G162" s="50"/>
      <c r="H162" s="49"/>
      <c r="I162" s="49"/>
      <c r="J162" s="50"/>
      <c r="K162" s="50"/>
      <c r="L162" s="49"/>
      <c r="M162" s="49"/>
      <c r="N162" s="50"/>
      <c r="O162" s="50"/>
      <c r="P162" s="49"/>
      <c r="Q162" s="49"/>
      <c r="R162" s="62"/>
      <c r="S162" s="62"/>
      <c r="T162" s="49"/>
      <c r="U162" s="49"/>
      <c r="V162" s="41">
        <f t="shared" si="10"/>
        <v>0</v>
      </c>
      <c r="W162" s="3" t="str">
        <f t="shared" si="11"/>
        <v/>
      </c>
    </row>
    <row r="163" spans="1:23" hidden="1" x14ac:dyDescent="0.35">
      <c r="A163" s="55">
        <v>157</v>
      </c>
      <c r="B163" s="61"/>
      <c r="C163" s="58"/>
      <c r="D163" s="49"/>
      <c r="E163" s="49"/>
      <c r="F163" s="50"/>
      <c r="G163" s="50"/>
      <c r="H163" s="49"/>
      <c r="I163" s="49"/>
      <c r="J163" s="50"/>
      <c r="K163" s="50"/>
      <c r="L163" s="49"/>
      <c r="M163" s="49"/>
      <c r="N163" s="50"/>
      <c r="O163" s="50"/>
      <c r="P163" s="49"/>
      <c r="Q163" s="49"/>
      <c r="R163" s="62"/>
      <c r="S163" s="62"/>
      <c r="T163" s="49"/>
      <c r="U163" s="49"/>
      <c r="V163" s="41">
        <f t="shared" si="10"/>
        <v>0</v>
      </c>
      <c r="W163" s="3" t="str">
        <f t="shared" si="11"/>
        <v/>
      </c>
    </row>
    <row r="164" spans="1:23" hidden="1" x14ac:dyDescent="0.35">
      <c r="A164" s="55">
        <v>158</v>
      </c>
      <c r="B164" s="61"/>
      <c r="C164" s="58"/>
      <c r="D164" s="49"/>
      <c r="E164" s="49"/>
      <c r="F164" s="50"/>
      <c r="G164" s="50"/>
      <c r="H164" s="49"/>
      <c r="I164" s="49"/>
      <c r="J164" s="50"/>
      <c r="K164" s="50"/>
      <c r="L164" s="49"/>
      <c r="M164" s="49"/>
      <c r="N164" s="50"/>
      <c r="O164" s="50"/>
      <c r="P164" s="49"/>
      <c r="Q164" s="49"/>
      <c r="R164" s="62"/>
      <c r="S164" s="62"/>
      <c r="T164" s="49"/>
      <c r="U164" s="49"/>
      <c r="V164" s="41">
        <f t="shared" si="10"/>
        <v>0</v>
      </c>
      <c r="W164" s="3" t="str">
        <f t="shared" si="11"/>
        <v/>
      </c>
    </row>
    <row r="165" spans="1:23" hidden="1" x14ac:dyDescent="0.35">
      <c r="A165" s="55">
        <v>159</v>
      </c>
      <c r="B165" s="61"/>
      <c r="C165" s="58"/>
      <c r="D165" s="49"/>
      <c r="E165" s="49"/>
      <c r="F165" s="50"/>
      <c r="G165" s="50"/>
      <c r="H165" s="49"/>
      <c r="I165" s="49"/>
      <c r="J165" s="50"/>
      <c r="K165" s="50"/>
      <c r="L165" s="49"/>
      <c r="M165" s="49"/>
      <c r="N165" s="50"/>
      <c r="O165" s="50"/>
      <c r="P165" s="49"/>
      <c r="Q165" s="49"/>
      <c r="R165" s="50"/>
      <c r="S165" s="50"/>
      <c r="T165" s="49"/>
      <c r="U165" s="49"/>
      <c r="V165" s="41">
        <f t="shared" si="10"/>
        <v>0</v>
      </c>
      <c r="W165" s="3" t="str">
        <f t="shared" si="11"/>
        <v/>
      </c>
    </row>
    <row r="166" spans="1:23" hidden="1" x14ac:dyDescent="0.35">
      <c r="A166" s="55">
        <v>160</v>
      </c>
      <c r="B166" s="57"/>
      <c r="C166" s="56"/>
      <c r="D166" s="49"/>
      <c r="E166" s="49"/>
      <c r="F166" s="50"/>
      <c r="G166" s="50"/>
      <c r="H166" s="49"/>
      <c r="I166" s="49"/>
      <c r="J166" s="50"/>
      <c r="K166" s="50"/>
      <c r="L166" s="49"/>
      <c r="M166" s="49"/>
      <c r="N166" s="50"/>
      <c r="O166" s="50"/>
      <c r="P166" s="49"/>
      <c r="Q166" s="49"/>
      <c r="R166" s="50"/>
      <c r="S166" s="50"/>
      <c r="T166" s="49"/>
      <c r="U166" s="49"/>
      <c r="V166" s="41">
        <f t="shared" si="10"/>
        <v>0</v>
      </c>
      <c r="W166" s="3" t="str">
        <f t="shared" si="11"/>
        <v/>
      </c>
    </row>
  </sheetData>
  <sheetProtection algorithmName="SHA-512" hashValue="HPl4XSYQuaoGzi1vt1P8zrbDV9tmapfMY8Bg7vJoWZPe3oMTvppFhGM1gYki3U9mnwRYgvc9lM6klummkFZoUA==" saltValue="iCCKphFopenv6NvyiyGnWg==" spinCount="100000" sheet="1" selectLockedCells="1"/>
  <sortState xmlns:xlrd2="http://schemas.microsoft.com/office/spreadsheetml/2017/richdata2" ref="A7:W131">
    <sortCondition ref="B7:B166"/>
  </sortState>
  <mergeCells count="12">
    <mergeCell ref="C5:C6"/>
    <mergeCell ref="W5:W6"/>
    <mergeCell ref="B5:B6"/>
    <mergeCell ref="D5:E5"/>
    <mergeCell ref="R5:S5"/>
    <mergeCell ref="P5:Q5"/>
    <mergeCell ref="N5:O5"/>
    <mergeCell ref="L5:M5"/>
    <mergeCell ref="J5:K5"/>
    <mergeCell ref="H5:I5"/>
    <mergeCell ref="F5:G5"/>
    <mergeCell ref="T5:U5"/>
  </mergeCells>
  <conditionalFormatting sqref="B7:C166">
    <cfRule type="cellIs" dxfId="2" priority="2" operator="equal">
      <formula>0</formula>
    </cfRule>
  </conditionalFormatting>
  <conditionalFormatting sqref="C7:C166">
    <cfRule type="cellIs" dxfId="1" priority="1" operator="equal">
      <formula>-1.5</formula>
    </cfRule>
  </conditionalFormatting>
  <conditionalFormatting sqref="W7:W166">
    <cfRule type="cellIs" dxfId="0" priority="3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Grafikoni</vt:lpstr>
      </vt:variant>
      <vt:variant>
        <vt:i4>1</vt:i4>
      </vt:variant>
    </vt:vector>
  </HeadingPairs>
  <TitlesOfParts>
    <vt:vector size="8" baseType="lpstr">
      <vt:lpstr>Group A</vt:lpstr>
      <vt:lpstr>Group B</vt:lpstr>
      <vt:lpstr>Group C</vt:lpstr>
      <vt:lpstr>scoreA</vt:lpstr>
      <vt:lpstr>scoreB</vt:lpstr>
      <vt:lpstr>scoreC</vt:lpstr>
      <vt:lpstr>results</vt:lpstr>
      <vt:lpstr>Grafico1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Sašo Kranjc</cp:lastModifiedBy>
  <cp:lastPrinted>2025-09-14T14:59:21Z</cp:lastPrinted>
  <dcterms:created xsi:type="dcterms:W3CDTF">2015-01-31T21:47:49Z</dcterms:created>
  <dcterms:modified xsi:type="dcterms:W3CDTF">2025-09-14T18:27:00Z</dcterms:modified>
</cp:coreProperties>
</file>