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lf\golf 2018\"/>
    </mc:Choice>
  </mc:AlternateContent>
  <bookViews>
    <workbookView xWindow="0" yWindow="0" windowWidth="24000" windowHeight="9735"/>
  </bookViews>
  <sheets>
    <sheet name="Sheet2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5" i="2" l="1"/>
  <c r="V25" i="2"/>
  <c r="S25" i="2"/>
  <c r="P25" i="2"/>
  <c r="W25" i="2"/>
  <c r="E25" i="2"/>
  <c r="G25" i="2"/>
  <c r="J25" i="2"/>
  <c r="X25" i="2"/>
  <c r="C25" i="2"/>
  <c r="N25" i="2"/>
  <c r="O25" i="2"/>
  <c r="L25" i="2"/>
  <c r="I25" i="2"/>
  <c r="M25" i="2"/>
  <c r="F25" i="2"/>
  <c r="T25" i="2"/>
  <c r="Q25" i="2"/>
  <c r="U25" i="2"/>
  <c r="H25" i="2"/>
  <c r="R25" i="2"/>
  <c r="K25" i="2"/>
  <c r="B25" i="2"/>
  <c r="D25" i="2"/>
  <c r="Y24" i="2"/>
  <c r="N24" i="2"/>
  <c r="S24" i="2"/>
  <c r="P24" i="2"/>
  <c r="W24" i="2"/>
  <c r="T24" i="2"/>
  <c r="G24" i="2"/>
  <c r="M24" i="2"/>
  <c r="X24" i="2"/>
  <c r="C24" i="2"/>
  <c r="F24" i="2"/>
  <c r="O24" i="2"/>
  <c r="L24" i="2"/>
  <c r="I24" i="2"/>
  <c r="R24" i="2"/>
  <c r="D24" i="2"/>
  <c r="K24" i="2"/>
  <c r="J24" i="2"/>
  <c r="H24" i="2"/>
  <c r="E24" i="2"/>
  <c r="Q24" i="2"/>
  <c r="U24" i="2"/>
  <c r="B24" i="2"/>
  <c r="V24" i="2"/>
  <c r="Y23" i="2"/>
  <c r="V23" i="2"/>
  <c r="S23" i="2"/>
  <c r="P23" i="2"/>
  <c r="W23" i="2"/>
  <c r="K23" i="2"/>
  <c r="G23" i="2"/>
  <c r="J23" i="2"/>
  <c r="X23" i="2"/>
  <c r="C23" i="2"/>
  <c r="N23" i="2"/>
  <c r="E23" i="2"/>
  <c r="L23" i="2"/>
  <c r="I23" i="2"/>
  <c r="M23" i="2"/>
  <c r="F23" i="2"/>
  <c r="T23" i="2"/>
  <c r="Q23" i="2"/>
  <c r="H23" i="2"/>
  <c r="R23" i="2"/>
  <c r="O23" i="2"/>
  <c r="U23" i="2"/>
  <c r="B23" i="2"/>
  <c r="D23" i="2"/>
  <c r="Y22" i="2"/>
  <c r="N22" i="2"/>
  <c r="S22" i="2"/>
  <c r="P22" i="2"/>
  <c r="W22" i="2"/>
  <c r="E22" i="2"/>
  <c r="G22" i="2"/>
  <c r="J22" i="2"/>
  <c r="X22" i="2"/>
  <c r="C22" i="2"/>
  <c r="F22" i="2"/>
  <c r="O22" i="2"/>
  <c r="L22" i="2"/>
  <c r="I22" i="2"/>
  <c r="D22" i="2"/>
  <c r="K22" i="2"/>
  <c r="M22" i="2"/>
  <c r="T22" i="2"/>
  <c r="V22" i="2"/>
  <c r="H22" i="2"/>
  <c r="Q22" i="2"/>
  <c r="U22" i="2"/>
  <c r="B22" i="2"/>
  <c r="R22" i="2"/>
  <c r="Y21" i="2"/>
  <c r="V21" i="2"/>
  <c r="S21" i="2"/>
  <c r="P21" i="2"/>
  <c r="W21" i="2"/>
  <c r="E21" i="2"/>
  <c r="G21" i="2"/>
  <c r="J21" i="2"/>
  <c r="X21" i="2"/>
  <c r="C21" i="2"/>
  <c r="N21" i="2"/>
  <c r="K21" i="2"/>
  <c r="L21" i="2"/>
  <c r="I21" i="2"/>
  <c r="M21" i="2"/>
  <c r="F21" i="2"/>
  <c r="T21" i="2"/>
  <c r="Q21" i="2"/>
  <c r="H21" i="2"/>
  <c r="U21" i="2"/>
  <c r="R21" i="2"/>
  <c r="O21" i="2"/>
  <c r="B21" i="2"/>
  <c r="D21" i="2"/>
  <c r="Y20" i="2"/>
  <c r="N20" i="2"/>
  <c r="S20" i="2"/>
  <c r="P20" i="2"/>
  <c r="V20" i="2"/>
  <c r="H20" i="2"/>
  <c r="G20" i="2"/>
  <c r="M20" i="2"/>
  <c r="X20" i="2"/>
  <c r="C20" i="2"/>
  <c r="K20" i="2"/>
  <c r="O20" i="2"/>
  <c r="L20" i="2"/>
  <c r="I20" i="2"/>
  <c r="F20" i="2"/>
  <c r="D20" i="2"/>
  <c r="E20" i="2"/>
  <c r="J20" i="2"/>
  <c r="W20" i="2"/>
  <c r="R20" i="2"/>
  <c r="Q20" i="2"/>
  <c r="U20" i="2"/>
  <c r="B20" i="2"/>
  <c r="T20" i="2"/>
  <c r="Y19" i="2"/>
  <c r="F19" i="2"/>
  <c r="V19" i="2"/>
  <c r="U19" i="2"/>
  <c r="W19" i="2"/>
  <c r="T19" i="2"/>
  <c r="L19" i="2"/>
  <c r="D19" i="2"/>
  <c r="N19" i="2"/>
  <c r="M19" i="2"/>
  <c r="J19" i="2"/>
  <c r="X19" i="2"/>
  <c r="O19" i="2"/>
  <c r="I19" i="2"/>
  <c r="P19" i="2"/>
  <c r="K19" i="2"/>
  <c r="S19" i="2"/>
  <c r="C19" i="2"/>
  <c r="H19" i="2"/>
  <c r="E19" i="2"/>
  <c r="Q19" i="2"/>
  <c r="R19" i="2"/>
  <c r="B19" i="2"/>
  <c r="G19" i="2"/>
  <c r="Q18" i="2"/>
  <c r="W18" i="2"/>
  <c r="Y18" i="2"/>
  <c r="H18" i="2"/>
  <c r="D18" i="2"/>
  <c r="T18" i="2"/>
  <c r="N18" i="2"/>
  <c r="P18" i="2"/>
  <c r="F18" i="2"/>
  <c r="E18" i="2"/>
  <c r="M18" i="2"/>
  <c r="L18" i="2"/>
  <c r="V18" i="2"/>
  <c r="X18" i="2"/>
  <c r="C18" i="2"/>
  <c r="R18" i="2"/>
  <c r="K18" i="2"/>
  <c r="U18" i="2"/>
  <c r="S18" i="2"/>
  <c r="O18" i="2"/>
  <c r="I18" i="2"/>
  <c r="G18" i="2"/>
  <c r="J18" i="2"/>
  <c r="B18" i="2"/>
  <c r="Q17" i="2"/>
  <c r="K17" i="2"/>
  <c r="J17" i="2"/>
  <c r="H17" i="2"/>
  <c r="P17" i="2"/>
  <c r="I17" i="2"/>
  <c r="V17" i="2"/>
  <c r="D17" i="2"/>
  <c r="F17" i="2"/>
  <c r="M17" i="2"/>
  <c r="E17" i="2"/>
  <c r="T17" i="2"/>
  <c r="C17" i="2"/>
  <c r="X17" i="2"/>
  <c r="R17" i="2"/>
  <c r="Y17" i="2"/>
  <c r="L17" i="2"/>
  <c r="S17" i="2"/>
  <c r="N17" i="2"/>
  <c r="U17" i="2"/>
  <c r="W17" i="2"/>
  <c r="O17" i="2"/>
  <c r="B17" i="2"/>
  <c r="G17" i="2"/>
  <c r="Q16" i="2"/>
  <c r="T16" i="2"/>
  <c r="J16" i="2"/>
  <c r="H16" i="2"/>
  <c r="E16" i="2"/>
  <c r="V16" i="2"/>
  <c r="N16" i="2"/>
  <c r="P16" i="2"/>
  <c r="G16" i="2"/>
  <c r="Y16" i="2"/>
  <c r="M16" i="2"/>
  <c r="U16" i="2"/>
  <c r="K16" i="2"/>
  <c r="X16" i="2"/>
  <c r="W16" i="2"/>
  <c r="C16" i="2"/>
  <c r="L16" i="2"/>
  <c r="S16" i="2"/>
  <c r="F16" i="2"/>
  <c r="O16" i="2"/>
  <c r="D16" i="2"/>
  <c r="R16" i="2"/>
  <c r="B16" i="2"/>
  <c r="I16" i="2"/>
  <c r="Q15" i="2"/>
  <c r="K15" i="2"/>
  <c r="N15" i="2"/>
  <c r="H15" i="2"/>
  <c r="P15" i="2"/>
  <c r="T15" i="2"/>
  <c r="V15" i="2"/>
  <c r="D15" i="2"/>
  <c r="F15" i="2"/>
  <c r="M15" i="2"/>
  <c r="E15" i="2"/>
  <c r="R15" i="2"/>
  <c r="C15" i="2"/>
  <c r="X15" i="2"/>
  <c r="J15" i="2"/>
  <c r="Y15" i="2"/>
  <c r="L15" i="2"/>
  <c r="S15" i="2"/>
  <c r="W15" i="2"/>
  <c r="U15" i="2"/>
  <c r="I15" i="2"/>
  <c r="O15" i="2"/>
  <c r="B15" i="2"/>
  <c r="G15" i="2"/>
  <c r="Q14" i="2"/>
  <c r="W14" i="2"/>
  <c r="Y14" i="2"/>
  <c r="H14" i="2"/>
  <c r="D14" i="2"/>
  <c r="T14" i="2"/>
  <c r="N14" i="2"/>
  <c r="P14" i="2"/>
  <c r="F14" i="2"/>
  <c r="E14" i="2"/>
  <c r="M14" i="2"/>
  <c r="L14" i="2"/>
  <c r="V14" i="2"/>
  <c r="X14" i="2"/>
  <c r="C14" i="2"/>
  <c r="R14" i="2"/>
  <c r="K14" i="2"/>
  <c r="S14" i="2"/>
  <c r="I14" i="2"/>
  <c r="O14" i="2"/>
  <c r="G14" i="2"/>
  <c r="J14" i="2"/>
  <c r="B14" i="2"/>
  <c r="U14" i="2"/>
  <c r="Q13" i="2"/>
  <c r="K13" i="2"/>
  <c r="N13" i="2"/>
  <c r="H13" i="2"/>
  <c r="P13" i="2"/>
  <c r="T13" i="2"/>
  <c r="V13" i="2"/>
  <c r="D13" i="2"/>
  <c r="F13" i="2"/>
  <c r="M13" i="2"/>
  <c r="E13" i="2"/>
  <c r="W13" i="2"/>
  <c r="C13" i="2"/>
  <c r="X13" i="2"/>
  <c r="J13" i="2"/>
  <c r="Y13" i="2"/>
  <c r="L13" i="2"/>
  <c r="S13" i="2"/>
  <c r="R13" i="2"/>
  <c r="O13" i="2"/>
  <c r="U13" i="2"/>
  <c r="I13" i="2"/>
  <c r="B13" i="2"/>
  <c r="G13" i="2"/>
  <c r="Q12" i="2"/>
  <c r="C12" i="2"/>
  <c r="Y12" i="2"/>
  <c r="K12" i="2"/>
  <c r="G12" i="2"/>
  <c r="L12" i="2"/>
  <c r="S12" i="2"/>
  <c r="F12" i="2"/>
  <c r="E12" i="2"/>
  <c r="M12" i="2"/>
  <c r="U12" i="2"/>
  <c r="N12" i="2"/>
  <c r="X12" i="2"/>
  <c r="H12" i="2"/>
  <c r="T12" i="2"/>
  <c r="D12" i="2"/>
  <c r="R12" i="2"/>
  <c r="W12" i="2"/>
  <c r="J12" i="2"/>
  <c r="I12" i="2"/>
  <c r="P12" i="2"/>
  <c r="V12" i="2"/>
  <c r="B12" i="2"/>
  <c r="O12" i="2"/>
  <c r="W11" i="2"/>
  <c r="D11" i="2"/>
  <c r="K11" i="2"/>
  <c r="I11" i="2"/>
  <c r="M11" i="2"/>
  <c r="F11" i="2"/>
  <c r="E11" i="2"/>
  <c r="Q11" i="2"/>
  <c r="G11" i="2"/>
  <c r="T11" i="2"/>
  <c r="H11" i="2"/>
  <c r="V11" i="2"/>
  <c r="Y11" i="2"/>
  <c r="C11" i="2"/>
  <c r="J11" i="2"/>
  <c r="R11" i="2"/>
  <c r="P11" i="2"/>
  <c r="S11" i="2"/>
  <c r="X11" i="2"/>
  <c r="N11" i="2"/>
  <c r="L11" i="2"/>
  <c r="O11" i="2"/>
  <c r="B11" i="2"/>
  <c r="U11" i="2"/>
  <c r="W10" i="2"/>
  <c r="I10" i="2"/>
  <c r="O10" i="2"/>
  <c r="T10" i="2"/>
  <c r="H10" i="2"/>
  <c r="P10" i="2"/>
  <c r="R10" i="2"/>
  <c r="J10" i="2"/>
  <c r="E10" i="2"/>
  <c r="G10" i="2"/>
  <c r="M10" i="2"/>
  <c r="S10" i="2"/>
  <c r="U10" i="2"/>
  <c r="D10" i="2"/>
  <c r="N10" i="2"/>
  <c r="C10" i="2"/>
  <c r="X10" i="2"/>
  <c r="Q10" i="2"/>
  <c r="V10" i="2"/>
  <c r="L10" i="2"/>
  <c r="Y10" i="2"/>
  <c r="K10" i="2"/>
  <c r="B10" i="2"/>
  <c r="F10" i="2"/>
  <c r="M9" i="2"/>
  <c r="C9" i="2"/>
  <c r="W9" i="2"/>
  <c r="T9" i="2"/>
  <c r="J9" i="2"/>
  <c r="I9" i="2"/>
  <c r="D9" i="2"/>
  <c r="G9" i="2"/>
  <c r="Q9" i="2"/>
  <c r="O9" i="2"/>
  <c r="F9" i="2"/>
  <c r="L9" i="2"/>
  <c r="R9" i="2"/>
  <c r="E9" i="2"/>
  <c r="P9" i="2"/>
  <c r="K9" i="2"/>
  <c r="X9" i="2"/>
  <c r="Y9" i="2"/>
  <c r="V9" i="2"/>
  <c r="H9" i="2"/>
  <c r="U9" i="2"/>
  <c r="S9" i="2"/>
  <c r="B9" i="2"/>
  <c r="N9" i="2"/>
  <c r="J8" i="2"/>
  <c r="Q8" i="2"/>
  <c r="Y8" i="2"/>
  <c r="T8" i="2"/>
  <c r="H8" i="2"/>
  <c r="P8" i="2"/>
  <c r="D8" i="2"/>
  <c r="C8" i="2"/>
  <c r="E8" i="2"/>
  <c r="M8" i="2"/>
  <c r="R8" i="2"/>
  <c r="W8" i="2"/>
  <c r="S8" i="2"/>
  <c r="V8" i="2"/>
  <c r="N8" i="2"/>
  <c r="G8" i="2"/>
  <c r="X8" i="2"/>
  <c r="U8" i="2"/>
  <c r="L8" i="2"/>
  <c r="K8" i="2"/>
  <c r="F8" i="2"/>
  <c r="O8" i="2"/>
  <c r="B8" i="2"/>
  <c r="I8" i="2"/>
  <c r="E7" i="2"/>
  <c r="Q7" i="2"/>
  <c r="K7" i="2"/>
  <c r="R7" i="2"/>
  <c r="N7" i="2"/>
  <c r="D7" i="2"/>
  <c r="H7" i="2"/>
  <c r="M7" i="2"/>
  <c r="X7" i="2"/>
  <c r="L7" i="2"/>
  <c r="Y7" i="2"/>
  <c r="G7" i="2"/>
  <c r="V7" i="2"/>
  <c r="W7" i="2"/>
  <c r="T7" i="2"/>
  <c r="I7" i="2"/>
  <c r="C7" i="2"/>
  <c r="U7" i="2"/>
  <c r="O7" i="2"/>
  <c r="P7" i="2"/>
  <c r="F7" i="2"/>
  <c r="S7" i="2"/>
  <c r="B7" i="2"/>
  <c r="J7" i="2"/>
  <c r="C6" i="2"/>
  <c r="G6" i="2"/>
  <c r="E6" i="2"/>
  <c r="T6" i="2"/>
  <c r="N6" i="2"/>
  <c r="P6" i="2"/>
  <c r="I6" i="2"/>
  <c r="U6" i="2"/>
  <c r="S6" i="2"/>
  <c r="X6" i="2"/>
  <c r="Q6" i="2"/>
  <c r="L6" i="2"/>
  <c r="H6" i="2"/>
  <c r="M6" i="2"/>
  <c r="W6" i="2"/>
  <c r="J6" i="2"/>
  <c r="K6" i="2"/>
  <c r="V6" i="2"/>
  <c r="Y6" i="2"/>
  <c r="D6" i="2"/>
  <c r="R6" i="2"/>
  <c r="O6" i="2"/>
  <c r="B6" i="2"/>
  <c r="F6" i="2"/>
</calcChain>
</file>

<file path=xl/sharedStrings.xml><?xml version="1.0" encoding="utf-8"?>
<sst xmlns="http://schemas.openxmlformats.org/spreadsheetml/2006/main" count="11" uniqueCount="10">
  <si>
    <t>AUDI ECLECTIC 2018 - Golf Senza Confini Trbiž</t>
  </si>
  <si>
    <t>Hole</t>
  </si>
  <si>
    <t xml:space="preserve">RANK </t>
  </si>
  <si>
    <t>Player</t>
  </si>
  <si>
    <t>Rounds</t>
  </si>
  <si>
    <t>Gross</t>
  </si>
  <si>
    <t>HCP</t>
  </si>
  <si>
    <t>Net (50% HCP)</t>
  </si>
  <si>
    <t>NETO</t>
  </si>
  <si>
    <t>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</si>
</sst>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2"/>
      <color theme="0"/>
      <name val="Calibri"/>
      <family val="2"/>
      <charset val="238"/>
      <scheme val="minor"/>
    </font>
    <font>
      <b/>
      <sz val="11"/>
      <color theme="0"/>
      <name val="Arial CE"/>
      <charset val="238"/>
    </font>
    <font>
      <sz val="22"/>
      <color rgb="FF7030A0"/>
      <name val="Comic Sans MS"/>
      <family val="4"/>
      <charset val="238"/>
    </font>
    <font>
      <b/>
      <sz val="12"/>
      <name val="Arial CE"/>
      <charset val="238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CC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Border="1" applyProtection="1">
      <protection hidden="1"/>
    </xf>
    <xf numFmtId="0" fontId="1" fillId="2" borderId="1" xfId="0" applyFont="1" applyFill="1" applyBorder="1" applyAlignment="1" applyProtection="1">
      <alignment horizont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5" fillId="3" borderId="2" xfId="0" applyFont="1" applyFill="1" applyBorder="1" applyAlignment="1" applyProtection="1">
      <alignment horizontal="left"/>
      <protection hidden="1"/>
    </xf>
    <xf numFmtId="0" fontId="6" fillId="3" borderId="2" xfId="0" applyFont="1" applyFill="1" applyBorder="1" applyAlignment="1" applyProtection="1">
      <alignment horizontal="left"/>
      <protection hidden="1"/>
    </xf>
    <xf numFmtId="0" fontId="9" fillId="3" borderId="2" xfId="0" applyFont="1" applyFill="1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/>
      <protection hidden="1"/>
    </xf>
    <xf numFmtId="0" fontId="0" fillId="3" borderId="8" xfId="0" applyFill="1" applyBorder="1" applyAlignment="1" applyProtection="1">
      <alignment horizontal="center"/>
      <protection hidden="1"/>
    </xf>
    <xf numFmtId="0" fontId="13" fillId="3" borderId="5" xfId="0" applyFont="1" applyFill="1" applyBorder="1" applyAlignment="1" applyProtection="1">
      <alignment horizontal="center"/>
      <protection hidden="1"/>
    </xf>
    <xf numFmtId="164" fontId="2" fillId="3" borderId="8" xfId="0" applyNumberFormat="1" applyFont="1" applyFill="1" applyBorder="1" applyAlignment="1" applyProtection="1">
      <alignment horizont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/>
      <protection hidden="1"/>
    </xf>
    <xf numFmtId="0" fontId="10" fillId="0" borderId="10" xfId="0" applyFont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14" fillId="2" borderId="4" xfId="0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 applyProtection="1">
      <alignment horizontal="center" vertical="center"/>
      <protection hidden="1"/>
    </xf>
    <xf numFmtId="0" fontId="12" fillId="2" borderId="8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right"/>
      <protection hidden="1"/>
    </xf>
    <xf numFmtId="0" fontId="7" fillId="2" borderId="6" xfId="0" applyFont="1" applyFill="1" applyBorder="1" applyAlignment="1" applyProtection="1">
      <alignment horizontal="right"/>
      <protection hidden="1"/>
    </xf>
    <xf numFmtId="0" fontId="12" fillId="2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29"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rgb="FFFFCCFF"/>
      </font>
    </dxf>
    <dxf>
      <font>
        <color rgb="FFFFCCFF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rgb="FFFFCCFF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di%20ecl%202018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 neto"/>
      <sheetName val="rank bruto"/>
      <sheetName val="score"/>
      <sheetName val="1stR"/>
      <sheetName val="2ndR"/>
      <sheetName val="3rdR"/>
      <sheetName val="4thR"/>
      <sheetName val="5thR"/>
      <sheetName val="6thR"/>
      <sheetName val="7thR"/>
      <sheetName val="8thR"/>
      <sheetName val="posamično"/>
    </sheetNames>
    <sheetDataSet>
      <sheetData sheetId="0"/>
      <sheetData sheetId="1"/>
      <sheetData sheetId="2">
        <row r="7">
          <cell r="B7">
            <v>9</v>
          </cell>
          <cell r="C7">
            <v>15</v>
          </cell>
          <cell r="D7">
            <v>9</v>
          </cell>
          <cell r="E7" t="str">
            <v>Terglav  Breda</v>
          </cell>
          <cell r="F7">
            <v>6</v>
          </cell>
          <cell r="G7">
            <v>6</v>
          </cell>
          <cell r="H7">
            <v>7</v>
          </cell>
          <cell r="I7">
            <v>4</v>
          </cell>
          <cell r="J7">
            <v>3</v>
          </cell>
          <cell r="K7">
            <v>7</v>
          </cell>
          <cell r="L7">
            <v>6</v>
          </cell>
          <cell r="M7">
            <v>8</v>
          </cell>
          <cell r="N7">
            <v>6</v>
          </cell>
          <cell r="O7">
            <v>4</v>
          </cell>
          <cell r="P7">
            <v>4</v>
          </cell>
          <cell r="Q7">
            <v>5</v>
          </cell>
          <cell r="R7">
            <v>7</v>
          </cell>
          <cell r="S7">
            <v>6</v>
          </cell>
          <cell r="T7">
            <v>6</v>
          </cell>
          <cell r="U7">
            <v>3</v>
          </cell>
          <cell r="V7">
            <v>4</v>
          </cell>
          <cell r="W7">
            <v>7</v>
          </cell>
          <cell r="X7">
            <v>6</v>
          </cell>
          <cell r="Y7">
            <v>99</v>
          </cell>
          <cell r="Z7">
            <v>99.000000700000001</v>
          </cell>
          <cell r="AA7">
            <v>46</v>
          </cell>
          <cell r="AB7">
            <v>76</v>
          </cell>
          <cell r="AC7">
            <v>76.000000700000001</v>
          </cell>
        </row>
        <row r="8">
          <cell r="B8">
            <v>3</v>
          </cell>
          <cell r="C8">
            <v>3</v>
          </cell>
          <cell r="D8">
            <v>3</v>
          </cell>
          <cell r="E8" t="str">
            <v>Rostohar Andreja</v>
          </cell>
          <cell r="F8">
            <v>7</v>
          </cell>
          <cell r="G8">
            <v>5</v>
          </cell>
          <cell r="H8">
            <v>4</v>
          </cell>
          <cell r="I8">
            <v>3</v>
          </cell>
          <cell r="J8">
            <v>3</v>
          </cell>
          <cell r="K8">
            <v>5</v>
          </cell>
          <cell r="L8">
            <v>4</v>
          </cell>
          <cell r="M8">
            <v>5</v>
          </cell>
          <cell r="N8">
            <v>5</v>
          </cell>
          <cell r="O8">
            <v>5</v>
          </cell>
          <cell r="P8">
            <v>3</v>
          </cell>
          <cell r="Q8">
            <v>5</v>
          </cell>
          <cell r="R8">
            <v>5</v>
          </cell>
          <cell r="S8">
            <v>4</v>
          </cell>
          <cell r="T8">
            <v>5</v>
          </cell>
          <cell r="U8">
            <v>2</v>
          </cell>
          <cell r="V8">
            <v>3</v>
          </cell>
          <cell r="W8">
            <v>5</v>
          </cell>
          <cell r="X8">
            <v>4</v>
          </cell>
          <cell r="Y8">
            <v>75</v>
          </cell>
          <cell r="Z8">
            <v>75.000000799999995</v>
          </cell>
          <cell r="AA8">
            <v>18.2</v>
          </cell>
          <cell r="AB8">
            <v>65.900000000000006</v>
          </cell>
          <cell r="AC8">
            <v>65.900000800000001</v>
          </cell>
        </row>
        <row r="9">
          <cell r="B9">
            <v>2</v>
          </cell>
          <cell r="C9">
            <v>2</v>
          </cell>
          <cell r="D9">
            <v>2</v>
          </cell>
          <cell r="E9" t="str">
            <v>Peršin Anka</v>
          </cell>
          <cell r="F9">
            <v>6</v>
          </cell>
          <cell r="G9">
            <v>5</v>
          </cell>
          <cell r="H9">
            <v>4</v>
          </cell>
          <cell r="I9">
            <v>3</v>
          </cell>
          <cell r="J9">
            <v>3</v>
          </cell>
          <cell r="K9">
            <v>4</v>
          </cell>
          <cell r="L9">
            <v>4</v>
          </cell>
          <cell r="M9">
            <v>6</v>
          </cell>
          <cell r="N9">
            <v>4</v>
          </cell>
          <cell r="O9">
            <v>3</v>
          </cell>
          <cell r="P9">
            <v>3</v>
          </cell>
          <cell r="Q9">
            <v>4</v>
          </cell>
          <cell r="R9">
            <v>5</v>
          </cell>
          <cell r="S9">
            <v>4</v>
          </cell>
          <cell r="T9">
            <v>6</v>
          </cell>
          <cell r="U9">
            <v>3</v>
          </cell>
          <cell r="V9">
            <v>2</v>
          </cell>
          <cell r="W9">
            <v>4</v>
          </cell>
          <cell r="X9">
            <v>4</v>
          </cell>
          <cell r="Y9">
            <v>71</v>
          </cell>
          <cell r="Z9">
            <v>71.000000900000003</v>
          </cell>
          <cell r="AA9">
            <v>13.1</v>
          </cell>
          <cell r="AB9">
            <v>64.45</v>
          </cell>
          <cell r="AC9">
            <v>64.450000900000006</v>
          </cell>
        </row>
        <row r="10">
          <cell r="B10">
            <v>5</v>
          </cell>
          <cell r="C10">
            <v>5</v>
          </cell>
          <cell r="D10">
            <v>5</v>
          </cell>
          <cell r="E10" t="str">
            <v>Bernik Milojka</v>
          </cell>
          <cell r="F10">
            <v>4</v>
          </cell>
          <cell r="G10">
            <v>4</v>
          </cell>
          <cell r="H10">
            <v>5</v>
          </cell>
          <cell r="I10">
            <v>3</v>
          </cell>
          <cell r="J10">
            <v>3</v>
          </cell>
          <cell r="K10">
            <v>6</v>
          </cell>
          <cell r="L10">
            <v>5</v>
          </cell>
          <cell r="M10">
            <v>7</v>
          </cell>
          <cell r="N10">
            <v>4</v>
          </cell>
          <cell r="O10">
            <v>4</v>
          </cell>
          <cell r="P10">
            <v>4</v>
          </cell>
          <cell r="Q10">
            <v>4</v>
          </cell>
          <cell r="R10">
            <v>5</v>
          </cell>
          <cell r="S10">
            <v>4</v>
          </cell>
          <cell r="T10">
            <v>6</v>
          </cell>
          <cell r="U10">
            <v>3</v>
          </cell>
          <cell r="V10">
            <v>3</v>
          </cell>
          <cell r="W10">
            <v>5</v>
          </cell>
          <cell r="X10">
            <v>5</v>
          </cell>
          <cell r="Y10">
            <v>80</v>
          </cell>
          <cell r="Z10">
            <v>80.000000999999997</v>
          </cell>
          <cell r="AA10">
            <v>17.399999999999999</v>
          </cell>
          <cell r="AB10">
            <v>71.3</v>
          </cell>
          <cell r="AC10">
            <v>71.300000999999995</v>
          </cell>
        </row>
        <row r="11">
          <cell r="B11">
            <v>14</v>
          </cell>
          <cell r="C11">
            <v>12</v>
          </cell>
          <cell r="D11">
            <v>14</v>
          </cell>
          <cell r="E11" t="str">
            <v>Kolčan Duška</v>
          </cell>
          <cell r="F11">
            <v>2</v>
          </cell>
          <cell r="G11">
            <v>7</v>
          </cell>
          <cell r="H11">
            <v>4</v>
          </cell>
          <cell r="I11">
            <v>4</v>
          </cell>
          <cell r="J11">
            <v>3</v>
          </cell>
          <cell r="K11">
            <v>6</v>
          </cell>
          <cell r="L11">
            <v>4</v>
          </cell>
          <cell r="M11">
            <v>6</v>
          </cell>
          <cell r="N11">
            <v>9</v>
          </cell>
          <cell r="O11">
            <v>5</v>
          </cell>
          <cell r="P11">
            <v>4</v>
          </cell>
          <cell r="Q11">
            <v>6</v>
          </cell>
          <cell r="R11">
            <v>6</v>
          </cell>
          <cell r="S11">
            <v>6</v>
          </cell>
          <cell r="T11">
            <v>6</v>
          </cell>
          <cell r="U11">
            <v>4</v>
          </cell>
          <cell r="V11">
            <v>3</v>
          </cell>
          <cell r="W11">
            <v>9</v>
          </cell>
          <cell r="X11">
            <v>5</v>
          </cell>
          <cell r="Y11">
            <v>97</v>
          </cell>
          <cell r="Z11">
            <v>97.000001100000006</v>
          </cell>
          <cell r="AA11">
            <v>25.8</v>
          </cell>
          <cell r="AB11">
            <v>84.1</v>
          </cell>
          <cell r="AC11">
            <v>84.1000011</v>
          </cell>
        </row>
        <row r="12">
          <cell r="B12">
            <v>6</v>
          </cell>
          <cell r="C12">
            <v>6</v>
          </cell>
          <cell r="D12">
            <v>6</v>
          </cell>
          <cell r="E12" t="str">
            <v>Ramuš Zdenka</v>
          </cell>
          <cell r="F12">
            <v>6</v>
          </cell>
          <cell r="G12">
            <v>6</v>
          </cell>
          <cell r="H12">
            <v>5</v>
          </cell>
          <cell r="I12">
            <v>3</v>
          </cell>
          <cell r="J12">
            <v>3</v>
          </cell>
          <cell r="K12">
            <v>5</v>
          </cell>
          <cell r="L12">
            <v>6</v>
          </cell>
          <cell r="M12">
            <v>7</v>
          </cell>
          <cell r="N12">
            <v>5</v>
          </cell>
          <cell r="O12">
            <v>4</v>
          </cell>
          <cell r="P12">
            <v>4</v>
          </cell>
          <cell r="Q12">
            <v>6</v>
          </cell>
          <cell r="R12">
            <v>7</v>
          </cell>
          <cell r="S12">
            <v>5</v>
          </cell>
          <cell r="T12">
            <v>5</v>
          </cell>
          <cell r="U12">
            <v>2</v>
          </cell>
          <cell r="V12">
            <v>2</v>
          </cell>
          <cell r="W12">
            <v>5</v>
          </cell>
          <cell r="X12">
            <v>5</v>
          </cell>
          <cell r="Y12">
            <v>85</v>
          </cell>
          <cell r="Z12">
            <v>85.0000012</v>
          </cell>
          <cell r="AA12">
            <v>27.1</v>
          </cell>
          <cell r="AB12">
            <v>71.45</v>
          </cell>
          <cell r="AC12">
            <v>71.450001200000003</v>
          </cell>
        </row>
        <row r="13">
          <cell r="B13">
            <v>13</v>
          </cell>
          <cell r="C13">
            <v>13</v>
          </cell>
          <cell r="D13">
            <v>13</v>
          </cell>
          <cell r="E13" t="str">
            <v>Čuk Boža</v>
          </cell>
          <cell r="F13">
            <v>5</v>
          </cell>
          <cell r="G13">
            <v>6</v>
          </cell>
          <cell r="H13">
            <v>5</v>
          </cell>
          <cell r="I13">
            <v>4</v>
          </cell>
          <cell r="J13">
            <v>4</v>
          </cell>
          <cell r="K13">
            <v>6</v>
          </cell>
          <cell r="L13">
            <v>5</v>
          </cell>
          <cell r="M13">
            <v>8</v>
          </cell>
          <cell r="N13">
            <v>6</v>
          </cell>
          <cell r="O13">
            <v>5</v>
          </cell>
          <cell r="P13">
            <v>4</v>
          </cell>
          <cell r="Q13">
            <v>5</v>
          </cell>
          <cell r="R13">
            <v>7</v>
          </cell>
          <cell r="S13">
            <v>5</v>
          </cell>
          <cell r="T13">
            <v>8</v>
          </cell>
          <cell r="U13">
            <v>3</v>
          </cell>
          <cell r="V13">
            <v>3</v>
          </cell>
          <cell r="W13">
            <v>7</v>
          </cell>
          <cell r="X13">
            <v>7</v>
          </cell>
          <cell r="Y13">
            <v>98</v>
          </cell>
          <cell r="Z13">
            <v>98.000001299999994</v>
          </cell>
          <cell r="AA13">
            <v>28.1</v>
          </cell>
          <cell r="AB13">
            <v>83.95</v>
          </cell>
          <cell r="AC13">
            <v>83.950001299999997</v>
          </cell>
        </row>
        <row r="14">
          <cell r="B14">
            <v>7</v>
          </cell>
          <cell r="C14">
            <v>6</v>
          </cell>
          <cell r="D14">
            <v>7</v>
          </cell>
          <cell r="E14" t="str">
            <v>Kranjc Romana</v>
          </cell>
          <cell r="F14">
            <v>5</v>
          </cell>
          <cell r="G14">
            <v>5</v>
          </cell>
          <cell r="H14">
            <v>6</v>
          </cell>
          <cell r="I14">
            <v>3</v>
          </cell>
          <cell r="J14">
            <v>3</v>
          </cell>
          <cell r="K14">
            <v>6</v>
          </cell>
          <cell r="L14">
            <v>4</v>
          </cell>
          <cell r="M14">
            <v>6</v>
          </cell>
          <cell r="N14">
            <v>5</v>
          </cell>
          <cell r="O14">
            <v>4</v>
          </cell>
          <cell r="P14">
            <v>5</v>
          </cell>
          <cell r="Q14">
            <v>6</v>
          </cell>
          <cell r="R14">
            <v>4</v>
          </cell>
          <cell r="S14">
            <v>4</v>
          </cell>
          <cell r="T14">
            <v>7</v>
          </cell>
          <cell r="U14">
            <v>3</v>
          </cell>
          <cell r="V14">
            <v>3</v>
          </cell>
          <cell r="W14">
            <v>6</v>
          </cell>
          <cell r="X14">
            <v>5</v>
          </cell>
          <cell r="Y14">
            <v>85</v>
          </cell>
          <cell r="Z14">
            <v>85.000001400000002</v>
          </cell>
          <cell r="AA14">
            <v>22.2</v>
          </cell>
          <cell r="AB14">
            <v>73.900000000000006</v>
          </cell>
          <cell r="AC14">
            <v>73.900001400000008</v>
          </cell>
        </row>
        <row r="15">
          <cell r="B15">
            <v>10</v>
          </cell>
          <cell r="C15">
            <v>10</v>
          </cell>
          <cell r="D15">
            <v>10</v>
          </cell>
          <cell r="E15" t="str">
            <v>Sedovnik Milena</v>
          </cell>
          <cell r="F15">
            <v>5</v>
          </cell>
          <cell r="G15">
            <v>6</v>
          </cell>
          <cell r="H15">
            <v>6</v>
          </cell>
          <cell r="I15">
            <v>3</v>
          </cell>
          <cell r="J15">
            <v>4</v>
          </cell>
          <cell r="K15">
            <v>6</v>
          </cell>
          <cell r="L15">
            <v>6</v>
          </cell>
          <cell r="M15">
            <v>7</v>
          </cell>
          <cell r="N15">
            <v>5</v>
          </cell>
          <cell r="O15">
            <v>4</v>
          </cell>
          <cell r="P15">
            <v>4</v>
          </cell>
          <cell r="Q15">
            <v>6</v>
          </cell>
          <cell r="R15">
            <v>6</v>
          </cell>
          <cell r="S15">
            <v>6</v>
          </cell>
          <cell r="T15">
            <v>6</v>
          </cell>
          <cell r="U15">
            <v>3</v>
          </cell>
          <cell r="V15">
            <v>3</v>
          </cell>
          <cell r="W15">
            <v>6</v>
          </cell>
          <cell r="X15">
            <v>5</v>
          </cell>
          <cell r="Y15">
            <v>92</v>
          </cell>
          <cell r="Z15">
            <v>92.000001499999996</v>
          </cell>
          <cell r="AA15">
            <v>30.2</v>
          </cell>
          <cell r="AB15">
            <v>76.900000000000006</v>
          </cell>
          <cell r="AC15">
            <v>76.900001500000002</v>
          </cell>
        </row>
        <row r="16">
          <cell r="B16">
            <v>8</v>
          </cell>
          <cell r="C16">
            <v>8</v>
          </cell>
          <cell r="D16">
            <v>8</v>
          </cell>
          <cell r="E16" t="str">
            <v>Burja Cvetka</v>
          </cell>
          <cell r="F16">
            <v>4</v>
          </cell>
          <cell r="G16">
            <v>5</v>
          </cell>
          <cell r="H16">
            <v>5</v>
          </cell>
          <cell r="I16">
            <v>4</v>
          </cell>
          <cell r="J16">
            <v>3</v>
          </cell>
          <cell r="K16">
            <v>5</v>
          </cell>
          <cell r="L16">
            <v>4</v>
          </cell>
          <cell r="M16">
            <v>8</v>
          </cell>
          <cell r="N16">
            <v>6</v>
          </cell>
          <cell r="O16">
            <v>3</v>
          </cell>
          <cell r="P16">
            <v>4</v>
          </cell>
          <cell r="Q16">
            <v>5</v>
          </cell>
          <cell r="R16">
            <v>7</v>
          </cell>
          <cell r="S16">
            <v>5</v>
          </cell>
          <cell r="T16">
            <v>7</v>
          </cell>
          <cell r="U16">
            <v>3</v>
          </cell>
          <cell r="V16">
            <v>3</v>
          </cell>
          <cell r="W16">
            <v>6</v>
          </cell>
          <cell r="X16">
            <v>5</v>
          </cell>
          <cell r="Y16">
            <v>88</v>
          </cell>
          <cell r="Z16">
            <v>88.000001600000004</v>
          </cell>
          <cell r="AA16">
            <v>25.9</v>
          </cell>
          <cell r="AB16">
            <v>75.05</v>
          </cell>
          <cell r="AC16">
            <v>75.050001600000002</v>
          </cell>
        </row>
        <row r="17">
          <cell r="B17">
            <v>12</v>
          </cell>
          <cell r="C17">
            <v>11</v>
          </cell>
          <cell r="D17">
            <v>12</v>
          </cell>
          <cell r="E17" t="str">
            <v>Lazar Majda</v>
          </cell>
          <cell r="F17">
            <v>3</v>
          </cell>
          <cell r="G17">
            <v>6</v>
          </cell>
          <cell r="H17">
            <v>7</v>
          </cell>
          <cell r="I17">
            <v>4</v>
          </cell>
          <cell r="J17">
            <v>4</v>
          </cell>
          <cell r="K17">
            <v>6</v>
          </cell>
          <cell r="L17">
            <v>5</v>
          </cell>
          <cell r="M17">
            <v>7</v>
          </cell>
          <cell r="N17">
            <v>4</v>
          </cell>
          <cell r="O17">
            <v>4</v>
          </cell>
          <cell r="P17">
            <v>4</v>
          </cell>
          <cell r="Q17">
            <v>6</v>
          </cell>
          <cell r="R17">
            <v>7</v>
          </cell>
          <cell r="S17">
            <v>5</v>
          </cell>
          <cell r="T17">
            <v>7</v>
          </cell>
          <cell r="U17">
            <v>4</v>
          </cell>
          <cell r="V17">
            <v>3</v>
          </cell>
          <cell r="W17">
            <v>6</v>
          </cell>
          <cell r="X17">
            <v>6</v>
          </cell>
          <cell r="Y17">
            <v>95</v>
          </cell>
          <cell r="Z17">
            <v>95.000001699999999</v>
          </cell>
          <cell r="AA17">
            <v>26.3</v>
          </cell>
          <cell r="AB17">
            <v>81.849999999999994</v>
          </cell>
          <cell r="AC17">
            <v>81.850001699999993</v>
          </cell>
        </row>
        <row r="18">
          <cell r="B18">
            <v>15</v>
          </cell>
          <cell r="C18">
            <v>17</v>
          </cell>
          <cell r="D18">
            <v>15</v>
          </cell>
          <cell r="E18" t="str">
            <v>Šmit Nada</v>
          </cell>
          <cell r="F18">
            <v>4</v>
          </cell>
          <cell r="G18">
            <v>6</v>
          </cell>
          <cell r="H18">
            <v>7</v>
          </cell>
          <cell r="I18">
            <v>4</v>
          </cell>
          <cell r="J18">
            <v>5</v>
          </cell>
          <cell r="K18">
            <v>6</v>
          </cell>
          <cell r="L18">
            <v>6</v>
          </cell>
          <cell r="M18">
            <v>8</v>
          </cell>
          <cell r="N18">
            <v>6</v>
          </cell>
          <cell r="O18">
            <v>5</v>
          </cell>
          <cell r="P18">
            <v>4</v>
          </cell>
          <cell r="Q18">
            <v>6</v>
          </cell>
          <cell r="R18">
            <v>7</v>
          </cell>
          <cell r="S18">
            <v>6</v>
          </cell>
          <cell r="T18">
            <v>7</v>
          </cell>
          <cell r="U18">
            <v>4</v>
          </cell>
          <cell r="V18">
            <v>4</v>
          </cell>
          <cell r="W18">
            <v>7</v>
          </cell>
          <cell r="X18">
            <v>6</v>
          </cell>
          <cell r="Y18">
            <v>104</v>
          </cell>
          <cell r="Z18">
            <v>104.00000180000001</v>
          </cell>
          <cell r="AA18">
            <v>39</v>
          </cell>
          <cell r="AB18">
            <v>84.5</v>
          </cell>
          <cell r="AC18">
            <v>84.500001800000007</v>
          </cell>
        </row>
        <row r="19">
          <cell r="B19">
            <v>19</v>
          </cell>
          <cell r="C19">
            <v>19</v>
          </cell>
          <cell r="D19">
            <v>19</v>
          </cell>
          <cell r="E19" t="str">
            <v>Novak Sonja</v>
          </cell>
          <cell r="F19">
            <v>1</v>
          </cell>
          <cell r="G19">
            <v>7</v>
          </cell>
          <cell r="H19">
            <v>8</v>
          </cell>
          <cell r="I19">
            <v>5</v>
          </cell>
          <cell r="J19">
            <v>5</v>
          </cell>
          <cell r="K19">
            <v>9</v>
          </cell>
          <cell r="L19">
            <v>10</v>
          </cell>
          <cell r="M19">
            <v>8</v>
          </cell>
          <cell r="N19">
            <v>6</v>
          </cell>
          <cell r="O19">
            <v>5</v>
          </cell>
          <cell r="P19">
            <v>4</v>
          </cell>
          <cell r="Q19">
            <v>7</v>
          </cell>
          <cell r="R19">
            <v>8</v>
          </cell>
          <cell r="S19">
            <v>7</v>
          </cell>
          <cell r="T19">
            <v>9</v>
          </cell>
          <cell r="U19">
            <v>6</v>
          </cell>
          <cell r="V19">
            <v>6</v>
          </cell>
          <cell r="W19">
            <v>7</v>
          </cell>
          <cell r="X19">
            <v>8</v>
          </cell>
          <cell r="Y19">
            <v>125</v>
          </cell>
          <cell r="Z19">
            <v>125.0000019</v>
          </cell>
          <cell r="AA19">
            <v>33.5</v>
          </cell>
          <cell r="AB19">
            <v>108.25</v>
          </cell>
          <cell r="AC19">
            <v>108.2500019</v>
          </cell>
        </row>
        <row r="20">
          <cell r="B20">
            <v>1</v>
          </cell>
          <cell r="C20">
            <v>1</v>
          </cell>
          <cell r="D20">
            <v>1</v>
          </cell>
          <cell r="E20" t="str">
            <v>Benedik Mirjana</v>
          </cell>
          <cell r="F20">
            <v>4</v>
          </cell>
          <cell r="G20">
            <v>5</v>
          </cell>
          <cell r="H20">
            <v>4</v>
          </cell>
          <cell r="I20">
            <v>3</v>
          </cell>
          <cell r="J20">
            <v>2</v>
          </cell>
          <cell r="K20">
            <v>5</v>
          </cell>
          <cell r="L20">
            <v>4</v>
          </cell>
          <cell r="M20">
            <v>6</v>
          </cell>
          <cell r="N20">
            <v>3</v>
          </cell>
          <cell r="O20">
            <v>4</v>
          </cell>
          <cell r="P20">
            <v>3</v>
          </cell>
          <cell r="Q20">
            <v>4</v>
          </cell>
          <cell r="R20">
            <v>5</v>
          </cell>
          <cell r="S20">
            <v>4</v>
          </cell>
          <cell r="T20">
            <v>5</v>
          </cell>
          <cell r="U20">
            <v>3</v>
          </cell>
          <cell r="V20">
            <v>2</v>
          </cell>
          <cell r="W20">
            <v>4</v>
          </cell>
          <cell r="X20">
            <v>3</v>
          </cell>
          <cell r="Y20">
            <v>69</v>
          </cell>
          <cell r="Z20">
            <v>69.000001999999995</v>
          </cell>
          <cell r="AA20">
            <v>14.3</v>
          </cell>
          <cell r="AB20">
            <v>61.85</v>
          </cell>
          <cell r="AC20">
            <v>61.850002000000003</v>
          </cell>
        </row>
        <row r="21">
          <cell r="B21">
            <v>18</v>
          </cell>
          <cell r="C21">
            <v>17</v>
          </cell>
          <cell r="D21">
            <v>18</v>
          </cell>
          <cell r="E21" t="str">
            <v>Pesjak Nada</v>
          </cell>
          <cell r="F21">
            <v>2</v>
          </cell>
          <cell r="G21">
            <v>6</v>
          </cell>
          <cell r="H21">
            <v>6</v>
          </cell>
          <cell r="I21">
            <v>3</v>
          </cell>
          <cell r="J21">
            <v>3</v>
          </cell>
          <cell r="K21">
            <v>6</v>
          </cell>
          <cell r="L21">
            <v>6</v>
          </cell>
          <cell r="M21">
            <v>8</v>
          </cell>
          <cell r="N21">
            <v>5</v>
          </cell>
          <cell r="O21">
            <v>5</v>
          </cell>
          <cell r="P21">
            <v>5</v>
          </cell>
          <cell r="Q21">
            <v>6</v>
          </cell>
          <cell r="R21">
            <v>10</v>
          </cell>
          <cell r="S21">
            <v>6</v>
          </cell>
          <cell r="T21">
            <v>6</v>
          </cell>
          <cell r="U21">
            <v>3</v>
          </cell>
          <cell r="V21">
            <v>4</v>
          </cell>
          <cell r="W21">
            <v>8</v>
          </cell>
          <cell r="X21">
            <v>8</v>
          </cell>
          <cell r="Y21">
            <v>104</v>
          </cell>
          <cell r="Z21">
            <v>104.0000021</v>
          </cell>
          <cell r="AA21">
            <v>24.8</v>
          </cell>
          <cell r="AB21">
            <v>91.6</v>
          </cell>
          <cell r="AC21">
            <v>91.600002099999998</v>
          </cell>
        </row>
        <row r="22">
          <cell r="B22">
            <v>4</v>
          </cell>
          <cell r="C22">
            <v>4</v>
          </cell>
          <cell r="D22">
            <v>4</v>
          </cell>
          <cell r="E22" t="str">
            <v>Oman Romana</v>
          </cell>
          <cell r="F22">
            <v>4</v>
          </cell>
          <cell r="G22">
            <v>6</v>
          </cell>
          <cell r="H22">
            <v>4</v>
          </cell>
          <cell r="I22">
            <v>3</v>
          </cell>
          <cell r="J22">
            <v>3</v>
          </cell>
          <cell r="K22">
            <v>5</v>
          </cell>
          <cell r="L22">
            <v>4</v>
          </cell>
          <cell r="M22">
            <v>7</v>
          </cell>
          <cell r="N22">
            <v>4</v>
          </cell>
          <cell r="O22">
            <v>4</v>
          </cell>
          <cell r="P22">
            <v>4</v>
          </cell>
          <cell r="Q22">
            <v>5</v>
          </cell>
          <cell r="R22">
            <v>5</v>
          </cell>
          <cell r="S22">
            <v>4</v>
          </cell>
          <cell r="T22">
            <v>5</v>
          </cell>
          <cell r="U22">
            <v>3</v>
          </cell>
          <cell r="V22">
            <v>3</v>
          </cell>
          <cell r="W22">
            <v>5</v>
          </cell>
          <cell r="X22">
            <v>4</v>
          </cell>
          <cell r="Y22">
            <v>78</v>
          </cell>
          <cell r="Z22">
            <v>78.000002199999997</v>
          </cell>
          <cell r="AA22">
            <v>17.100000000000001</v>
          </cell>
          <cell r="AB22">
            <v>69.45</v>
          </cell>
          <cell r="AC22">
            <v>69.4500022</v>
          </cell>
        </row>
        <row r="23">
          <cell r="B23">
            <v>11</v>
          </cell>
          <cell r="C23">
            <v>8</v>
          </cell>
          <cell r="D23">
            <v>11</v>
          </cell>
          <cell r="E23" t="str">
            <v>Ravnikar Marina</v>
          </cell>
          <cell r="F23">
            <v>2</v>
          </cell>
          <cell r="G23">
            <v>5</v>
          </cell>
          <cell r="H23">
            <v>6</v>
          </cell>
          <cell r="I23">
            <v>5</v>
          </cell>
          <cell r="J23">
            <v>4</v>
          </cell>
          <cell r="K23">
            <v>4</v>
          </cell>
          <cell r="L23">
            <v>6</v>
          </cell>
          <cell r="M23">
            <v>6</v>
          </cell>
          <cell r="N23">
            <v>5</v>
          </cell>
          <cell r="O23">
            <v>4</v>
          </cell>
          <cell r="P23">
            <v>5</v>
          </cell>
          <cell r="Q23">
            <v>6</v>
          </cell>
          <cell r="R23">
            <v>5</v>
          </cell>
          <cell r="S23">
            <v>5</v>
          </cell>
          <cell r="T23">
            <v>6</v>
          </cell>
          <cell r="U23">
            <v>2</v>
          </cell>
          <cell r="V23">
            <v>4</v>
          </cell>
          <cell r="W23">
            <v>5</v>
          </cell>
          <cell r="X23">
            <v>5</v>
          </cell>
          <cell r="Y23">
            <v>88</v>
          </cell>
          <cell r="Z23">
            <v>88.000002300000006</v>
          </cell>
          <cell r="AA23">
            <v>17.3</v>
          </cell>
          <cell r="AB23">
            <v>79.349999999999994</v>
          </cell>
          <cell r="AC23">
            <v>79.3500023</v>
          </cell>
        </row>
        <row r="24">
          <cell r="B24">
            <v>16</v>
          </cell>
          <cell r="C24">
            <v>13</v>
          </cell>
          <cell r="D24">
            <v>16</v>
          </cell>
          <cell r="E24" t="str">
            <v>Plemelj Milena</v>
          </cell>
          <cell r="F24">
            <v>2</v>
          </cell>
          <cell r="G24">
            <v>6</v>
          </cell>
          <cell r="H24">
            <v>6</v>
          </cell>
          <cell r="I24">
            <v>4</v>
          </cell>
          <cell r="J24">
            <v>4</v>
          </cell>
          <cell r="K24">
            <v>5</v>
          </cell>
          <cell r="L24">
            <v>8</v>
          </cell>
          <cell r="M24">
            <v>8</v>
          </cell>
          <cell r="N24">
            <v>6</v>
          </cell>
          <cell r="O24">
            <v>5</v>
          </cell>
          <cell r="P24">
            <v>4</v>
          </cell>
          <cell r="Q24">
            <v>4</v>
          </cell>
          <cell r="R24">
            <v>6</v>
          </cell>
          <cell r="S24">
            <v>4</v>
          </cell>
          <cell r="T24">
            <v>6</v>
          </cell>
          <cell r="U24">
            <v>4</v>
          </cell>
          <cell r="V24">
            <v>5</v>
          </cell>
          <cell r="W24">
            <v>6</v>
          </cell>
          <cell r="X24">
            <v>7</v>
          </cell>
          <cell r="Y24">
            <v>98</v>
          </cell>
          <cell r="Z24">
            <v>98.0000024</v>
          </cell>
          <cell r="AA24">
            <v>21</v>
          </cell>
          <cell r="AB24">
            <v>87.5</v>
          </cell>
          <cell r="AC24">
            <v>87.5000024</v>
          </cell>
        </row>
        <row r="25">
          <cell r="B25">
            <v>20</v>
          </cell>
          <cell r="C25">
            <v>20</v>
          </cell>
          <cell r="D25">
            <v>20</v>
          </cell>
          <cell r="E25" t="str">
            <v>Klemenčič Ani</v>
          </cell>
          <cell r="F25">
            <v>1</v>
          </cell>
          <cell r="G25">
            <v>9</v>
          </cell>
          <cell r="H25">
            <v>10</v>
          </cell>
          <cell r="I25">
            <v>7</v>
          </cell>
          <cell r="J25">
            <v>10</v>
          </cell>
          <cell r="K25">
            <v>10</v>
          </cell>
          <cell r="L25">
            <v>10</v>
          </cell>
          <cell r="M25">
            <v>10</v>
          </cell>
          <cell r="N25">
            <v>10</v>
          </cell>
          <cell r="O25">
            <v>8</v>
          </cell>
          <cell r="P25">
            <v>8</v>
          </cell>
          <cell r="Q25">
            <v>8</v>
          </cell>
          <cell r="R25">
            <v>10</v>
          </cell>
          <cell r="S25">
            <v>7</v>
          </cell>
          <cell r="T25">
            <v>10</v>
          </cell>
          <cell r="U25">
            <v>6</v>
          </cell>
          <cell r="V25">
            <v>6</v>
          </cell>
          <cell r="W25">
            <v>10</v>
          </cell>
          <cell r="X25">
            <v>10</v>
          </cell>
          <cell r="Y25">
            <v>159</v>
          </cell>
          <cell r="Z25">
            <v>159.00000249999999</v>
          </cell>
          <cell r="AA25">
            <v>54</v>
          </cell>
          <cell r="AB25">
            <v>132</v>
          </cell>
          <cell r="AC25">
            <v>132.00000249999999</v>
          </cell>
        </row>
        <row r="26">
          <cell r="B26">
            <v>17</v>
          </cell>
          <cell r="C26">
            <v>16</v>
          </cell>
          <cell r="D26">
            <v>17</v>
          </cell>
          <cell r="E26" t="str">
            <v>Benedik Danica</v>
          </cell>
          <cell r="F26">
            <v>1</v>
          </cell>
          <cell r="G26">
            <v>5</v>
          </cell>
          <cell r="H26">
            <v>6</v>
          </cell>
          <cell r="I26">
            <v>6</v>
          </cell>
          <cell r="J26">
            <v>4</v>
          </cell>
          <cell r="K26">
            <v>5</v>
          </cell>
          <cell r="L26">
            <v>8</v>
          </cell>
          <cell r="M26">
            <v>8</v>
          </cell>
          <cell r="N26">
            <v>8</v>
          </cell>
          <cell r="O26">
            <v>3</v>
          </cell>
          <cell r="P26">
            <v>6</v>
          </cell>
          <cell r="Q26">
            <v>5</v>
          </cell>
          <cell r="R26">
            <v>8</v>
          </cell>
          <cell r="S26">
            <v>7</v>
          </cell>
          <cell r="T26">
            <v>7</v>
          </cell>
          <cell r="U26">
            <v>3</v>
          </cell>
          <cell r="V26">
            <v>3</v>
          </cell>
          <cell r="W26">
            <v>5</v>
          </cell>
          <cell r="X26">
            <v>5</v>
          </cell>
          <cell r="Y26">
            <v>102</v>
          </cell>
          <cell r="Z26">
            <v>102.0000026</v>
          </cell>
          <cell r="AA26">
            <v>26.5</v>
          </cell>
          <cell r="AB26">
            <v>88.75</v>
          </cell>
          <cell r="AC26">
            <v>88.750002600000002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>
      <selection activeCell="F31" sqref="F31"/>
    </sheetView>
  </sheetViews>
  <sheetFormatPr defaultRowHeight="15" x14ac:dyDescent="0.25"/>
  <cols>
    <col min="1" max="1" width="6" bestFit="1" customWidth="1"/>
    <col min="2" max="2" width="19.140625" bestFit="1" customWidth="1"/>
    <col min="4" max="21" width="6.7109375" customWidth="1"/>
  </cols>
  <sheetData>
    <row r="1" spans="1:25" ht="33.75" thickBot="1" x14ac:dyDescent="0.65">
      <c r="A1" s="1"/>
      <c r="B1" s="1"/>
      <c r="C1" s="1"/>
      <c r="D1" s="16" t="s">
        <v>0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8"/>
      <c r="V1" s="1"/>
      <c r="W1" s="1"/>
      <c r="X1" s="1"/>
      <c r="Y1" s="1"/>
    </row>
    <row r="2" spans="1: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8.75" x14ac:dyDescent="0.3">
      <c r="A3" s="2"/>
      <c r="B3" s="2"/>
      <c r="C3" s="2"/>
      <c r="D3" s="19" t="s">
        <v>1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"/>
      <c r="W3" s="2"/>
      <c r="X3" s="2"/>
      <c r="Y3" s="2"/>
    </row>
    <row r="4" spans="1:25" ht="15" customHeight="1" x14ac:dyDescent="0.25">
      <c r="A4" s="3" t="s">
        <v>2</v>
      </c>
      <c r="B4" s="20" t="s">
        <v>3</v>
      </c>
      <c r="C4" s="21" t="s">
        <v>4</v>
      </c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4">
        <v>11</v>
      </c>
      <c r="O4" s="14">
        <v>12</v>
      </c>
      <c r="P4" s="14">
        <v>13</v>
      </c>
      <c r="Q4" s="14">
        <v>14</v>
      </c>
      <c r="R4" s="14">
        <v>15</v>
      </c>
      <c r="S4" s="14">
        <v>16</v>
      </c>
      <c r="T4" s="14">
        <v>17</v>
      </c>
      <c r="U4" s="14">
        <v>18</v>
      </c>
      <c r="V4" s="31" t="s">
        <v>5</v>
      </c>
      <c r="W4" s="23" t="s">
        <v>5</v>
      </c>
      <c r="X4" s="25" t="s">
        <v>6</v>
      </c>
      <c r="Y4" s="27" t="s">
        <v>7</v>
      </c>
    </row>
    <row r="5" spans="1:25" ht="15" customHeight="1" x14ac:dyDescent="0.25">
      <c r="A5" s="3" t="s">
        <v>8</v>
      </c>
      <c r="B5" s="20"/>
      <c r="C5" s="22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5"/>
      <c r="W5" s="24"/>
      <c r="X5" s="26"/>
      <c r="Y5" s="28"/>
    </row>
    <row r="6" spans="1:25" ht="17.25" x14ac:dyDescent="0.3">
      <c r="A6" s="4">
        <v>1</v>
      </c>
      <c r="B6" s="6" t="str">
        <f ca="1">VLOOKUP($B6,[1]score!$B$7:$AC$26,4,FALSE)</f>
        <v>Benedik Mirjana</v>
      </c>
      <c r="C6" s="8">
        <f ca="1">VLOOKUP($B6,[1]score!$B$7:$AC$26,5,0)</f>
        <v>4</v>
      </c>
      <c r="D6" s="9">
        <f ca="1">VLOOKUP($B6,[1]score!$B$7:$AC$26,6,0)</f>
        <v>5</v>
      </c>
      <c r="E6" s="9">
        <f ca="1">VLOOKUP($B6,[1]score!$B$7:$AC$26,7,0)</f>
        <v>4</v>
      </c>
      <c r="F6" s="9">
        <f ca="1">VLOOKUP($B6,[1]score!$B$7:$AC$26,8,0)</f>
        <v>3</v>
      </c>
      <c r="G6" s="9">
        <f ca="1">VLOOKUP($B6,[1]score!$B$7:$AC$26,9,0)</f>
        <v>2</v>
      </c>
      <c r="H6" s="9">
        <f ca="1">VLOOKUP($B6,[1]score!$B$7:$AC$26,10,0)</f>
        <v>5</v>
      </c>
      <c r="I6" s="9">
        <f ca="1">VLOOKUP($B6,[1]score!$B$7:$AC$26,11,0)</f>
        <v>4</v>
      </c>
      <c r="J6" s="9">
        <f ca="1">VLOOKUP($B6,[1]score!$B$7:$AC$26,12,0)</f>
        <v>6</v>
      </c>
      <c r="K6" s="9">
        <f ca="1">VLOOKUP($B6,[1]score!$B$7:$AC$26,13,0)</f>
        <v>3</v>
      </c>
      <c r="L6" s="9">
        <f ca="1">VLOOKUP($B6,[1]score!$B$7:$AC$26,14,0)</f>
        <v>4</v>
      </c>
      <c r="M6" s="9">
        <f ca="1">VLOOKUP($B6,[1]score!$B$7:$AC$26,15,0)</f>
        <v>3</v>
      </c>
      <c r="N6" s="9">
        <f ca="1">VLOOKUP($B6,[1]score!$B$7:$AC$26,16,0)</f>
        <v>4</v>
      </c>
      <c r="O6" s="9">
        <f ca="1">VLOOKUP($B6,[1]score!$B$7:$AC$26,17,0)</f>
        <v>5</v>
      </c>
      <c r="P6" s="9">
        <f ca="1">VLOOKUP($B6,[1]score!$B$7:$AC$26,18,0)</f>
        <v>4</v>
      </c>
      <c r="Q6" s="9">
        <f ca="1">VLOOKUP($B6,[1]score!$B$7:$AC$26,19,0)</f>
        <v>5</v>
      </c>
      <c r="R6" s="9">
        <f ca="1">VLOOKUP($B6,[1]score!$B$7:$AC$26,20,0)</f>
        <v>3</v>
      </c>
      <c r="S6" s="9">
        <f ca="1">VLOOKUP($B6,[1]score!$B$7:$AC$26,21,0)</f>
        <v>2</v>
      </c>
      <c r="T6" s="9">
        <f ca="1">VLOOKUP($B6,[1]score!$B$7:$AC$26,22,0)</f>
        <v>4</v>
      </c>
      <c r="U6" s="9">
        <f ca="1">VLOOKUP($B6,[1]score!$B$7:$AC$26,23,0)</f>
        <v>3</v>
      </c>
      <c r="V6" s="11">
        <f ca="1">VLOOKUP($B6,[1]score!$B$7:$AC$26,24,0)</f>
        <v>69</v>
      </c>
      <c r="W6" s="11">
        <f ca="1">VLOOKUP($B6,[1]score!$B$7:$AC$26,25,0)</f>
        <v>69.000001999999995</v>
      </c>
      <c r="X6" s="11">
        <f ca="1">VLOOKUP($B6,[1]score!$B$7:$AC$26,26,0)</f>
        <v>14.3</v>
      </c>
      <c r="Y6" s="13">
        <f ca="1">VLOOKUP($B6,[1]score!$B$7:$AC$26,27,0)</f>
        <v>61.85</v>
      </c>
    </row>
    <row r="7" spans="1:25" ht="17.25" x14ac:dyDescent="0.3">
      <c r="A7" s="4">
        <v>2</v>
      </c>
      <c r="B7" s="6" t="str">
        <f ca="1">VLOOKUP($B7,[1]score!$B$7:$AC$26,4,FALSE)</f>
        <v>Peršin Anka</v>
      </c>
      <c r="C7" s="8">
        <f ca="1">VLOOKUP($B7,[1]score!$B$7:$AC$26,5,0)</f>
        <v>6</v>
      </c>
      <c r="D7" s="9">
        <f ca="1">VLOOKUP($B7,[1]score!$B$7:$AC$26,6,0)</f>
        <v>5</v>
      </c>
      <c r="E7" s="9">
        <f ca="1">VLOOKUP($B7,[1]score!$B$7:$AC$26,7,0)</f>
        <v>4</v>
      </c>
      <c r="F7" s="9">
        <f ca="1">VLOOKUP($B7,[1]score!$B$7:$AC$26,8,0)</f>
        <v>3</v>
      </c>
      <c r="G7" s="9">
        <f ca="1">VLOOKUP($B7,[1]score!$B$7:$AC$26,9,0)</f>
        <v>3</v>
      </c>
      <c r="H7" s="9">
        <f ca="1">VLOOKUP($B7,[1]score!$B$7:$AC$26,10,0)</f>
        <v>4</v>
      </c>
      <c r="I7" s="9">
        <f ca="1">VLOOKUP($B7,[1]score!$B$7:$AC$26,11,0)</f>
        <v>4</v>
      </c>
      <c r="J7" s="9">
        <f ca="1">VLOOKUP($B7,[1]score!$B$7:$AC$26,12,0)</f>
        <v>6</v>
      </c>
      <c r="K7" s="9">
        <f ca="1">VLOOKUP($B7,[1]score!$B$7:$AC$26,13,0)</f>
        <v>4</v>
      </c>
      <c r="L7" s="9">
        <f ca="1">VLOOKUP($B7,[1]score!$B$7:$AC$26,14,0)</f>
        <v>3</v>
      </c>
      <c r="M7" s="9">
        <f ca="1">VLOOKUP($B7,[1]score!$B$7:$AC$26,15,0)</f>
        <v>3</v>
      </c>
      <c r="N7" s="9">
        <f ca="1">VLOOKUP($B7,[1]score!$B$7:$AC$26,16,0)</f>
        <v>4</v>
      </c>
      <c r="O7" s="9">
        <f ca="1">VLOOKUP($B7,[1]score!$B$7:$AC$26,17,0)</f>
        <v>5</v>
      </c>
      <c r="P7" s="9">
        <f ca="1">VLOOKUP($B7,[1]score!$B$7:$AC$26,18,0)</f>
        <v>4</v>
      </c>
      <c r="Q7" s="9">
        <f ca="1">VLOOKUP($B7,[1]score!$B$7:$AC$26,19,0)</f>
        <v>6</v>
      </c>
      <c r="R7" s="9">
        <f ca="1">VLOOKUP($B7,[1]score!$B$7:$AC$26,20,0)</f>
        <v>3</v>
      </c>
      <c r="S7" s="9">
        <f ca="1">VLOOKUP($B7,[1]score!$B$7:$AC$26,21,0)</f>
        <v>2</v>
      </c>
      <c r="T7" s="9">
        <f ca="1">VLOOKUP($B7,[1]score!$B$7:$AC$26,22,0)</f>
        <v>4</v>
      </c>
      <c r="U7" s="9">
        <f ca="1">VLOOKUP($B7,[1]score!$B$7:$AC$26,23,0)</f>
        <v>4</v>
      </c>
      <c r="V7" s="11">
        <f ca="1">VLOOKUP($B7,[1]score!$B$7:$AC$26,24,0)</f>
        <v>71</v>
      </c>
      <c r="W7" s="11">
        <f ca="1">VLOOKUP($B7,[1]score!$B$7:$AC$26,25,0)</f>
        <v>71.000000900000003</v>
      </c>
      <c r="X7" s="11">
        <f ca="1">VLOOKUP($B7,[1]score!$B$7:$AC$26,26,0)</f>
        <v>13.1</v>
      </c>
      <c r="Y7" s="13">
        <f ca="1">VLOOKUP($B7,[1]score!$B$7:$AC$26,27,0)</f>
        <v>64.45</v>
      </c>
    </row>
    <row r="8" spans="1:25" ht="17.25" x14ac:dyDescent="0.3">
      <c r="A8" s="4">
        <v>3</v>
      </c>
      <c r="B8" s="6" t="str">
        <f ca="1">VLOOKUP($B8,[1]score!$B$7:$AC$26,4,FALSE)</f>
        <v>Rostohar Andreja</v>
      </c>
      <c r="C8" s="8">
        <f ca="1">VLOOKUP($B8,[1]score!$B$7:$AC$26,5,0)</f>
        <v>7</v>
      </c>
      <c r="D8" s="9">
        <f ca="1">VLOOKUP($B8,[1]score!$B$7:$AC$26,6,0)</f>
        <v>5</v>
      </c>
      <c r="E8" s="9">
        <f ca="1">VLOOKUP($B8,[1]score!$B$7:$AC$26,7,0)</f>
        <v>4</v>
      </c>
      <c r="F8" s="9">
        <f ca="1">VLOOKUP($B8,[1]score!$B$7:$AC$26,8,0)</f>
        <v>3</v>
      </c>
      <c r="G8" s="9">
        <f ca="1">VLOOKUP($B8,[1]score!$B$7:$AC$26,9,0)</f>
        <v>3</v>
      </c>
      <c r="H8" s="9">
        <f ca="1">VLOOKUP($B8,[1]score!$B$7:$AC$26,10,0)</f>
        <v>5</v>
      </c>
      <c r="I8" s="9">
        <f ca="1">VLOOKUP($B8,[1]score!$B$7:$AC$26,11,0)</f>
        <v>4</v>
      </c>
      <c r="J8" s="9">
        <f ca="1">VLOOKUP($B8,[1]score!$B$7:$AC$26,12,0)</f>
        <v>5</v>
      </c>
      <c r="K8" s="9">
        <f ca="1">VLOOKUP($B8,[1]score!$B$7:$AC$26,13,0)</f>
        <v>5</v>
      </c>
      <c r="L8" s="9">
        <f ca="1">VLOOKUP($B8,[1]score!$B$7:$AC$26,14,0)</f>
        <v>5</v>
      </c>
      <c r="M8" s="9">
        <f ca="1">VLOOKUP($B8,[1]score!$B$7:$AC$26,15,0)</f>
        <v>3</v>
      </c>
      <c r="N8" s="9">
        <f ca="1">VLOOKUP($B8,[1]score!$B$7:$AC$26,16,0)</f>
        <v>5</v>
      </c>
      <c r="O8" s="9">
        <f ca="1">VLOOKUP($B8,[1]score!$B$7:$AC$26,17,0)</f>
        <v>5</v>
      </c>
      <c r="P8" s="9">
        <f ca="1">VLOOKUP($B8,[1]score!$B$7:$AC$26,18,0)</f>
        <v>4</v>
      </c>
      <c r="Q8" s="9">
        <f ca="1">VLOOKUP($B8,[1]score!$B$7:$AC$26,19,0)</f>
        <v>5</v>
      </c>
      <c r="R8" s="9">
        <f ca="1">VLOOKUP($B8,[1]score!$B$7:$AC$26,20,0)</f>
        <v>2</v>
      </c>
      <c r="S8" s="9">
        <f ca="1">VLOOKUP($B8,[1]score!$B$7:$AC$26,21,0)</f>
        <v>3</v>
      </c>
      <c r="T8" s="9">
        <f ca="1">VLOOKUP($B8,[1]score!$B$7:$AC$26,22,0)</f>
        <v>5</v>
      </c>
      <c r="U8" s="9">
        <f ca="1">VLOOKUP($B8,[1]score!$B$7:$AC$26,23,0)</f>
        <v>4</v>
      </c>
      <c r="V8" s="11">
        <f ca="1">VLOOKUP($B8,[1]score!$B$7:$AC$26,24,0)</f>
        <v>75</v>
      </c>
      <c r="W8" s="11">
        <f ca="1">VLOOKUP($B8,[1]score!$B$7:$AC$26,25,0)</f>
        <v>75.000000799999995</v>
      </c>
      <c r="X8" s="11">
        <f ca="1">VLOOKUP($B8,[1]score!$B$7:$AC$26,26,0)</f>
        <v>18.2</v>
      </c>
      <c r="Y8" s="13">
        <f ca="1">VLOOKUP($B8,[1]score!$B$7:$AC$26,27,0)</f>
        <v>65.900000000000006</v>
      </c>
    </row>
    <row r="9" spans="1:25" ht="17.25" x14ac:dyDescent="0.3">
      <c r="A9" s="4">
        <v>4</v>
      </c>
      <c r="B9" s="7" t="str">
        <f ca="1">VLOOKUP($B9,[1]score!$B$7:$AC$26,4,FALSE)</f>
        <v>Oman Romana</v>
      </c>
      <c r="C9" s="8">
        <f ca="1">VLOOKUP($B9,[1]score!$B$7:$AC$26,5,0)</f>
        <v>4</v>
      </c>
      <c r="D9" s="9">
        <f ca="1">VLOOKUP($B9,[1]score!$B$7:$AC$26,6,0)</f>
        <v>6</v>
      </c>
      <c r="E9" s="9">
        <f ca="1">VLOOKUP($B9,[1]score!$B$7:$AC$26,7,0)</f>
        <v>4</v>
      </c>
      <c r="F9" s="9">
        <f ca="1">VLOOKUP($B9,[1]score!$B$7:$AC$26,8,0)</f>
        <v>3</v>
      </c>
      <c r="G9" s="9">
        <f ca="1">VLOOKUP($B9,[1]score!$B$7:$AC$26,9,0)</f>
        <v>3</v>
      </c>
      <c r="H9" s="9">
        <f ca="1">VLOOKUP($B9,[1]score!$B$7:$AC$26,10,0)</f>
        <v>5</v>
      </c>
      <c r="I9" s="9">
        <f ca="1">VLOOKUP($B9,[1]score!$B$7:$AC$26,11,0)</f>
        <v>4</v>
      </c>
      <c r="J9" s="9">
        <f ca="1">VLOOKUP($B9,[1]score!$B$7:$AC$26,12,0)</f>
        <v>7</v>
      </c>
      <c r="K9" s="9">
        <f ca="1">VLOOKUP($B9,[1]score!$B$7:$AC$26,13,0)</f>
        <v>4</v>
      </c>
      <c r="L9" s="9">
        <f ca="1">VLOOKUP($B9,[1]score!$B$7:$AC$26,14,0)</f>
        <v>4</v>
      </c>
      <c r="M9" s="9">
        <f ca="1">VLOOKUP($B9,[1]score!$B$7:$AC$26,15,0)</f>
        <v>4</v>
      </c>
      <c r="N9" s="9">
        <f ca="1">VLOOKUP($B9,[1]score!$B$7:$AC$26,16,0)</f>
        <v>5</v>
      </c>
      <c r="O9" s="9">
        <f ca="1">VLOOKUP($B9,[1]score!$B$7:$AC$26,17,0)</f>
        <v>5</v>
      </c>
      <c r="P9" s="9">
        <f ca="1">VLOOKUP($B9,[1]score!$B$7:$AC$26,18,0)</f>
        <v>4</v>
      </c>
      <c r="Q9" s="9">
        <f ca="1">VLOOKUP($B9,[1]score!$B$7:$AC$26,19,0)</f>
        <v>5</v>
      </c>
      <c r="R9" s="9">
        <f ca="1">VLOOKUP($B9,[1]score!$B$7:$AC$26,20,0)</f>
        <v>3</v>
      </c>
      <c r="S9" s="9">
        <f ca="1">VLOOKUP($B9,[1]score!$B$7:$AC$26,21,0)</f>
        <v>3</v>
      </c>
      <c r="T9" s="9">
        <f ca="1">VLOOKUP($B9,[1]score!$B$7:$AC$26,22,0)</f>
        <v>5</v>
      </c>
      <c r="U9" s="9">
        <f ca="1">VLOOKUP($B9,[1]score!$B$7:$AC$26,23,0)</f>
        <v>4</v>
      </c>
      <c r="V9" s="11">
        <f ca="1">VLOOKUP($B9,[1]score!$B$7:$AC$26,24,0)</f>
        <v>78</v>
      </c>
      <c r="W9" s="11">
        <f ca="1">VLOOKUP($B9,[1]score!$B$7:$AC$26,25,0)</f>
        <v>78.000002199999997</v>
      </c>
      <c r="X9" s="11">
        <f ca="1">VLOOKUP($B9,[1]score!$B$7:$AC$26,26,0)</f>
        <v>17.100000000000001</v>
      </c>
      <c r="Y9" s="13">
        <f ca="1">VLOOKUP($B9,[1]score!$B$7:$AC$26,27,0)</f>
        <v>69.45</v>
      </c>
    </row>
    <row r="10" spans="1:25" ht="17.25" x14ac:dyDescent="0.3">
      <c r="A10" s="4">
        <v>5</v>
      </c>
      <c r="B10" s="7" t="str">
        <f ca="1">VLOOKUP($B10,[1]score!$B$7:$AC$26,4,FALSE)</f>
        <v>Bernik Milojka</v>
      </c>
      <c r="C10" s="8">
        <f ca="1">VLOOKUP($B10,[1]score!$B$7:$AC$26,5,0)</f>
        <v>4</v>
      </c>
      <c r="D10" s="9">
        <f ca="1">VLOOKUP($B10,[1]score!$B$7:$AC$26,6,0)</f>
        <v>4</v>
      </c>
      <c r="E10" s="9">
        <f ca="1">VLOOKUP($B10,[1]score!$B$7:$AC$26,7,0)</f>
        <v>5</v>
      </c>
      <c r="F10" s="9">
        <f ca="1">VLOOKUP($B10,[1]score!$B$7:$AC$26,8,0)</f>
        <v>3</v>
      </c>
      <c r="G10" s="9">
        <f ca="1">VLOOKUP($B10,[1]score!$B$7:$AC$26,9,0)</f>
        <v>3</v>
      </c>
      <c r="H10" s="9">
        <f ca="1">VLOOKUP($B10,[1]score!$B$7:$AC$26,10,0)</f>
        <v>6</v>
      </c>
      <c r="I10" s="9">
        <f ca="1">VLOOKUP($B10,[1]score!$B$7:$AC$26,11,0)</f>
        <v>5</v>
      </c>
      <c r="J10" s="9">
        <f ca="1">VLOOKUP($B10,[1]score!$B$7:$AC$26,12,0)</f>
        <v>7</v>
      </c>
      <c r="K10" s="9">
        <f ca="1">VLOOKUP($B10,[1]score!$B$7:$AC$26,13,0)</f>
        <v>4</v>
      </c>
      <c r="L10" s="9">
        <f ca="1">VLOOKUP($B10,[1]score!$B$7:$AC$26,14,0)</f>
        <v>4</v>
      </c>
      <c r="M10" s="9">
        <f ca="1">VLOOKUP($B10,[1]score!$B$7:$AC$26,15,0)</f>
        <v>4</v>
      </c>
      <c r="N10" s="9">
        <f ca="1">VLOOKUP($B10,[1]score!$B$7:$AC$26,16,0)</f>
        <v>4</v>
      </c>
      <c r="O10" s="9">
        <f ca="1">VLOOKUP($B10,[1]score!$B$7:$AC$26,17,0)</f>
        <v>5</v>
      </c>
      <c r="P10" s="9">
        <f ca="1">VLOOKUP($B10,[1]score!$B$7:$AC$26,18,0)</f>
        <v>4</v>
      </c>
      <c r="Q10" s="9">
        <f ca="1">VLOOKUP($B10,[1]score!$B$7:$AC$26,19,0)</f>
        <v>6</v>
      </c>
      <c r="R10" s="9">
        <f ca="1">VLOOKUP($B10,[1]score!$B$7:$AC$26,20,0)</f>
        <v>3</v>
      </c>
      <c r="S10" s="9">
        <f ca="1">VLOOKUP($B10,[1]score!$B$7:$AC$26,21,0)</f>
        <v>3</v>
      </c>
      <c r="T10" s="9">
        <f ca="1">VLOOKUP($B10,[1]score!$B$7:$AC$26,22,0)</f>
        <v>5</v>
      </c>
      <c r="U10" s="9">
        <f ca="1">VLOOKUP($B10,[1]score!$B$7:$AC$26,23,0)</f>
        <v>5</v>
      </c>
      <c r="V10" s="11">
        <f ca="1">VLOOKUP($B10,[1]score!$B$7:$AC$26,24,0)</f>
        <v>80</v>
      </c>
      <c r="W10" s="11">
        <f ca="1">VLOOKUP($B10,[1]score!$B$7:$AC$26,25,0)</f>
        <v>80.000000999999997</v>
      </c>
      <c r="X10" s="11">
        <f ca="1">VLOOKUP($B10,[1]score!$B$7:$AC$26,26,0)</f>
        <v>17.399999999999999</v>
      </c>
      <c r="Y10" s="13">
        <f ca="1">VLOOKUP($B10,[1]score!$B$7:$AC$26,27,0)</f>
        <v>71.3</v>
      </c>
    </row>
    <row r="11" spans="1:25" ht="17.25" x14ac:dyDescent="0.3">
      <c r="A11" s="4">
        <v>6</v>
      </c>
      <c r="B11" s="7" t="str">
        <f ca="1">VLOOKUP($B11,[1]score!$B$7:$AC$26,4,FALSE)</f>
        <v>Ramuš Zdenka</v>
      </c>
      <c r="C11" s="8">
        <f ca="1">VLOOKUP($B11,[1]score!$B$7:$AC$26,5,0)</f>
        <v>6</v>
      </c>
      <c r="D11" s="9">
        <f ca="1">VLOOKUP($B11,[1]score!$B$7:$AC$26,6,0)</f>
        <v>6</v>
      </c>
      <c r="E11" s="9">
        <f ca="1">VLOOKUP($B11,[1]score!$B$7:$AC$26,7,0)</f>
        <v>5</v>
      </c>
      <c r="F11" s="9">
        <f ca="1">VLOOKUP($B11,[1]score!$B$7:$AC$26,8,0)</f>
        <v>3</v>
      </c>
      <c r="G11" s="9">
        <f ca="1">VLOOKUP($B11,[1]score!$B$7:$AC$26,9,0)</f>
        <v>3</v>
      </c>
      <c r="H11" s="9">
        <f ca="1">VLOOKUP($B11,[1]score!$B$7:$AC$26,10,0)</f>
        <v>5</v>
      </c>
      <c r="I11" s="9">
        <f ca="1">VLOOKUP($B11,[1]score!$B$7:$AC$26,11,0)</f>
        <v>6</v>
      </c>
      <c r="J11" s="9">
        <f ca="1">VLOOKUP($B11,[1]score!$B$7:$AC$26,12,0)</f>
        <v>7</v>
      </c>
      <c r="K11" s="9">
        <f ca="1">VLOOKUP($B11,[1]score!$B$7:$AC$26,13,0)</f>
        <v>5</v>
      </c>
      <c r="L11" s="9">
        <f ca="1">VLOOKUP($B11,[1]score!$B$7:$AC$26,14,0)</f>
        <v>4</v>
      </c>
      <c r="M11" s="9">
        <f ca="1">VLOOKUP($B11,[1]score!$B$7:$AC$26,15,0)</f>
        <v>4</v>
      </c>
      <c r="N11" s="9">
        <f ca="1">VLOOKUP($B11,[1]score!$B$7:$AC$26,16,0)</f>
        <v>6</v>
      </c>
      <c r="O11" s="9">
        <f ca="1">VLOOKUP($B11,[1]score!$B$7:$AC$26,17,0)</f>
        <v>7</v>
      </c>
      <c r="P11" s="9">
        <f ca="1">VLOOKUP($B11,[1]score!$B$7:$AC$26,18,0)</f>
        <v>5</v>
      </c>
      <c r="Q11" s="9">
        <f ca="1">VLOOKUP($B11,[1]score!$B$7:$AC$26,19,0)</f>
        <v>5</v>
      </c>
      <c r="R11" s="9">
        <f ca="1">VLOOKUP($B11,[1]score!$B$7:$AC$26,20,0)</f>
        <v>2</v>
      </c>
      <c r="S11" s="9">
        <f ca="1">VLOOKUP($B11,[1]score!$B$7:$AC$26,21,0)</f>
        <v>2</v>
      </c>
      <c r="T11" s="9">
        <f ca="1">VLOOKUP($B11,[1]score!$B$7:$AC$26,22,0)</f>
        <v>5</v>
      </c>
      <c r="U11" s="9">
        <f ca="1">VLOOKUP($B11,[1]score!$B$7:$AC$26,23,0)</f>
        <v>5</v>
      </c>
      <c r="V11" s="11">
        <f ca="1">VLOOKUP($B11,[1]score!$B$7:$AC$26,24,0)</f>
        <v>85</v>
      </c>
      <c r="W11" s="11">
        <f ca="1">VLOOKUP($B11,[1]score!$B$7:$AC$26,25,0)</f>
        <v>85.0000012</v>
      </c>
      <c r="X11" s="11">
        <f ca="1">VLOOKUP($B11,[1]score!$B$7:$AC$26,26,0)</f>
        <v>27.1</v>
      </c>
      <c r="Y11" s="13">
        <f ca="1">VLOOKUP($B11,[1]score!$B$7:$AC$26,27,0)</f>
        <v>71.45</v>
      </c>
    </row>
    <row r="12" spans="1:25" ht="17.25" x14ac:dyDescent="0.3">
      <c r="A12" s="4">
        <v>7</v>
      </c>
      <c r="B12" s="7" t="str">
        <f ca="1">VLOOKUP($B12,[1]score!$B$7:$AC$26,4,FALSE)</f>
        <v>Kranjc Romana</v>
      </c>
      <c r="C12" s="8">
        <f ca="1">VLOOKUP($B12,[1]score!$B$7:$AC$26,5,0)</f>
        <v>5</v>
      </c>
      <c r="D12" s="9">
        <f ca="1">VLOOKUP($B12,[1]score!$B$7:$AC$26,6,0)</f>
        <v>5</v>
      </c>
      <c r="E12" s="9">
        <f ca="1">VLOOKUP($B12,[1]score!$B$7:$AC$26,7,0)</f>
        <v>6</v>
      </c>
      <c r="F12" s="9">
        <f ca="1">VLOOKUP($B12,[1]score!$B$7:$AC$26,8,0)</f>
        <v>3</v>
      </c>
      <c r="G12" s="9">
        <f ca="1">VLOOKUP($B12,[1]score!$B$7:$AC$26,9,0)</f>
        <v>3</v>
      </c>
      <c r="H12" s="9">
        <f ca="1">VLOOKUP($B12,[1]score!$B$7:$AC$26,10,0)</f>
        <v>6</v>
      </c>
      <c r="I12" s="9">
        <f ca="1">VLOOKUP($B12,[1]score!$B$7:$AC$26,11,0)</f>
        <v>4</v>
      </c>
      <c r="J12" s="9">
        <f ca="1">VLOOKUP($B12,[1]score!$B$7:$AC$26,12,0)</f>
        <v>6</v>
      </c>
      <c r="K12" s="9">
        <f ca="1">VLOOKUP($B12,[1]score!$B$7:$AC$26,13,0)</f>
        <v>5</v>
      </c>
      <c r="L12" s="9">
        <f ca="1">VLOOKUP($B12,[1]score!$B$7:$AC$26,14,0)</f>
        <v>4</v>
      </c>
      <c r="M12" s="9">
        <f ca="1">VLOOKUP($B12,[1]score!$B$7:$AC$26,15,0)</f>
        <v>5</v>
      </c>
      <c r="N12" s="9">
        <f ca="1">VLOOKUP($B12,[1]score!$B$7:$AC$26,16,0)</f>
        <v>6</v>
      </c>
      <c r="O12" s="9">
        <f ca="1">VLOOKUP($B12,[1]score!$B$7:$AC$26,17,0)</f>
        <v>4</v>
      </c>
      <c r="P12" s="9">
        <f ca="1">VLOOKUP($B12,[1]score!$B$7:$AC$26,18,0)</f>
        <v>4</v>
      </c>
      <c r="Q12" s="9">
        <f ca="1">VLOOKUP($B12,[1]score!$B$7:$AC$26,19,0)</f>
        <v>7</v>
      </c>
      <c r="R12" s="9">
        <f ca="1">VLOOKUP($B12,[1]score!$B$7:$AC$26,20,0)</f>
        <v>3</v>
      </c>
      <c r="S12" s="9">
        <f ca="1">VLOOKUP($B12,[1]score!$B$7:$AC$26,21,0)</f>
        <v>3</v>
      </c>
      <c r="T12" s="9">
        <f ca="1">VLOOKUP($B12,[1]score!$B$7:$AC$26,22,0)</f>
        <v>6</v>
      </c>
      <c r="U12" s="9">
        <f ca="1">VLOOKUP($B12,[1]score!$B$7:$AC$26,23,0)</f>
        <v>5</v>
      </c>
      <c r="V12" s="11">
        <f ca="1">VLOOKUP($B12,[1]score!$B$7:$AC$26,24,0)</f>
        <v>85</v>
      </c>
      <c r="W12" s="11">
        <f ca="1">VLOOKUP($B12,[1]score!$B$7:$AC$26,25,0)</f>
        <v>85.000001400000002</v>
      </c>
      <c r="X12" s="11">
        <f ca="1">VLOOKUP($B12,[1]score!$B$7:$AC$26,26,0)</f>
        <v>22.2</v>
      </c>
      <c r="Y12" s="13">
        <f ca="1">VLOOKUP($B12,[1]score!$B$7:$AC$26,27,0)</f>
        <v>73.900000000000006</v>
      </c>
    </row>
    <row r="13" spans="1:25" ht="17.25" x14ac:dyDescent="0.3">
      <c r="A13" s="4">
        <v>8</v>
      </c>
      <c r="B13" s="7" t="str">
        <f ca="1">VLOOKUP($B13,[1]score!$B$7:$AC$26,4,FALSE)</f>
        <v>Burja Cvetka</v>
      </c>
      <c r="C13" s="8">
        <f ca="1">VLOOKUP($B13,[1]score!$B$7:$AC$26,5,0)</f>
        <v>4</v>
      </c>
      <c r="D13" s="9">
        <f ca="1">VLOOKUP($B13,[1]score!$B$7:$AC$26,6,0)</f>
        <v>5</v>
      </c>
      <c r="E13" s="9">
        <f ca="1">VLOOKUP($B13,[1]score!$B$7:$AC$26,7,0)</f>
        <v>5</v>
      </c>
      <c r="F13" s="9">
        <f ca="1">VLOOKUP($B13,[1]score!$B$7:$AC$26,8,0)</f>
        <v>4</v>
      </c>
      <c r="G13" s="9">
        <f ca="1">VLOOKUP($B13,[1]score!$B$7:$AC$26,9,0)</f>
        <v>3</v>
      </c>
      <c r="H13" s="9">
        <f ca="1">VLOOKUP($B13,[1]score!$B$7:$AC$26,10,0)</f>
        <v>5</v>
      </c>
      <c r="I13" s="9">
        <f ca="1">VLOOKUP($B13,[1]score!$B$7:$AC$26,11,0)</f>
        <v>4</v>
      </c>
      <c r="J13" s="9">
        <f ca="1">VLOOKUP($B13,[1]score!$B$7:$AC$26,12,0)</f>
        <v>8</v>
      </c>
      <c r="K13" s="9">
        <f ca="1">VLOOKUP($B13,[1]score!$B$7:$AC$26,13,0)</f>
        <v>6</v>
      </c>
      <c r="L13" s="9">
        <f ca="1">VLOOKUP($B13,[1]score!$B$7:$AC$26,14,0)</f>
        <v>3</v>
      </c>
      <c r="M13" s="9">
        <f ca="1">VLOOKUP($B13,[1]score!$B$7:$AC$26,15,0)</f>
        <v>4</v>
      </c>
      <c r="N13" s="9">
        <f ca="1">VLOOKUP($B13,[1]score!$B$7:$AC$26,16,0)</f>
        <v>5</v>
      </c>
      <c r="O13" s="9">
        <f ca="1">VLOOKUP($B13,[1]score!$B$7:$AC$26,17,0)</f>
        <v>7</v>
      </c>
      <c r="P13" s="9">
        <f ca="1">VLOOKUP($B13,[1]score!$B$7:$AC$26,18,0)</f>
        <v>5</v>
      </c>
      <c r="Q13" s="9">
        <f ca="1">VLOOKUP($B13,[1]score!$B$7:$AC$26,19,0)</f>
        <v>7</v>
      </c>
      <c r="R13" s="9">
        <f ca="1">VLOOKUP($B13,[1]score!$B$7:$AC$26,20,0)</f>
        <v>3</v>
      </c>
      <c r="S13" s="9">
        <f ca="1">VLOOKUP($B13,[1]score!$B$7:$AC$26,21,0)</f>
        <v>3</v>
      </c>
      <c r="T13" s="9">
        <f ca="1">VLOOKUP($B13,[1]score!$B$7:$AC$26,22,0)</f>
        <v>6</v>
      </c>
      <c r="U13" s="9">
        <f ca="1">VLOOKUP($B13,[1]score!$B$7:$AC$26,23,0)</f>
        <v>5</v>
      </c>
      <c r="V13" s="11">
        <f ca="1">VLOOKUP($B13,[1]score!$B$7:$AC$26,24,0)</f>
        <v>88</v>
      </c>
      <c r="W13" s="11">
        <f ca="1">VLOOKUP($B13,[1]score!$B$7:$AC$26,25,0)</f>
        <v>88.000001600000004</v>
      </c>
      <c r="X13" s="11">
        <f ca="1">VLOOKUP($B13,[1]score!$B$7:$AC$26,26,0)</f>
        <v>25.9</v>
      </c>
      <c r="Y13" s="13">
        <f ca="1">VLOOKUP($B13,[1]score!$B$7:$AC$26,27,0)</f>
        <v>75.05</v>
      </c>
    </row>
    <row r="14" spans="1:25" ht="17.25" x14ac:dyDescent="0.3">
      <c r="A14" s="4">
        <v>9</v>
      </c>
      <c r="B14" s="7" t="str">
        <f ca="1">VLOOKUP($B14,[1]score!$B$7:$AC$26,4,FALSE)</f>
        <v>Terglav  Breda</v>
      </c>
      <c r="C14" s="8">
        <f ca="1">VLOOKUP($B14,[1]score!$B$7:$AC$26,5,0)</f>
        <v>6</v>
      </c>
      <c r="D14" s="9">
        <f ca="1">VLOOKUP($B14,[1]score!$B$7:$AC$26,6,0)</f>
        <v>6</v>
      </c>
      <c r="E14" s="9">
        <f ca="1">VLOOKUP($B14,[1]score!$B$7:$AC$26,7,0)</f>
        <v>7</v>
      </c>
      <c r="F14" s="9">
        <f ca="1">VLOOKUP($B14,[1]score!$B$7:$AC$26,8,0)</f>
        <v>4</v>
      </c>
      <c r="G14" s="9">
        <f ca="1">VLOOKUP($B14,[1]score!$B$7:$AC$26,9,0)</f>
        <v>3</v>
      </c>
      <c r="H14" s="9">
        <f ca="1">VLOOKUP($B14,[1]score!$B$7:$AC$26,10,0)</f>
        <v>7</v>
      </c>
      <c r="I14" s="9">
        <f ca="1">VLOOKUP($B14,[1]score!$B$7:$AC$26,11,0)</f>
        <v>6</v>
      </c>
      <c r="J14" s="9">
        <f ca="1">VLOOKUP($B14,[1]score!$B$7:$AC$26,12,0)</f>
        <v>8</v>
      </c>
      <c r="K14" s="9">
        <f ca="1">VLOOKUP($B14,[1]score!$B$7:$AC$26,13,0)</f>
        <v>6</v>
      </c>
      <c r="L14" s="9">
        <f ca="1">VLOOKUP($B14,[1]score!$B$7:$AC$26,14,0)</f>
        <v>4</v>
      </c>
      <c r="M14" s="9">
        <f ca="1">VLOOKUP($B14,[1]score!$B$7:$AC$26,15,0)</f>
        <v>4</v>
      </c>
      <c r="N14" s="9">
        <f ca="1">VLOOKUP($B14,[1]score!$B$7:$AC$26,16,0)</f>
        <v>5</v>
      </c>
      <c r="O14" s="9">
        <f ca="1">VLOOKUP($B14,[1]score!$B$7:$AC$26,17,0)</f>
        <v>7</v>
      </c>
      <c r="P14" s="9">
        <f ca="1">VLOOKUP($B14,[1]score!$B$7:$AC$26,18,0)</f>
        <v>6</v>
      </c>
      <c r="Q14" s="9">
        <f ca="1">VLOOKUP($B14,[1]score!$B$7:$AC$26,19,0)</f>
        <v>6</v>
      </c>
      <c r="R14" s="9">
        <f ca="1">VLOOKUP($B14,[1]score!$B$7:$AC$26,20,0)</f>
        <v>3</v>
      </c>
      <c r="S14" s="9">
        <f ca="1">VLOOKUP($B14,[1]score!$B$7:$AC$26,21,0)</f>
        <v>4</v>
      </c>
      <c r="T14" s="9">
        <f ca="1">VLOOKUP($B14,[1]score!$B$7:$AC$26,22,0)</f>
        <v>7</v>
      </c>
      <c r="U14" s="9">
        <f ca="1">VLOOKUP($B14,[1]score!$B$7:$AC$26,23,0)</f>
        <v>6</v>
      </c>
      <c r="V14" s="11">
        <f ca="1">VLOOKUP($B14,[1]score!$B$7:$AC$26,24,0)</f>
        <v>99</v>
      </c>
      <c r="W14" s="11">
        <f ca="1">VLOOKUP($B14,[1]score!$B$7:$AC$26,25,0)</f>
        <v>99.000000700000001</v>
      </c>
      <c r="X14" s="11">
        <f ca="1">VLOOKUP($B14,[1]score!$B$7:$AC$26,26,0)</f>
        <v>46</v>
      </c>
      <c r="Y14" s="13">
        <f ca="1">VLOOKUP($B14,[1]score!$B$7:$AC$26,27,0)</f>
        <v>76</v>
      </c>
    </row>
    <row r="15" spans="1:25" ht="17.25" x14ac:dyDescent="0.3">
      <c r="A15" s="4">
        <v>10</v>
      </c>
      <c r="B15" s="7" t="str">
        <f ca="1">VLOOKUP($B15,[1]score!$B$7:$AC$26,4,FALSE)</f>
        <v>Sedovnik Milena</v>
      </c>
      <c r="C15" s="8">
        <f ca="1">VLOOKUP($B15,[1]score!$B$7:$AC$26,5,0)</f>
        <v>5</v>
      </c>
      <c r="D15" s="9">
        <f ca="1">VLOOKUP($B15,[1]score!$B$7:$AC$26,6,0)</f>
        <v>6</v>
      </c>
      <c r="E15" s="9">
        <f ca="1">VLOOKUP($B15,[1]score!$B$7:$AC$26,7,0)</f>
        <v>6</v>
      </c>
      <c r="F15" s="9">
        <f ca="1">VLOOKUP($B15,[1]score!$B$7:$AC$26,8,0)</f>
        <v>3</v>
      </c>
      <c r="G15" s="9">
        <f ca="1">VLOOKUP($B15,[1]score!$B$7:$AC$26,9,0)</f>
        <v>4</v>
      </c>
      <c r="H15" s="9">
        <f ca="1">VLOOKUP($B15,[1]score!$B$7:$AC$26,10,0)</f>
        <v>6</v>
      </c>
      <c r="I15" s="9">
        <f ca="1">VLOOKUP($B15,[1]score!$B$7:$AC$26,11,0)</f>
        <v>6</v>
      </c>
      <c r="J15" s="9">
        <f ca="1">VLOOKUP($B15,[1]score!$B$7:$AC$26,12,0)</f>
        <v>7</v>
      </c>
      <c r="K15" s="9">
        <f ca="1">VLOOKUP($B15,[1]score!$B$7:$AC$26,13,0)</f>
        <v>5</v>
      </c>
      <c r="L15" s="9">
        <f ca="1">VLOOKUP($B15,[1]score!$B$7:$AC$26,14,0)</f>
        <v>4</v>
      </c>
      <c r="M15" s="9">
        <f ca="1">VLOOKUP($B15,[1]score!$B$7:$AC$26,15,0)</f>
        <v>4</v>
      </c>
      <c r="N15" s="9">
        <f ca="1">VLOOKUP($B15,[1]score!$B$7:$AC$26,16,0)</f>
        <v>6</v>
      </c>
      <c r="O15" s="9">
        <f ca="1">VLOOKUP($B15,[1]score!$B$7:$AC$26,17,0)</f>
        <v>6</v>
      </c>
      <c r="P15" s="9">
        <f ca="1">VLOOKUP($B15,[1]score!$B$7:$AC$26,18,0)</f>
        <v>6</v>
      </c>
      <c r="Q15" s="9">
        <f ca="1">VLOOKUP($B15,[1]score!$B$7:$AC$26,19,0)</f>
        <v>6</v>
      </c>
      <c r="R15" s="9">
        <f ca="1">VLOOKUP($B15,[1]score!$B$7:$AC$26,20,0)</f>
        <v>3</v>
      </c>
      <c r="S15" s="9">
        <f ca="1">VLOOKUP($B15,[1]score!$B$7:$AC$26,21,0)</f>
        <v>3</v>
      </c>
      <c r="T15" s="9">
        <f ca="1">VLOOKUP($B15,[1]score!$B$7:$AC$26,22,0)</f>
        <v>6</v>
      </c>
      <c r="U15" s="9">
        <f ca="1">VLOOKUP($B15,[1]score!$B$7:$AC$26,23,0)</f>
        <v>5</v>
      </c>
      <c r="V15" s="11">
        <f ca="1">VLOOKUP($B15,[1]score!$B$7:$AC$26,24,0)</f>
        <v>92</v>
      </c>
      <c r="W15" s="11">
        <f ca="1">VLOOKUP($B15,[1]score!$B$7:$AC$26,25,0)</f>
        <v>92.000001499999996</v>
      </c>
      <c r="X15" s="11">
        <f ca="1">VLOOKUP($B15,[1]score!$B$7:$AC$26,26,0)</f>
        <v>30.2</v>
      </c>
      <c r="Y15" s="13">
        <f ca="1">VLOOKUP($B15,[1]score!$B$7:$AC$26,27,0)</f>
        <v>76.900000000000006</v>
      </c>
    </row>
    <row r="16" spans="1:25" ht="17.25" x14ac:dyDescent="0.3">
      <c r="A16" s="4">
        <v>11</v>
      </c>
      <c r="B16" s="7" t="str">
        <f ca="1">VLOOKUP($B16,[1]score!$B$7:$AC$26,4,FALSE)</f>
        <v>Ravnikar Marina</v>
      </c>
      <c r="C16" s="8">
        <f ca="1">VLOOKUP($B16,[1]score!$B$7:$AC$26,5,0)</f>
        <v>2</v>
      </c>
      <c r="D16" s="9">
        <f ca="1">VLOOKUP($B16,[1]score!$B$7:$AC$26,6,0)</f>
        <v>5</v>
      </c>
      <c r="E16" s="9">
        <f ca="1">VLOOKUP($B16,[1]score!$B$7:$AC$26,7,0)</f>
        <v>6</v>
      </c>
      <c r="F16" s="9">
        <f ca="1">VLOOKUP($B16,[1]score!$B$7:$AC$26,8,0)</f>
        <v>5</v>
      </c>
      <c r="G16" s="9">
        <f ca="1">VLOOKUP($B16,[1]score!$B$7:$AC$26,9,0)</f>
        <v>4</v>
      </c>
      <c r="H16" s="9">
        <f ca="1">VLOOKUP($B16,[1]score!$B$7:$AC$26,10,0)</f>
        <v>4</v>
      </c>
      <c r="I16" s="9">
        <f ca="1">VLOOKUP($B16,[1]score!$B$7:$AC$26,11,0)</f>
        <v>6</v>
      </c>
      <c r="J16" s="9">
        <f ca="1">VLOOKUP($B16,[1]score!$B$7:$AC$26,12,0)</f>
        <v>6</v>
      </c>
      <c r="K16" s="9">
        <f ca="1">VLOOKUP($B16,[1]score!$B$7:$AC$26,13,0)</f>
        <v>5</v>
      </c>
      <c r="L16" s="9">
        <f ca="1">VLOOKUP($B16,[1]score!$B$7:$AC$26,14,0)</f>
        <v>4</v>
      </c>
      <c r="M16" s="9">
        <f ca="1">VLOOKUP($B16,[1]score!$B$7:$AC$26,15,0)</f>
        <v>5</v>
      </c>
      <c r="N16" s="9">
        <f ca="1">VLOOKUP($B16,[1]score!$B$7:$AC$26,16,0)</f>
        <v>6</v>
      </c>
      <c r="O16" s="9">
        <f ca="1">VLOOKUP($B16,[1]score!$B$7:$AC$26,17,0)</f>
        <v>5</v>
      </c>
      <c r="P16" s="9">
        <f ca="1">VLOOKUP($B16,[1]score!$B$7:$AC$26,18,0)</f>
        <v>5</v>
      </c>
      <c r="Q16" s="9">
        <f ca="1">VLOOKUP($B16,[1]score!$B$7:$AC$26,19,0)</f>
        <v>6</v>
      </c>
      <c r="R16" s="9">
        <f ca="1">VLOOKUP($B16,[1]score!$B$7:$AC$26,20,0)</f>
        <v>2</v>
      </c>
      <c r="S16" s="9">
        <f ca="1">VLOOKUP($B16,[1]score!$B$7:$AC$26,21,0)</f>
        <v>4</v>
      </c>
      <c r="T16" s="9">
        <f ca="1">VLOOKUP($B16,[1]score!$B$7:$AC$26,22,0)</f>
        <v>5</v>
      </c>
      <c r="U16" s="9">
        <f ca="1">VLOOKUP($B16,[1]score!$B$7:$AC$26,23,0)</f>
        <v>5</v>
      </c>
      <c r="V16" s="11">
        <f ca="1">VLOOKUP($B16,[1]score!$B$7:$AC$26,24,0)</f>
        <v>88</v>
      </c>
      <c r="W16" s="11">
        <f ca="1">VLOOKUP($B16,[1]score!$B$7:$AC$26,25,0)</f>
        <v>88.000002300000006</v>
      </c>
      <c r="X16" s="11">
        <f ca="1">VLOOKUP($B16,[1]score!$B$7:$AC$26,26,0)</f>
        <v>17.3</v>
      </c>
      <c r="Y16" s="13">
        <f ca="1">VLOOKUP($B16,[1]score!$B$7:$AC$26,27,0)</f>
        <v>79.349999999999994</v>
      </c>
    </row>
    <row r="17" spans="1:25" ht="17.25" x14ac:dyDescent="0.3">
      <c r="A17" s="4">
        <v>12</v>
      </c>
      <c r="B17" s="7" t="str">
        <f ca="1">VLOOKUP($B17,[1]score!$B$7:$AC$26,4,FALSE)</f>
        <v>Lazar Majda</v>
      </c>
      <c r="C17" s="8">
        <f ca="1">VLOOKUP($B17,[1]score!$B$7:$AC$26,5,0)</f>
        <v>3</v>
      </c>
      <c r="D17" s="9">
        <f ca="1">VLOOKUP($B17,[1]score!$B$7:$AC$26,6,0)</f>
        <v>6</v>
      </c>
      <c r="E17" s="9">
        <f ca="1">VLOOKUP($B17,[1]score!$B$7:$AC$26,7,0)</f>
        <v>7</v>
      </c>
      <c r="F17" s="9">
        <f ca="1">VLOOKUP($B17,[1]score!$B$7:$AC$26,8,0)</f>
        <v>4</v>
      </c>
      <c r="G17" s="9">
        <f ca="1">VLOOKUP($B17,[1]score!$B$7:$AC$26,9,0)</f>
        <v>4</v>
      </c>
      <c r="H17" s="9">
        <f ca="1">VLOOKUP($B17,[1]score!$B$7:$AC$26,10,0)</f>
        <v>6</v>
      </c>
      <c r="I17" s="9">
        <f ca="1">VLOOKUP($B17,[1]score!$B$7:$AC$26,11,0)</f>
        <v>5</v>
      </c>
      <c r="J17" s="9">
        <f ca="1">VLOOKUP($B17,[1]score!$B$7:$AC$26,12,0)</f>
        <v>7</v>
      </c>
      <c r="K17" s="9">
        <f ca="1">VLOOKUP($B17,[1]score!$B$7:$AC$26,13,0)</f>
        <v>4</v>
      </c>
      <c r="L17" s="9">
        <f ca="1">VLOOKUP($B17,[1]score!$B$7:$AC$26,14,0)</f>
        <v>4</v>
      </c>
      <c r="M17" s="9">
        <f ca="1">VLOOKUP($B17,[1]score!$B$7:$AC$26,15,0)</f>
        <v>4</v>
      </c>
      <c r="N17" s="9">
        <f ca="1">VLOOKUP($B17,[1]score!$B$7:$AC$26,16,0)</f>
        <v>6</v>
      </c>
      <c r="O17" s="9">
        <f ca="1">VLOOKUP($B17,[1]score!$B$7:$AC$26,17,0)</f>
        <v>7</v>
      </c>
      <c r="P17" s="9">
        <f ca="1">VLOOKUP($B17,[1]score!$B$7:$AC$26,18,0)</f>
        <v>5</v>
      </c>
      <c r="Q17" s="9">
        <f ca="1">VLOOKUP($B17,[1]score!$B$7:$AC$26,19,0)</f>
        <v>7</v>
      </c>
      <c r="R17" s="9">
        <f ca="1">VLOOKUP($B17,[1]score!$B$7:$AC$26,20,0)</f>
        <v>4</v>
      </c>
      <c r="S17" s="9">
        <f ca="1">VLOOKUP($B17,[1]score!$B$7:$AC$26,21,0)</f>
        <v>3</v>
      </c>
      <c r="T17" s="9">
        <f ca="1">VLOOKUP($B17,[1]score!$B$7:$AC$26,22,0)</f>
        <v>6</v>
      </c>
      <c r="U17" s="9">
        <f ca="1">VLOOKUP($B17,[1]score!$B$7:$AC$26,23,0)</f>
        <v>6</v>
      </c>
      <c r="V17" s="11">
        <f ca="1">VLOOKUP($B17,[1]score!$B$7:$AC$26,24,0)</f>
        <v>95</v>
      </c>
      <c r="W17" s="11">
        <f ca="1">VLOOKUP($B17,[1]score!$B$7:$AC$26,25,0)</f>
        <v>95.000001699999999</v>
      </c>
      <c r="X17" s="11">
        <f ca="1">VLOOKUP($B17,[1]score!$B$7:$AC$26,26,0)</f>
        <v>26.3</v>
      </c>
      <c r="Y17" s="13">
        <f ca="1">VLOOKUP($B17,[1]score!$B$7:$AC$26,27,0)</f>
        <v>81.849999999999994</v>
      </c>
    </row>
    <row r="18" spans="1:25" ht="17.25" x14ac:dyDescent="0.3">
      <c r="A18" s="4">
        <v>13</v>
      </c>
      <c r="B18" s="7" t="str">
        <f ca="1">VLOOKUP($B18,[1]score!$B$7:$AC$26,4,FALSE)</f>
        <v>Čuk Boža</v>
      </c>
      <c r="C18" s="8">
        <f ca="1">VLOOKUP($B18,[1]score!$B$7:$AC$26,5,0)</f>
        <v>5</v>
      </c>
      <c r="D18" s="9">
        <f ca="1">VLOOKUP($B18,[1]score!$B$7:$AC$26,6,0)</f>
        <v>6</v>
      </c>
      <c r="E18" s="9">
        <f ca="1">VLOOKUP($B18,[1]score!$B$7:$AC$26,7,0)</f>
        <v>5</v>
      </c>
      <c r="F18" s="9">
        <f ca="1">VLOOKUP($B18,[1]score!$B$7:$AC$26,8,0)</f>
        <v>4</v>
      </c>
      <c r="G18" s="9">
        <f ca="1">VLOOKUP($B18,[1]score!$B$7:$AC$26,9,0)</f>
        <v>4</v>
      </c>
      <c r="H18" s="9">
        <f ca="1">VLOOKUP($B18,[1]score!$B$7:$AC$26,10,0)</f>
        <v>6</v>
      </c>
      <c r="I18" s="9">
        <f ca="1">VLOOKUP($B18,[1]score!$B$7:$AC$26,11,0)</f>
        <v>5</v>
      </c>
      <c r="J18" s="9">
        <f ca="1">VLOOKUP($B18,[1]score!$B$7:$AC$26,12,0)</f>
        <v>8</v>
      </c>
      <c r="K18" s="9">
        <f ca="1">VLOOKUP($B18,[1]score!$B$7:$AC$26,13,0)</f>
        <v>6</v>
      </c>
      <c r="L18" s="9">
        <f ca="1">VLOOKUP($B18,[1]score!$B$7:$AC$26,14,0)</f>
        <v>5</v>
      </c>
      <c r="M18" s="9">
        <f ca="1">VLOOKUP($B18,[1]score!$B$7:$AC$26,15,0)</f>
        <v>4</v>
      </c>
      <c r="N18" s="9">
        <f ca="1">VLOOKUP($B18,[1]score!$B$7:$AC$26,16,0)</f>
        <v>5</v>
      </c>
      <c r="O18" s="9">
        <f ca="1">VLOOKUP($B18,[1]score!$B$7:$AC$26,17,0)</f>
        <v>7</v>
      </c>
      <c r="P18" s="9">
        <f ca="1">VLOOKUP($B18,[1]score!$B$7:$AC$26,18,0)</f>
        <v>5</v>
      </c>
      <c r="Q18" s="9">
        <f ca="1">VLOOKUP($B18,[1]score!$B$7:$AC$26,19,0)</f>
        <v>8</v>
      </c>
      <c r="R18" s="9">
        <f ca="1">VLOOKUP($B18,[1]score!$B$7:$AC$26,20,0)</f>
        <v>3</v>
      </c>
      <c r="S18" s="9">
        <f ca="1">VLOOKUP($B18,[1]score!$B$7:$AC$26,21,0)</f>
        <v>3</v>
      </c>
      <c r="T18" s="9">
        <f ca="1">VLOOKUP($B18,[1]score!$B$7:$AC$26,22,0)</f>
        <v>7</v>
      </c>
      <c r="U18" s="9">
        <f ca="1">VLOOKUP($B18,[1]score!$B$7:$AC$26,23,0)</f>
        <v>7</v>
      </c>
      <c r="V18" s="11">
        <f ca="1">VLOOKUP($B18,[1]score!$B$7:$AC$26,24,0)</f>
        <v>98</v>
      </c>
      <c r="W18" s="11">
        <f ca="1">VLOOKUP($B18,[1]score!$B$7:$AC$26,25,0)</f>
        <v>98.000001299999994</v>
      </c>
      <c r="X18" s="11">
        <f ca="1">VLOOKUP($B18,[1]score!$B$7:$AC$26,26,0)</f>
        <v>28.1</v>
      </c>
      <c r="Y18" s="13">
        <f ca="1">VLOOKUP($B18,[1]score!$B$7:$AC$26,27,0)</f>
        <v>83.95</v>
      </c>
    </row>
    <row r="19" spans="1:25" ht="17.25" x14ac:dyDescent="0.3">
      <c r="A19" s="4">
        <v>14</v>
      </c>
      <c r="B19" s="7" t="str">
        <f ca="1">VLOOKUP($B19,[1]score!$B$7:$AC$26,4,FALSE)</f>
        <v>Kolčan Duška</v>
      </c>
      <c r="C19" s="8">
        <f ca="1">VLOOKUP($B19,[1]score!$B$7:$AC$26,5,0)</f>
        <v>2</v>
      </c>
      <c r="D19" s="9">
        <f ca="1">VLOOKUP($B19,[1]score!$B$7:$AC$26,6,0)</f>
        <v>7</v>
      </c>
      <c r="E19" s="9">
        <f ca="1">VLOOKUP($B19,[1]score!$B$7:$AC$26,7,0)</f>
        <v>4</v>
      </c>
      <c r="F19" s="9">
        <f ca="1">VLOOKUP($B19,[1]score!$B$7:$AC$26,8,0)</f>
        <v>4</v>
      </c>
      <c r="G19" s="9">
        <f ca="1">VLOOKUP($B19,[1]score!$B$7:$AC$26,9,0)</f>
        <v>3</v>
      </c>
      <c r="H19" s="9">
        <f ca="1">VLOOKUP($B19,[1]score!$B$7:$AC$26,10,0)</f>
        <v>6</v>
      </c>
      <c r="I19" s="9">
        <f ca="1">VLOOKUP($B19,[1]score!$B$7:$AC$26,11,0)</f>
        <v>4</v>
      </c>
      <c r="J19" s="9">
        <f ca="1">VLOOKUP($B19,[1]score!$B$7:$AC$26,12,0)</f>
        <v>6</v>
      </c>
      <c r="K19" s="9">
        <f ca="1">VLOOKUP($B19,[1]score!$B$7:$AC$26,13,0)</f>
        <v>9</v>
      </c>
      <c r="L19" s="9">
        <f ca="1">VLOOKUP($B19,[1]score!$B$7:$AC$26,14,0)</f>
        <v>5</v>
      </c>
      <c r="M19" s="9">
        <f ca="1">VLOOKUP($B19,[1]score!$B$7:$AC$26,15,0)</f>
        <v>4</v>
      </c>
      <c r="N19" s="9">
        <f ca="1">VLOOKUP($B19,[1]score!$B$7:$AC$26,16,0)</f>
        <v>6</v>
      </c>
      <c r="O19" s="9">
        <f ca="1">VLOOKUP($B19,[1]score!$B$7:$AC$26,17,0)</f>
        <v>6</v>
      </c>
      <c r="P19" s="9">
        <f ca="1">VLOOKUP($B19,[1]score!$B$7:$AC$26,18,0)</f>
        <v>6</v>
      </c>
      <c r="Q19" s="9">
        <f ca="1">VLOOKUP($B19,[1]score!$B$7:$AC$26,19,0)</f>
        <v>6</v>
      </c>
      <c r="R19" s="9">
        <f ca="1">VLOOKUP($B19,[1]score!$B$7:$AC$26,20,0)</f>
        <v>4</v>
      </c>
      <c r="S19" s="9">
        <f ca="1">VLOOKUP($B19,[1]score!$B$7:$AC$26,21,0)</f>
        <v>3</v>
      </c>
      <c r="T19" s="9">
        <f ca="1">VLOOKUP($B19,[1]score!$B$7:$AC$26,22,0)</f>
        <v>9</v>
      </c>
      <c r="U19" s="9">
        <f ca="1">VLOOKUP($B19,[1]score!$B$7:$AC$26,23,0)</f>
        <v>5</v>
      </c>
      <c r="V19" s="11">
        <f ca="1">VLOOKUP($B19,[1]score!$B$7:$AC$26,24,0)</f>
        <v>97</v>
      </c>
      <c r="W19" s="11">
        <f ca="1">VLOOKUP($B19,[1]score!$B$7:$AC$26,25,0)</f>
        <v>97.000001100000006</v>
      </c>
      <c r="X19" s="11">
        <f ca="1">VLOOKUP($B19,[1]score!$B$7:$AC$26,26,0)</f>
        <v>25.8</v>
      </c>
      <c r="Y19" s="13">
        <f ca="1">VLOOKUP($B19,[1]score!$B$7:$AC$26,27,0)</f>
        <v>84.1</v>
      </c>
    </row>
    <row r="20" spans="1:25" ht="17.25" x14ac:dyDescent="0.3">
      <c r="A20" s="4">
        <v>15</v>
      </c>
      <c r="B20" s="7" t="str">
        <f ca="1">VLOOKUP($B20,[1]score!$B$7:$AC$26,4,FALSE)</f>
        <v>Šmit Nada</v>
      </c>
      <c r="C20" s="8">
        <f ca="1">VLOOKUP($B20,[1]score!$B$7:$AC$26,5,0)</f>
        <v>4</v>
      </c>
      <c r="D20" s="9">
        <f ca="1">VLOOKUP($B20,[1]score!$B$7:$AC$26,6,0)</f>
        <v>6</v>
      </c>
      <c r="E20" s="9">
        <f ca="1">VLOOKUP($B20,[1]score!$B$7:$AC$26,7,0)</f>
        <v>7</v>
      </c>
      <c r="F20" s="9">
        <f ca="1">VLOOKUP($B20,[1]score!$B$7:$AC$26,8,0)</f>
        <v>4</v>
      </c>
      <c r="G20" s="9">
        <f ca="1">VLOOKUP($B20,[1]score!$B$7:$AC$26,9,0)</f>
        <v>5</v>
      </c>
      <c r="H20" s="9">
        <f ca="1">VLOOKUP($B20,[1]score!$B$7:$AC$26,10,0)</f>
        <v>6</v>
      </c>
      <c r="I20" s="9">
        <f ca="1">VLOOKUP($B20,[1]score!$B$7:$AC$26,11,0)</f>
        <v>6</v>
      </c>
      <c r="J20" s="9">
        <f ca="1">VLOOKUP($B20,[1]score!$B$7:$AC$26,12,0)</f>
        <v>8</v>
      </c>
      <c r="K20" s="9">
        <f ca="1">VLOOKUP($B20,[1]score!$B$7:$AC$26,13,0)</f>
        <v>6</v>
      </c>
      <c r="L20" s="9">
        <f ca="1">VLOOKUP($B20,[1]score!$B$7:$AC$26,14,0)</f>
        <v>5</v>
      </c>
      <c r="M20" s="9">
        <f ca="1">VLOOKUP($B20,[1]score!$B$7:$AC$26,15,0)</f>
        <v>4</v>
      </c>
      <c r="N20" s="9">
        <f ca="1">VLOOKUP($B20,[1]score!$B$7:$AC$26,16,0)</f>
        <v>6</v>
      </c>
      <c r="O20" s="9">
        <f ca="1">VLOOKUP($B20,[1]score!$B$7:$AC$26,17,0)</f>
        <v>7</v>
      </c>
      <c r="P20" s="9">
        <f ca="1">VLOOKUP($B20,[1]score!$B$7:$AC$26,18,0)</f>
        <v>6</v>
      </c>
      <c r="Q20" s="9">
        <f ca="1">VLOOKUP($B20,[1]score!$B$7:$AC$26,19,0)</f>
        <v>7</v>
      </c>
      <c r="R20" s="9">
        <f ca="1">VLOOKUP($B20,[1]score!$B$7:$AC$26,20,0)</f>
        <v>4</v>
      </c>
      <c r="S20" s="9">
        <f ca="1">VLOOKUP($B20,[1]score!$B$7:$AC$26,21,0)</f>
        <v>4</v>
      </c>
      <c r="T20" s="9">
        <f ca="1">VLOOKUP($B20,[1]score!$B$7:$AC$26,22,0)</f>
        <v>7</v>
      </c>
      <c r="U20" s="9">
        <f ca="1">VLOOKUP($B20,[1]score!$B$7:$AC$26,23,0)</f>
        <v>6</v>
      </c>
      <c r="V20" s="11">
        <f ca="1">VLOOKUP($B20,[1]score!$B$7:$AC$26,24,0)</f>
        <v>104</v>
      </c>
      <c r="W20" s="11">
        <f ca="1">VLOOKUP($B20,[1]score!$B$7:$AC$26,25,0)</f>
        <v>104.00000180000001</v>
      </c>
      <c r="X20" s="11">
        <f ca="1">VLOOKUP($B20,[1]score!$B$7:$AC$26,26,0)</f>
        <v>39</v>
      </c>
      <c r="Y20" s="13">
        <f ca="1">VLOOKUP($B20,[1]score!$B$7:$AC$26,27,0)</f>
        <v>84.5</v>
      </c>
    </row>
    <row r="21" spans="1:25" ht="17.25" x14ac:dyDescent="0.3">
      <c r="A21" s="4">
        <v>16</v>
      </c>
      <c r="B21" s="7" t="str">
        <f ca="1">VLOOKUP($B21,[1]score!$B$7:$AC$26,4,FALSE)</f>
        <v>Plemelj Milena</v>
      </c>
      <c r="C21" s="8">
        <f ca="1">VLOOKUP($B21,[1]score!$B$7:$AC$26,5,0)</f>
        <v>2</v>
      </c>
      <c r="D21" s="9">
        <f ca="1">VLOOKUP($B21,[1]score!$B$7:$AC$26,6,0)</f>
        <v>6</v>
      </c>
      <c r="E21" s="9">
        <f ca="1">VLOOKUP($B21,[1]score!$B$7:$AC$26,7,0)</f>
        <v>6</v>
      </c>
      <c r="F21" s="9">
        <f ca="1">VLOOKUP($B21,[1]score!$B$7:$AC$26,8,0)</f>
        <v>4</v>
      </c>
      <c r="G21" s="9">
        <f ca="1">VLOOKUP($B21,[1]score!$B$7:$AC$26,9,0)</f>
        <v>4</v>
      </c>
      <c r="H21" s="9">
        <f ca="1">VLOOKUP($B21,[1]score!$B$7:$AC$26,10,0)</f>
        <v>5</v>
      </c>
      <c r="I21" s="9">
        <f ca="1">VLOOKUP($B21,[1]score!$B$7:$AC$26,11,0)</f>
        <v>8</v>
      </c>
      <c r="J21" s="9">
        <f ca="1">VLOOKUP($B21,[1]score!$B$7:$AC$26,12,0)</f>
        <v>8</v>
      </c>
      <c r="K21" s="9">
        <f ca="1">VLOOKUP($B21,[1]score!$B$7:$AC$26,13,0)</f>
        <v>6</v>
      </c>
      <c r="L21" s="9">
        <f ca="1">VLOOKUP($B21,[1]score!$B$7:$AC$26,14,0)</f>
        <v>5</v>
      </c>
      <c r="M21" s="9">
        <f ca="1">VLOOKUP($B21,[1]score!$B$7:$AC$26,15,0)</f>
        <v>4</v>
      </c>
      <c r="N21" s="9">
        <f ca="1">VLOOKUP($B21,[1]score!$B$7:$AC$26,16,0)</f>
        <v>4</v>
      </c>
      <c r="O21" s="9">
        <f ca="1">VLOOKUP($B21,[1]score!$B$7:$AC$26,17,0)</f>
        <v>6</v>
      </c>
      <c r="P21" s="9">
        <f ca="1">VLOOKUP($B21,[1]score!$B$7:$AC$26,18,0)</f>
        <v>4</v>
      </c>
      <c r="Q21" s="9">
        <f ca="1">VLOOKUP($B21,[1]score!$B$7:$AC$26,19,0)</f>
        <v>6</v>
      </c>
      <c r="R21" s="9">
        <f ca="1">VLOOKUP($B21,[1]score!$B$7:$AC$26,20,0)</f>
        <v>4</v>
      </c>
      <c r="S21" s="9">
        <f ca="1">VLOOKUP($B21,[1]score!$B$7:$AC$26,21,0)</f>
        <v>5</v>
      </c>
      <c r="T21" s="9">
        <f ca="1">VLOOKUP($B21,[1]score!$B$7:$AC$26,22,0)</f>
        <v>6</v>
      </c>
      <c r="U21" s="9">
        <f ca="1">VLOOKUP($B21,[1]score!$B$7:$AC$26,23,0)</f>
        <v>7</v>
      </c>
      <c r="V21" s="11">
        <f ca="1">VLOOKUP($B21,[1]score!$B$7:$AC$26,24,0)</f>
        <v>98</v>
      </c>
      <c r="W21" s="11">
        <f ca="1">VLOOKUP($B21,[1]score!$B$7:$AC$26,25,0)</f>
        <v>98.0000024</v>
      </c>
      <c r="X21" s="11">
        <f ca="1">VLOOKUP($B21,[1]score!$B$7:$AC$26,26,0)</f>
        <v>21</v>
      </c>
      <c r="Y21" s="13">
        <f ca="1">VLOOKUP($B21,[1]score!$B$7:$AC$26,27,0)</f>
        <v>87.5</v>
      </c>
    </row>
    <row r="22" spans="1:25" ht="17.25" x14ac:dyDescent="0.3">
      <c r="A22" s="4">
        <v>17</v>
      </c>
      <c r="B22" s="7" t="str">
        <f ca="1">VLOOKUP($B22,[1]score!$B$7:$AC$26,4,FALSE)</f>
        <v>Benedik Danica</v>
      </c>
      <c r="C22" s="8">
        <f ca="1">VLOOKUP($B22,[1]score!$B$7:$AC$26,5,0)</f>
        <v>1</v>
      </c>
      <c r="D22" s="9">
        <f ca="1">VLOOKUP($B22,[1]score!$B$7:$AC$26,6,0)</f>
        <v>5</v>
      </c>
      <c r="E22" s="9">
        <f ca="1">VLOOKUP($B22,[1]score!$B$7:$AC$26,7,0)</f>
        <v>6</v>
      </c>
      <c r="F22" s="9">
        <f ca="1">VLOOKUP($B22,[1]score!$B$7:$AC$26,8,0)</f>
        <v>6</v>
      </c>
      <c r="G22" s="9">
        <f ca="1">VLOOKUP($B22,[1]score!$B$7:$AC$26,9,0)</f>
        <v>4</v>
      </c>
      <c r="H22" s="9">
        <f ca="1">VLOOKUP($B22,[1]score!$B$7:$AC$26,10,0)</f>
        <v>5</v>
      </c>
      <c r="I22" s="9">
        <f ca="1">VLOOKUP($B22,[1]score!$B$7:$AC$26,11,0)</f>
        <v>8</v>
      </c>
      <c r="J22" s="9">
        <f ca="1">VLOOKUP($B22,[1]score!$B$7:$AC$26,12,0)</f>
        <v>8</v>
      </c>
      <c r="K22" s="9">
        <f ca="1">VLOOKUP($B22,[1]score!$B$7:$AC$26,13,0)</f>
        <v>8</v>
      </c>
      <c r="L22" s="9">
        <f ca="1">VLOOKUP($B22,[1]score!$B$7:$AC$26,14,0)</f>
        <v>3</v>
      </c>
      <c r="M22" s="9">
        <f ca="1">VLOOKUP($B22,[1]score!$B$7:$AC$26,15,0)</f>
        <v>6</v>
      </c>
      <c r="N22" s="9">
        <f ca="1">VLOOKUP($B22,[1]score!$B$7:$AC$26,16,0)</f>
        <v>5</v>
      </c>
      <c r="O22" s="9">
        <f ca="1">VLOOKUP($B22,[1]score!$B$7:$AC$26,17,0)</f>
        <v>8</v>
      </c>
      <c r="P22" s="9">
        <f ca="1">VLOOKUP($B22,[1]score!$B$7:$AC$26,18,0)</f>
        <v>7</v>
      </c>
      <c r="Q22" s="9">
        <f ca="1">VLOOKUP($B22,[1]score!$B$7:$AC$26,19,0)</f>
        <v>7</v>
      </c>
      <c r="R22" s="9">
        <f ca="1">VLOOKUP($B22,[1]score!$B$7:$AC$26,20,0)</f>
        <v>3</v>
      </c>
      <c r="S22" s="9">
        <f ca="1">VLOOKUP($B22,[1]score!$B$7:$AC$26,21,0)</f>
        <v>3</v>
      </c>
      <c r="T22" s="9">
        <f ca="1">VLOOKUP($B22,[1]score!$B$7:$AC$26,22,0)</f>
        <v>5</v>
      </c>
      <c r="U22" s="9">
        <f ca="1">VLOOKUP($B22,[1]score!$B$7:$AC$26,23,0)</f>
        <v>5</v>
      </c>
      <c r="V22" s="11">
        <f ca="1">VLOOKUP($B22,[1]score!$B$7:$AC$26,24,0)</f>
        <v>102</v>
      </c>
      <c r="W22" s="11">
        <f ca="1">VLOOKUP($B22,[1]score!$B$7:$AC$26,25,0)</f>
        <v>102.0000026</v>
      </c>
      <c r="X22" s="11">
        <f ca="1">VLOOKUP($B22,[1]score!$B$7:$AC$26,26,0)</f>
        <v>26.5</v>
      </c>
      <c r="Y22" s="13">
        <f ca="1">VLOOKUP($B22,[1]score!$B$7:$AC$26,27,0)</f>
        <v>88.75</v>
      </c>
    </row>
    <row r="23" spans="1:25" ht="17.25" x14ac:dyDescent="0.3">
      <c r="A23" s="4">
        <v>18</v>
      </c>
      <c r="B23" s="7" t="str">
        <f ca="1">VLOOKUP($B23,[1]score!$B$7:$AC$26,4,FALSE)</f>
        <v>Pesjak Nada</v>
      </c>
      <c r="C23" s="8">
        <f ca="1">VLOOKUP($B23,[1]score!$B$7:$AC$26,5,0)</f>
        <v>2</v>
      </c>
      <c r="D23" s="9">
        <f ca="1">VLOOKUP($B23,[1]score!$B$7:$AC$26,6,0)</f>
        <v>6</v>
      </c>
      <c r="E23" s="9">
        <f ca="1">VLOOKUP($B23,[1]score!$B$7:$AC$26,7,0)</f>
        <v>6</v>
      </c>
      <c r="F23" s="9">
        <f ca="1">VLOOKUP($B23,[1]score!$B$7:$AC$26,8,0)</f>
        <v>3</v>
      </c>
      <c r="G23" s="9">
        <f ca="1">VLOOKUP($B23,[1]score!$B$7:$AC$26,9,0)</f>
        <v>3</v>
      </c>
      <c r="H23" s="9">
        <f ca="1">VLOOKUP($B23,[1]score!$B$7:$AC$26,10,0)</f>
        <v>6</v>
      </c>
      <c r="I23" s="9">
        <f ca="1">VLOOKUP($B23,[1]score!$B$7:$AC$26,11,0)</f>
        <v>6</v>
      </c>
      <c r="J23" s="9">
        <f ca="1">VLOOKUP($B23,[1]score!$B$7:$AC$26,12,0)</f>
        <v>8</v>
      </c>
      <c r="K23" s="9">
        <f ca="1">VLOOKUP($B23,[1]score!$B$7:$AC$26,13,0)</f>
        <v>5</v>
      </c>
      <c r="L23" s="9">
        <f ca="1">VLOOKUP($B23,[1]score!$B$7:$AC$26,14,0)</f>
        <v>5</v>
      </c>
      <c r="M23" s="9">
        <f ca="1">VLOOKUP($B23,[1]score!$B$7:$AC$26,15,0)</f>
        <v>5</v>
      </c>
      <c r="N23" s="9">
        <f ca="1">VLOOKUP($B23,[1]score!$B$7:$AC$26,16,0)</f>
        <v>6</v>
      </c>
      <c r="O23" s="9">
        <f ca="1">VLOOKUP($B23,[1]score!$B$7:$AC$26,17,0)</f>
        <v>10</v>
      </c>
      <c r="P23" s="9">
        <f ca="1">VLOOKUP($B23,[1]score!$B$7:$AC$26,18,0)</f>
        <v>6</v>
      </c>
      <c r="Q23" s="9">
        <f ca="1">VLOOKUP($B23,[1]score!$B$7:$AC$26,19,0)</f>
        <v>6</v>
      </c>
      <c r="R23" s="9">
        <f ca="1">VLOOKUP($B23,[1]score!$B$7:$AC$26,20,0)</f>
        <v>3</v>
      </c>
      <c r="S23" s="9">
        <f ca="1">VLOOKUP($B23,[1]score!$B$7:$AC$26,21,0)</f>
        <v>4</v>
      </c>
      <c r="T23" s="9">
        <f ca="1">VLOOKUP($B23,[1]score!$B$7:$AC$26,22,0)</f>
        <v>8</v>
      </c>
      <c r="U23" s="9">
        <f ca="1">VLOOKUP($B23,[1]score!$B$7:$AC$26,23,0)</f>
        <v>8</v>
      </c>
      <c r="V23" s="11">
        <f ca="1">VLOOKUP($B23,[1]score!$B$7:$AC$26,24,0)</f>
        <v>104</v>
      </c>
      <c r="W23" s="11">
        <f ca="1">VLOOKUP($B23,[1]score!$B$7:$AC$26,25,0)</f>
        <v>104.0000021</v>
      </c>
      <c r="X23" s="11">
        <f ca="1">VLOOKUP($B23,[1]score!$B$7:$AC$26,26,0)</f>
        <v>24.8</v>
      </c>
      <c r="Y23" s="13">
        <f ca="1">VLOOKUP($B23,[1]score!$B$7:$AC$26,27,0)</f>
        <v>91.6</v>
      </c>
    </row>
    <row r="24" spans="1:25" ht="17.25" x14ac:dyDescent="0.3">
      <c r="A24" s="4">
        <v>19</v>
      </c>
      <c r="B24" s="7" t="str">
        <f ca="1">VLOOKUP($B24,[1]score!$B$7:$AC$26,4,FALSE)</f>
        <v>Novak Sonja</v>
      </c>
      <c r="C24" s="8">
        <f ca="1">VLOOKUP($B24,[1]score!$B$7:$AC$26,5,0)</f>
        <v>1</v>
      </c>
      <c r="D24" s="9">
        <f ca="1">VLOOKUP($B24,[1]score!$B$7:$AC$26,6,0)</f>
        <v>7</v>
      </c>
      <c r="E24" s="9">
        <f ca="1">VLOOKUP($B24,[1]score!$B$7:$AC$26,7,0)</f>
        <v>8</v>
      </c>
      <c r="F24" s="9">
        <f ca="1">VLOOKUP($B24,[1]score!$B$7:$AC$26,8,0)</f>
        <v>5</v>
      </c>
      <c r="G24" s="9">
        <f ca="1">VLOOKUP($B24,[1]score!$B$7:$AC$26,9,0)</f>
        <v>5</v>
      </c>
      <c r="H24" s="9">
        <f ca="1">VLOOKUP($B24,[1]score!$B$7:$AC$26,10,0)</f>
        <v>9</v>
      </c>
      <c r="I24" s="9">
        <f ca="1">VLOOKUP($B24,[1]score!$B$7:$AC$26,11,0)</f>
        <v>10</v>
      </c>
      <c r="J24" s="9">
        <f ca="1">VLOOKUP($B24,[1]score!$B$7:$AC$26,12,0)</f>
        <v>8</v>
      </c>
      <c r="K24" s="9">
        <f ca="1">VLOOKUP($B24,[1]score!$B$7:$AC$26,13,0)</f>
        <v>6</v>
      </c>
      <c r="L24" s="9">
        <f ca="1">VLOOKUP($B24,[1]score!$B$7:$AC$26,14,0)</f>
        <v>5</v>
      </c>
      <c r="M24" s="9">
        <f ca="1">VLOOKUP($B24,[1]score!$B$7:$AC$26,15,0)</f>
        <v>4</v>
      </c>
      <c r="N24" s="9">
        <f ca="1">VLOOKUP($B24,[1]score!$B$7:$AC$26,16,0)</f>
        <v>7</v>
      </c>
      <c r="O24" s="9">
        <f ca="1">VLOOKUP($B24,[1]score!$B$7:$AC$26,17,0)</f>
        <v>8</v>
      </c>
      <c r="P24" s="9">
        <f ca="1">VLOOKUP($B24,[1]score!$B$7:$AC$26,18,0)</f>
        <v>7</v>
      </c>
      <c r="Q24" s="9">
        <f ca="1">VLOOKUP($B24,[1]score!$B$7:$AC$26,19,0)</f>
        <v>9</v>
      </c>
      <c r="R24" s="9">
        <f ca="1">VLOOKUP($B24,[1]score!$B$7:$AC$26,20,0)</f>
        <v>6</v>
      </c>
      <c r="S24" s="9">
        <f ca="1">VLOOKUP($B24,[1]score!$B$7:$AC$26,21,0)</f>
        <v>6</v>
      </c>
      <c r="T24" s="9">
        <f ca="1">VLOOKUP($B24,[1]score!$B$7:$AC$26,22,0)</f>
        <v>7</v>
      </c>
      <c r="U24" s="9">
        <f ca="1">VLOOKUP($B24,[1]score!$B$7:$AC$26,23,0)</f>
        <v>8</v>
      </c>
      <c r="V24" s="11">
        <f ca="1">VLOOKUP($B24,[1]score!$B$7:$AC$26,24,0)</f>
        <v>125</v>
      </c>
      <c r="W24" s="11">
        <f ca="1">VLOOKUP($B24,[1]score!$B$7:$AC$26,25,0)</f>
        <v>125.0000019</v>
      </c>
      <c r="X24" s="11">
        <f ca="1">VLOOKUP($B24,[1]score!$B$7:$AC$26,26,0)</f>
        <v>33.5</v>
      </c>
      <c r="Y24" s="13">
        <f ca="1">VLOOKUP($B24,[1]score!$B$7:$AC$26,27,0)</f>
        <v>108.25</v>
      </c>
    </row>
    <row r="25" spans="1:25" ht="17.25" x14ac:dyDescent="0.3">
      <c r="A25" s="4">
        <v>19</v>
      </c>
      <c r="B25" s="7" t="str">
        <f ca="1">VLOOKUP($B25,[1]score!$B$7:$AC$26,4,FALSE)</f>
        <v>Klemenčič Ani</v>
      </c>
      <c r="C25" s="8">
        <f ca="1">VLOOKUP($B25,[1]score!$B$7:$AC$26,5,0)</f>
        <v>1</v>
      </c>
      <c r="D25" s="9">
        <f ca="1">VLOOKUP($B25,[1]score!$B$7:$AC$26,6,0)</f>
        <v>9</v>
      </c>
      <c r="E25" s="9">
        <f ca="1">VLOOKUP($B25,[1]score!$B$7:$AC$26,7,0)</f>
        <v>10</v>
      </c>
      <c r="F25" s="9">
        <f ca="1">VLOOKUP($B25,[1]score!$B$7:$AC$26,8,0)</f>
        <v>7</v>
      </c>
      <c r="G25" s="9">
        <f ca="1">VLOOKUP($B25,[1]score!$B$7:$AC$26,9,0)</f>
        <v>10</v>
      </c>
      <c r="H25" s="9">
        <f ca="1">VLOOKUP($B25,[1]score!$B$7:$AC$26,10,0)</f>
        <v>10</v>
      </c>
      <c r="I25" s="9">
        <f ca="1">VLOOKUP($B25,[1]score!$B$7:$AC$26,11,0)</f>
        <v>10</v>
      </c>
      <c r="J25" s="9">
        <f ca="1">VLOOKUP($B25,[1]score!$B$7:$AC$26,12,0)</f>
        <v>10</v>
      </c>
      <c r="K25" s="9">
        <f ca="1">VLOOKUP($B25,[1]score!$B$7:$AC$26,13,0)</f>
        <v>10</v>
      </c>
      <c r="L25" s="9">
        <f ca="1">VLOOKUP($B25,[1]score!$B$7:$AC$26,14,0)</f>
        <v>8</v>
      </c>
      <c r="M25" s="9">
        <f ca="1">VLOOKUP($B25,[1]score!$B$7:$AC$26,15,0)</f>
        <v>8</v>
      </c>
      <c r="N25" s="9">
        <f ca="1">VLOOKUP($B25,[1]score!$B$7:$AC$26,16,0)</f>
        <v>8</v>
      </c>
      <c r="O25" s="9">
        <f ca="1">VLOOKUP($B25,[1]score!$B$7:$AC$26,17,0)</f>
        <v>10</v>
      </c>
      <c r="P25" s="9">
        <f ca="1">VLOOKUP($B25,[1]score!$B$7:$AC$26,18,0)</f>
        <v>7</v>
      </c>
      <c r="Q25" s="9">
        <f ca="1">VLOOKUP($B25,[1]score!$B$7:$AC$26,19,0)</f>
        <v>10</v>
      </c>
      <c r="R25" s="9">
        <f ca="1">VLOOKUP($B25,[1]score!$B$7:$AC$26,20,0)</f>
        <v>6</v>
      </c>
      <c r="S25" s="9">
        <f ca="1">VLOOKUP($B25,[1]score!$B$7:$AC$26,21,0)</f>
        <v>6</v>
      </c>
      <c r="T25" s="9">
        <f ca="1">VLOOKUP($B25,[1]score!$B$7:$AC$26,22,0)</f>
        <v>10</v>
      </c>
      <c r="U25" s="9">
        <f ca="1">VLOOKUP($B25,[1]score!$B$7:$AC$26,23,0)</f>
        <v>10</v>
      </c>
      <c r="V25" s="11">
        <f ca="1">VLOOKUP($B25,[1]score!$B$7:$AC$26,24,0)</f>
        <v>159</v>
      </c>
      <c r="W25" s="11">
        <f ca="1">VLOOKUP($B25,[1]score!$B$7:$AC$26,25,0)</f>
        <v>159.00000249999999</v>
      </c>
      <c r="X25" s="11">
        <f ca="1">VLOOKUP($B25,[1]score!$B$7:$AC$26,26,0)</f>
        <v>54</v>
      </c>
      <c r="Y25" s="13">
        <f ca="1">VLOOKUP($B25,[1]score!$B$7:$AC$26,27,0)</f>
        <v>132</v>
      </c>
    </row>
    <row r="26" spans="1:25" ht="15.75" x14ac:dyDescent="0.25">
      <c r="A26" s="5"/>
      <c r="B26" s="29" t="s">
        <v>9</v>
      </c>
      <c r="C26" s="30"/>
      <c r="D26" s="10">
        <v>4</v>
      </c>
      <c r="E26" s="10">
        <v>4</v>
      </c>
      <c r="F26" s="10">
        <v>3</v>
      </c>
      <c r="G26" s="10">
        <v>3</v>
      </c>
      <c r="H26" s="10">
        <v>4</v>
      </c>
      <c r="I26" s="10">
        <v>4</v>
      </c>
      <c r="J26" s="10">
        <v>5</v>
      </c>
      <c r="K26" s="10">
        <v>4</v>
      </c>
      <c r="L26" s="10">
        <v>4</v>
      </c>
      <c r="M26" s="10">
        <v>3</v>
      </c>
      <c r="N26" s="10">
        <v>4</v>
      </c>
      <c r="O26" s="10">
        <v>5</v>
      </c>
      <c r="P26" s="10">
        <v>4</v>
      </c>
      <c r="Q26" s="10">
        <v>5</v>
      </c>
      <c r="R26" s="10">
        <v>3</v>
      </c>
      <c r="S26" s="10">
        <v>3</v>
      </c>
      <c r="T26" s="10">
        <v>4</v>
      </c>
      <c r="U26" s="10">
        <v>4</v>
      </c>
      <c r="V26" s="12">
        <v>70</v>
      </c>
      <c r="W26" s="5"/>
      <c r="X26" s="5"/>
      <c r="Y26" s="5"/>
    </row>
  </sheetData>
  <mergeCells count="27">
    <mergeCell ref="W4:W5"/>
    <mergeCell ref="X4:X5"/>
    <mergeCell ref="Y4:Y5"/>
    <mergeCell ref="B26:C26"/>
    <mergeCell ref="Q4:Q5"/>
    <mergeCell ref="R4:R5"/>
    <mergeCell ref="S4:S5"/>
    <mergeCell ref="T4:T5"/>
    <mergeCell ref="U4:U5"/>
    <mergeCell ref="V4:V5"/>
    <mergeCell ref="K4:K5"/>
    <mergeCell ref="L4:L5"/>
    <mergeCell ref="M4:M5"/>
    <mergeCell ref="N4:N5"/>
    <mergeCell ref="O4:O5"/>
    <mergeCell ref="P4:P5"/>
    <mergeCell ref="B4:B5"/>
    <mergeCell ref="C4:C5"/>
    <mergeCell ref="D4:D5"/>
    <mergeCell ref="E4:E5"/>
    <mergeCell ref="F4:F5"/>
    <mergeCell ref="G4:G5"/>
    <mergeCell ref="D1:U1"/>
    <mergeCell ref="D3:U3"/>
    <mergeCell ref="H4:H5"/>
    <mergeCell ref="I4:I5"/>
    <mergeCell ref="J4:J5"/>
  </mergeCells>
  <conditionalFormatting sqref="V6:Y25 C6:C25">
    <cfRule type="cellIs" dxfId="65" priority="65" operator="equal">
      <formula>0</formula>
    </cfRule>
  </conditionalFormatting>
  <conditionalFormatting sqref="D6:E25 P6:P25 I6:I25 T6:U25">
    <cfRule type="cellIs" dxfId="64" priority="61" operator="greaterThan">
      <formula>5</formula>
    </cfRule>
    <cfRule type="cellIs" dxfId="63" priority="62" operator="equal">
      <formula>5</formula>
    </cfRule>
    <cfRule type="cellIs" dxfId="62" priority="63" operator="equal">
      <formula>3</formula>
    </cfRule>
    <cfRule type="cellIs" dxfId="61" priority="64" operator="equal">
      <formula>2</formula>
    </cfRule>
    <cfRule type="cellIs" dxfId="60" priority="66" operator="equal">
      <formula>0</formula>
    </cfRule>
  </conditionalFormatting>
  <conditionalFormatting sqref="C6:C25">
    <cfRule type="dataBar" priority="67">
      <dataBar>
        <cfvo type="num" val="1"/>
        <cfvo type="max"/>
        <color rgb="FF7030A0"/>
      </dataBar>
      <extLst>
        <ext xmlns:x14="http://schemas.microsoft.com/office/spreadsheetml/2009/9/main" uri="{B025F937-C7B1-47D3-B67F-A62EFF666E3E}">
          <x14:id>{9CB04281-10FC-4ACA-8DE2-C951C72144A5}</x14:id>
        </ext>
      </extLst>
    </cfRule>
  </conditionalFormatting>
  <conditionalFormatting sqref="V6:Y25">
    <cfRule type="cellIs" dxfId="59" priority="60" operator="equal">
      <formula>200</formula>
    </cfRule>
  </conditionalFormatting>
  <conditionalFormatting sqref="B6:B25">
    <cfRule type="cellIs" dxfId="58" priority="59" operator="equal">
      <formula>0</formula>
    </cfRule>
  </conditionalFormatting>
  <conditionalFormatting sqref="Q6:Q25 J6:J25">
    <cfRule type="cellIs" dxfId="53" priority="54" operator="greaterThan">
      <formula>6</formula>
    </cfRule>
    <cfRule type="cellIs" dxfId="54" priority="55" operator="equal">
      <formula>6</formula>
    </cfRule>
    <cfRule type="cellIs" dxfId="55" priority="56" operator="equal">
      <formula>4</formula>
    </cfRule>
    <cfRule type="cellIs" dxfId="56" priority="57" operator="equal">
      <formula>3</formula>
    </cfRule>
    <cfRule type="cellIs" dxfId="57" priority="58" operator="equal">
      <formula>0</formula>
    </cfRule>
  </conditionalFormatting>
  <conditionalFormatting sqref="S6:S25">
    <cfRule type="cellIs" dxfId="48" priority="49" operator="greaterThan">
      <formula>4</formula>
    </cfRule>
    <cfRule type="cellIs" dxfId="49" priority="50" operator="equal">
      <formula>4</formula>
    </cfRule>
    <cfRule type="cellIs" dxfId="50" priority="51" operator="equal">
      <formula>2</formula>
    </cfRule>
    <cfRule type="cellIs" dxfId="51" priority="52" operator="equal">
      <formula>1</formula>
    </cfRule>
    <cfRule type="cellIs" dxfId="52" priority="53" operator="equal">
      <formula>0</formula>
    </cfRule>
  </conditionalFormatting>
  <conditionalFormatting sqref="R6:R25">
    <cfRule type="cellIs" dxfId="47" priority="44" operator="greaterThan">
      <formula>4</formula>
    </cfRule>
    <cfRule type="cellIs" dxfId="46" priority="45" operator="equal">
      <formula>4</formula>
    </cfRule>
    <cfRule type="cellIs" dxfId="45" priority="46" operator="equal">
      <formula>2</formula>
    </cfRule>
    <cfRule type="cellIs" dxfId="44" priority="47" operator="equal">
      <formula>1</formula>
    </cfRule>
    <cfRule type="cellIs" dxfId="43" priority="48" operator="equal">
      <formula>0</formula>
    </cfRule>
  </conditionalFormatting>
  <conditionalFormatting sqref="F6:F25">
    <cfRule type="cellIs" dxfId="42" priority="39" operator="greaterThan">
      <formula>4</formula>
    </cfRule>
    <cfRule type="cellIs" dxfId="41" priority="40" operator="equal">
      <formula>4</formula>
    </cfRule>
    <cfRule type="cellIs" dxfId="40" priority="41" operator="equal">
      <formula>2</formula>
    </cfRule>
    <cfRule type="cellIs" dxfId="39" priority="42" operator="equal">
      <formula>1</formula>
    </cfRule>
    <cfRule type="cellIs" dxfId="38" priority="43" operator="equal">
      <formula>0</formula>
    </cfRule>
  </conditionalFormatting>
  <conditionalFormatting sqref="G6:G25">
    <cfRule type="cellIs" dxfId="37" priority="34" operator="greaterThan">
      <formula>4</formula>
    </cfRule>
    <cfRule type="cellIs" dxfId="36" priority="35" operator="equal">
      <formula>4</formula>
    </cfRule>
    <cfRule type="cellIs" dxfId="35" priority="36" operator="equal">
      <formula>2</formula>
    </cfRule>
    <cfRule type="cellIs" dxfId="34" priority="37" operator="equal">
      <formula>1</formula>
    </cfRule>
    <cfRule type="cellIs" dxfId="33" priority="38" operator="equal">
      <formula>0</formula>
    </cfRule>
  </conditionalFormatting>
  <conditionalFormatting sqref="M6:M25">
    <cfRule type="cellIs" dxfId="32" priority="29" operator="greaterThan">
      <formula>4</formula>
    </cfRule>
    <cfRule type="cellIs" dxfId="31" priority="30" operator="equal">
      <formula>4</formula>
    </cfRule>
    <cfRule type="cellIs" dxfId="30" priority="31" operator="equal">
      <formula>2</formula>
    </cfRule>
    <cfRule type="cellIs" dxfId="29" priority="32" operator="equal">
      <formula>1</formula>
    </cfRule>
    <cfRule type="cellIs" dxfId="28" priority="33" operator="equal">
      <formula>0</formula>
    </cfRule>
  </conditionalFormatting>
  <conditionalFormatting sqref="H6:H25">
    <cfRule type="cellIs" dxfId="27" priority="24" operator="greaterThan">
      <formula>5</formula>
    </cfRule>
    <cfRule type="cellIs" dxfId="26" priority="25" operator="equal">
      <formula>5</formula>
    </cfRule>
    <cfRule type="cellIs" dxfId="25" priority="26" operator="equal">
      <formula>3</formula>
    </cfRule>
    <cfRule type="cellIs" dxfId="24" priority="27" operator="equal">
      <formula>2</formula>
    </cfRule>
    <cfRule type="cellIs" dxfId="23" priority="28" operator="equal">
      <formula>0</formula>
    </cfRule>
  </conditionalFormatting>
  <conditionalFormatting sqref="K6:K25">
    <cfRule type="cellIs" dxfId="22" priority="19" operator="greaterThan">
      <formula>5</formula>
    </cfRule>
    <cfRule type="cellIs" dxfId="21" priority="20" operator="equal">
      <formula>5</formula>
    </cfRule>
    <cfRule type="cellIs" dxfId="20" priority="21" operator="equal">
      <formula>3</formula>
    </cfRule>
    <cfRule type="cellIs" dxfId="19" priority="22" operator="equal">
      <formula>2</formula>
    </cfRule>
    <cfRule type="cellIs" dxfId="18" priority="23" operator="equal">
      <formula>0</formula>
    </cfRule>
  </conditionalFormatting>
  <conditionalFormatting sqref="L6:L25">
    <cfRule type="cellIs" dxfId="17" priority="14" operator="greaterThan">
      <formula>5</formula>
    </cfRule>
    <cfRule type="cellIs" dxfId="16" priority="15" operator="equal">
      <formula>5</formula>
    </cfRule>
    <cfRule type="cellIs" dxfId="15" priority="16" operator="equal">
      <formula>3</formula>
    </cfRule>
    <cfRule type="cellIs" dxfId="14" priority="17" operator="equal">
      <formula>2</formula>
    </cfRule>
    <cfRule type="cellIs" dxfId="13" priority="18" operator="equal">
      <formula>0</formula>
    </cfRule>
  </conditionalFormatting>
  <conditionalFormatting sqref="N6:N25">
    <cfRule type="cellIs" dxfId="12" priority="9" operator="greaterThan">
      <formula>5</formula>
    </cfRule>
    <cfRule type="cellIs" dxfId="11" priority="10" operator="equal">
      <formula>5</formula>
    </cfRule>
    <cfRule type="cellIs" dxfId="10" priority="11" operator="equal">
      <formula>3</formula>
    </cfRule>
    <cfRule type="cellIs" dxfId="9" priority="12" operator="equal">
      <formula>2</formula>
    </cfRule>
    <cfRule type="cellIs" dxfId="8" priority="13" operator="equal">
      <formula>0</formula>
    </cfRule>
  </conditionalFormatting>
  <conditionalFormatting sqref="O6:O25">
    <cfRule type="cellIs" dxfId="7" priority="4" operator="greaterThan">
      <formula>6</formula>
    </cfRule>
    <cfRule type="cellIs" dxfId="6" priority="5" operator="equal">
      <formula>6</formula>
    </cfRule>
    <cfRule type="cellIs" dxfId="5" priority="6" operator="equal">
      <formula>4</formula>
    </cfRule>
    <cfRule type="cellIs" dxfId="4" priority="7" operator="equal">
      <formula>3</formula>
    </cfRule>
    <cfRule type="cellIs" dxfId="3" priority="8" operator="equal">
      <formula>0</formula>
    </cfRule>
  </conditionalFormatting>
  <conditionalFormatting sqref="C22">
    <cfRule type="cellIs" dxfId="2" priority="3" operator="equal">
      <formula>1</formula>
    </cfRule>
  </conditionalFormatting>
  <conditionalFormatting sqref="C24">
    <cfRule type="cellIs" dxfId="1" priority="2" operator="equal">
      <formula>1</formula>
    </cfRule>
  </conditionalFormatting>
  <conditionalFormatting sqref="C25">
    <cfRule type="cellIs" dxfId="0" priority="1" operator="equal">
      <formula>1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B04281-10FC-4ACA-8DE2-C951C72144A5}">
            <x14:dataBar minLength="0" maxLength="100" border="1" negativeBarBorderColorSameAsPositive="0">
              <x14:cfvo type="num">
                <xm:f>1</xm:f>
              </x14:cfvo>
              <x14:cfvo type="max"/>
              <x14:borderColor rgb="FF7030A0"/>
              <x14:negativeFillColor rgb="FFFF0000"/>
              <x14:negativeBorderColor rgb="FFFF0000"/>
              <x14:axisColor rgb="FF000000"/>
            </x14:dataBar>
          </x14:cfRule>
          <xm:sqref>C6:C25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Saso</cp:lastModifiedBy>
  <dcterms:created xsi:type="dcterms:W3CDTF">2018-06-10T19:38:26Z</dcterms:created>
  <dcterms:modified xsi:type="dcterms:W3CDTF">2018-07-09T11:02:33Z</dcterms:modified>
</cp:coreProperties>
</file>